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EN LOAIZA\ESCRITORIO\Políticas y Normas\2024\Instrumentos PTH\"/>
    </mc:Choice>
  </mc:AlternateContent>
  <xr:revisionPtr revIDLastSave="0" documentId="13_ncr:1_{FFA443A8-AADC-4C30-9333-9258F7F4EC6E}" xr6:coauthVersionLast="47" xr6:coauthVersionMax="47" xr10:uidLastSave="{00000000-0000-0000-0000-000000000000}"/>
  <workbookProtection workbookPassword="8492" lockStructure="1"/>
  <bookViews>
    <workbookView xWindow="-120" yWindow="-120" windowWidth="20730" windowHeight="11160" tabRatio="815" xr2:uid="{00000000-000D-0000-FFFF-FFFF00000000}"/>
  </bookViews>
  <sheets>
    <sheet name="ÍNDICE 00" sheetId="44" r:id="rId1"/>
    <sheet name="DIAG-03" sheetId="45" r:id="rId2"/>
    <sheet name="MATR-05" sheetId="47" r:id="rId3"/>
    <sheet name="TRLA-06" sheetId="14" state="hidden" r:id="rId4"/>
    <sheet name="TRPA-07" sheetId="36" r:id="rId5"/>
    <sheet name="HABP-9" sheetId="37" r:id="rId6"/>
    <sheet name="CONT-10" sheetId="38" r:id="rId7"/>
    <sheet name="REVCLA-11" sheetId="39" r:id="rId8"/>
    <sheet name="SUPR-12" sheetId="52" r:id="rId9"/>
    <sheet name="CREA-13" sheetId="41" r:id="rId10"/>
    <sheet name="DESV-14" sheetId="53" r:id="rId11"/>
    <sheet name="OPTI- 15" sheetId="48" r:id="rId12"/>
    <sheet name="PLAN-16" sheetId="49" r:id="rId13"/>
    <sheet name="Datos" sheetId="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2" hidden="1">'MATR-05'!$F$8:$S$8</definedName>
    <definedName name="_xlnm.Print_Area" localSheetId="6">'CONT-10'!$A$1:$R$209</definedName>
    <definedName name="_xlnm.Print_Area" localSheetId="9">'CREA-13'!$A$1:$R$219</definedName>
    <definedName name="_xlnm.Print_Area" localSheetId="10">'DESV-14'!$A$1:$BD$134</definedName>
    <definedName name="_xlnm.Print_Area" localSheetId="5">'HABP-9'!$A$1:$L$157</definedName>
    <definedName name="_xlnm.Print_Area" localSheetId="2">'MATR-05'!$A$1:$BG$201</definedName>
    <definedName name="_xlnm.Print_Area" localSheetId="11">'OPTI- 15'!$A$1:$P$62</definedName>
    <definedName name="_xlnm.Print_Area" localSheetId="12">'PLAN-16'!$A$1:$Z$49</definedName>
    <definedName name="_xlnm.Print_Area" localSheetId="7">'REVCLA-11'!$A$1:$R$355</definedName>
    <definedName name="_xlnm.Print_Area" localSheetId="8">'SUPR-12'!$A$1:$S$155</definedName>
    <definedName name="_xlnm.Print_Area" localSheetId="3">'TRLA-06'!$B$1:$Q$158</definedName>
    <definedName name="_xlnm.Print_Area" localSheetId="4">'TRPA-07'!$A$1:$P$155</definedName>
    <definedName name="Coordinaciones_Generales" comment="Dependencia de las Unidades" localSheetId="10">#REF!</definedName>
    <definedName name="Coordinaciones_Generales" comment="Dependencia de las Unidades" localSheetId="0">#REF!</definedName>
    <definedName name="Coordinaciones_Generales" comment="Dependencia de las Unidades" localSheetId="2">'MATR-05'!$C$12</definedName>
    <definedName name="Coordinaciones_Generales" comment="Dependencia de las Unidades">#REF!</definedName>
    <definedName name="DIS" localSheetId="10">'DESV-14'!$AN$89:$AN$90</definedName>
    <definedName name="DIS" localSheetId="8">'[1]DESV-14'!$AO$89:$AO$90</definedName>
    <definedName name="DIS">'[2]DESV-14'!$AO$89:$AO$90</definedName>
    <definedName name="MODALIDAD" localSheetId="10">'DESV-14'!$AN$126:$AN$130</definedName>
    <definedName name="MODALIDAD" localSheetId="8">'[1]DESV-14'!$AO$126:$AO$130</definedName>
    <definedName name="MODALIDAD">'[2]DESV-14'!$AO$126:$AO$130</definedName>
    <definedName name="tipo" localSheetId="10">'DESV-14'!$AN$94:$AN$98</definedName>
    <definedName name="tipo" localSheetId="8">'[1]DESV-14'!$AO$94:$AO$98</definedName>
    <definedName name="tipo">'[2]DESV-14'!$AO$94:$AO$98</definedName>
  </definedNames>
  <calcPr calcId="191029"/>
</workbook>
</file>

<file path=xl/calcChain.xml><?xml version="1.0" encoding="utf-8"?>
<calcChain xmlns="http://schemas.openxmlformats.org/spreadsheetml/2006/main">
  <c r="I12" i="41" l="1"/>
  <c r="I13" i="41"/>
  <c r="I14" i="41"/>
  <c r="I15" i="41" l="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73" i="41"/>
  <c r="I74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I108" i="41"/>
  <c r="I109" i="41"/>
  <c r="I110" i="41"/>
  <c r="I111" i="41"/>
  <c r="I112" i="4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149" i="41"/>
  <c r="I150" i="41"/>
  <c r="I151" i="41"/>
  <c r="I152" i="41"/>
  <c r="I153" i="41"/>
  <c r="I154" i="41"/>
  <c r="I155" i="41"/>
  <c r="I156" i="41"/>
  <c r="I157" i="41"/>
  <c r="I158" i="41"/>
  <c r="I159" i="41"/>
  <c r="I160" i="41"/>
  <c r="I161" i="41"/>
  <c r="I162" i="41"/>
  <c r="I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I176" i="41"/>
  <c r="I177" i="41"/>
  <c r="I178" i="41"/>
  <c r="I179" i="41"/>
  <c r="I180" i="41"/>
  <c r="I181" i="41"/>
  <c r="I182" i="41"/>
  <c r="I183" i="41"/>
  <c r="I184" i="41"/>
  <c r="I185" i="41"/>
  <c r="I186" i="41"/>
  <c r="I187" i="41"/>
  <c r="I188" i="41"/>
  <c r="I189" i="41"/>
  <c r="I190" i="41"/>
  <c r="I191" i="41"/>
  <c r="I192" i="41"/>
  <c r="I193" i="41"/>
  <c r="I194" i="41"/>
  <c r="I195" i="41"/>
  <c r="I196" i="41"/>
  <c r="I197" i="41"/>
  <c r="I198" i="41"/>
  <c r="I199" i="41"/>
  <c r="I200" i="41"/>
  <c r="I201" i="41"/>
  <c r="I202" i="41"/>
  <c r="I203" i="41"/>
  <c r="I204" i="41"/>
  <c r="I205" i="41"/>
  <c r="I206" i="41"/>
  <c r="I207" i="41"/>
  <c r="I208" i="41"/>
  <c r="I209" i="41"/>
  <c r="I210" i="41"/>
  <c r="AM130" i="53" l="1"/>
  <c r="AM129" i="53"/>
  <c r="AM128" i="53"/>
  <c r="AM127" i="53"/>
  <c r="AM126" i="53"/>
  <c r="R352" i="39"/>
  <c r="R351" i="39"/>
  <c r="R350" i="39"/>
  <c r="R349" i="39"/>
  <c r="T172" i="47"/>
  <c r="AM131" i="53" l="1"/>
  <c r="H4" i="49"/>
  <c r="W2" i="49"/>
  <c r="W5" i="49"/>
  <c r="V31" i="49"/>
  <c r="V32" i="49"/>
  <c r="V33" i="49"/>
  <c r="E4" i="48" l="1"/>
  <c r="N5" i="48"/>
  <c r="N2" i="48"/>
  <c r="I4" i="53"/>
  <c r="AL5" i="53"/>
  <c r="AL2" i="53"/>
  <c r="AM13" i="53"/>
  <c r="AM14" i="53"/>
  <c r="AM15" i="53"/>
  <c r="AM16" i="53"/>
  <c r="AM17" i="53"/>
  <c r="AM18" i="53"/>
  <c r="AM19" i="53"/>
  <c r="AM20" i="53"/>
  <c r="AM21" i="53"/>
  <c r="AM22" i="53"/>
  <c r="AM23" i="53"/>
  <c r="AM24" i="53"/>
  <c r="AM25" i="53"/>
  <c r="AM26" i="53"/>
  <c r="AM27" i="53"/>
  <c r="AM28" i="53"/>
  <c r="AM29" i="53"/>
  <c r="AM30" i="53"/>
  <c r="AM31" i="53"/>
  <c r="AM32" i="53"/>
  <c r="AM33" i="53"/>
  <c r="AM34" i="53"/>
  <c r="AM35" i="53"/>
  <c r="AM36" i="53"/>
  <c r="AM37" i="53"/>
  <c r="AM38" i="53"/>
  <c r="AM39" i="53"/>
  <c r="AM40" i="53"/>
  <c r="AM41" i="53"/>
  <c r="AM42" i="53"/>
  <c r="AM43" i="53"/>
  <c r="AM44" i="53"/>
  <c r="AM45" i="53"/>
  <c r="AM46" i="53"/>
  <c r="AM47" i="53"/>
  <c r="AM48" i="53"/>
  <c r="AM49" i="53"/>
  <c r="AM50" i="53"/>
  <c r="AM51" i="53"/>
  <c r="AM52" i="53"/>
  <c r="AM53" i="53"/>
  <c r="AM54" i="53"/>
  <c r="AM55" i="53"/>
  <c r="AM56" i="53"/>
  <c r="AM57" i="53"/>
  <c r="AM58" i="53"/>
  <c r="AM59" i="53"/>
  <c r="AM60" i="53"/>
  <c r="AM61" i="53"/>
  <c r="AM62" i="53"/>
  <c r="AM63" i="53"/>
  <c r="AM64" i="53"/>
  <c r="AM65" i="53"/>
  <c r="AM66" i="53"/>
  <c r="AM67" i="53"/>
  <c r="AM68" i="53"/>
  <c r="AM69" i="53"/>
  <c r="AM70" i="53"/>
  <c r="AM71" i="53"/>
  <c r="AM72" i="53"/>
  <c r="AM73" i="53"/>
  <c r="AM74" i="53"/>
  <c r="AM75" i="53"/>
  <c r="AM76" i="53"/>
  <c r="AM77" i="53"/>
  <c r="AM78" i="53"/>
  <c r="AM79" i="53"/>
  <c r="AM80" i="53"/>
  <c r="AM81" i="53"/>
  <c r="AM82" i="53"/>
  <c r="AM83" i="53"/>
  <c r="AM84" i="53"/>
  <c r="AM85" i="53"/>
  <c r="AM86" i="53"/>
  <c r="AM87" i="53"/>
  <c r="AM88" i="53"/>
  <c r="AM89" i="53"/>
  <c r="AM90" i="53"/>
  <c r="AM91" i="53"/>
  <c r="AM92" i="53"/>
  <c r="AM93" i="53"/>
  <c r="AM94" i="53"/>
  <c r="AM95" i="53"/>
  <c r="AM96" i="53"/>
  <c r="AM97" i="53"/>
  <c r="AM98" i="53"/>
  <c r="AM99" i="53"/>
  <c r="AM100" i="53"/>
  <c r="AM101" i="53"/>
  <c r="AM102" i="53"/>
  <c r="AM103" i="53"/>
  <c r="AM104" i="53"/>
  <c r="AM105" i="53"/>
  <c r="AM106" i="53"/>
  <c r="AM107" i="53"/>
  <c r="AM108" i="53"/>
  <c r="AM109" i="53"/>
  <c r="AM110" i="53"/>
  <c r="AM111" i="53"/>
  <c r="AM112" i="53"/>
  <c r="AM113" i="53"/>
  <c r="AM114" i="53"/>
  <c r="AM115" i="53"/>
  <c r="AM116" i="53"/>
  <c r="AM117" i="53"/>
  <c r="AM118" i="53"/>
  <c r="AM119" i="53"/>
  <c r="AM120" i="53"/>
  <c r="AM121" i="53"/>
  <c r="AM122" i="53"/>
  <c r="AM123" i="53"/>
  <c r="AM124" i="53"/>
  <c r="AM125" i="53"/>
  <c r="AM12" i="53"/>
  <c r="G4" i="41"/>
  <c r="R5" i="41"/>
  <c r="R2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8" i="41"/>
  <c r="N69" i="41"/>
  <c r="N70" i="41"/>
  <c r="N71" i="41"/>
  <c r="N72" i="41"/>
  <c r="N73" i="41"/>
  <c r="N74" i="41"/>
  <c r="N75" i="41"/>
  <c r="N76" i="41"/>
  <c r="N77" i="41"/>
  <c r="N78" i="41"/>
  <c r="N79" i="41"/>
  <c r="N80" i="41"/>
  <c r="N81" i="41"/>
  <c r="N82" i="41"/>
  <c r="N83" i="41"/>
  <c r="N84" i="41"/>
  <c r="N85" i="41"/>
  <c r="N86" i="41"/>
  <c r="N87" i="41"/>
  <c r="N88" i="41"/>
  <c r="N89" i="41"/>
  <c r="N90" i="41"/>
  <c r="N91" i="41"/>
  <c r="N92" i="41"/>
  <c r="N93" i="41"/>
  <c r="N94" i="41"/>
  <c r="N95" i="41"/>
  <c r="N96" i="41"/>
  <c r="N97" i="41"/>
  <c r="N98" i="41"/>
  <c r="N99" i="41"/>
  <c r="N100" i="41"/>
  <c r="N101" i="41"/>
  <c r="N102" i="41"/>
  <c r="N103" i="41"/>
  <c r="N104" i="41"/>
  <c r="N105" i="41"/>
  <c r="N106" i="41"/>
  <c r="N107" i="41"/>
  <c r="N108" i="41"/>
  <c r="N109" i="41"/>
  <c r="N110" i="41"/>
  <c r="N111" i="41"/>
  <c r="N112" i="41"/>
  <c r="N113" i="41"/>
  <c r="N114" i="41"/>
  <c r="N115" i="41"/>
  <c r="N116" i="41"/>
  <c r="N117" i="41"/>
  <c r="N118" i="41"/>
  <c r="N119" i="41"/>
  <c r="N120" i="41"/>
  <c r="N121" i="41"/>
  <c r="N122" i="41"/>
  <c r="N123" i="41"/>
  <c r="N124" i="41"/>
  <c r="N125" i="41"/>
  <c r="N126" i="41"/>
  <c r="N127" i="41"/>
  <c r="N128" i="41"/>
  <c r="N129" i="41"/>
  <c r="N130" i="41"/>
  <c r="N131" i="41"/>
  <c r="N132" i="41"/>
  <c r="N133" i="41"/>
  <c r="N134" i="41"/>
  <c r="N135" i="41"/>
  <c r="N136" i="41"/>
  <c r="N137" i="41"/>
  <c r="N138" i="41"/>
  <c r="N139" i="41"/>
  <c r="N140" i="41"/>
  <c r="N141" i="41"/>
  <c r="N142" i="41"/>
  <c r="N143" i="41"/>
  <c r="N144" i="41"/>
  <c r="N145" i="41"/>
  <c r="N146" i="41"/>
  <c r="N147" i="41"/>
  <c r="N148" i="41"/>
  <c r="N149" i="41"/>
  <c r="N150" i="41"/>
  <c r="N151" i="41"/>
  <c r="N152" i="41"/>
  <c r="N153" i="41"/>
  <c r="N154" i="41"/>
  <c r="N155" i="41"/>
  <c r="N156" i="41"/>
  <c r="N157" i="41"/>
  <c r="N158" i="41"/>
  <c r="N159" i="41"/>
  <c r="N160" i="41"/>
  <c r="N161" i="41"/>
  <c r="N162" i="41"/>
  <c r="N163" i="41"/>
  <c r="N164" i="41"/>
  <c r="N165" i="41"/>
  <c r="N166" i="41"/>
  <c r="N167" i="41"/>
  <c r="N168" i="41"/>
  <c r="N169" i="41"/>
  <c r="N170" i="41"/>
  <c r="N171" i="41"/>
  <c r="N172" i="41"/>
  <c r="N173" i="41"/>
  <c r="N174" i="41"/>
  <c r="N175" i="41"/>
  <c r="N176" i="41"/>
  <c r="N177" i="41"/>
  <c r="N178" i="41"/>
  <c r="N179" i="41"/>
  <c r="N180" i="41"/>
  <c r="N181" i="41"/>
  <c r="N182" i="41"/>
  <c r="N183" i="41"/>
  <c r="N184" i="41"/>
  <c r="N185" i="41"/>
  <c r="N186" i="41"/>
  <c r="N187" i="41"/>
  <c r="N188" i="41"/>
  <c r="N189" i="41"/>
  <c r="N190" i="41"/>
  <c r="N191" i="41"/>
  <c r="N192" i="41"/>
  <c r="N193" i="41"/>
  <c r="N194" i="41"/>
  <c r="N195" i="41"/>
  <c r="N196" i="41"/>
  <c r="N197" i="41"/>
  <c r="N198" i="41"/>
  <c r="N199" i="41"/>
  <c r="N200" i="41"/>
  <c r="N201" i="41"/>
  <c r="N202" i="41"/>
  <c r="N203" i="41"/>
  <c r="N204" i="41"/>
  <c r="N205" i="41"/>
  <c r="N206" i="41"/>
  <c r="N207" i="41"/>
  <c r="N208" i="41"/>
  <c r="N209" i="41"/>
  <c r="N210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M113" i="41"/>
  <c r="M114" i="41"/>
  <c r="M115" i="41"/>
  <c r="M116" i="41"/>
  <c r="M117" i="41"/>
  <c r="M118" i="41"/>
  <c r="M119" i="41"/>
  <c r="M120" i="41"/>
  <c r="M121" i="41"/>
  <c r="M122" i="41"/>
  <c r="M123" i="41"/>
  <c r="M124" i="41"/>
  <c r="M125" i="41"/>
  <c r="M126" i="41"/>
  <c r="M127" i="41"/>
  <c r="M128" i="41"/>
  <c r="M129" i="41"/>
  <c r="M130" i="41"/>
  <c r="M131" i="41"/>
  <c r="M132" i="41"/>
  <c r="M133" i="41"/>
  <c r="M134" i="41"/>
  <c r="M135" i="41"/>
  <c r="M136" i="41"/>
  <c r="M137" i="41"/>
  <c r="M138" i="41"/>
  <c r="M139" i="41"/>
  <c r="M140" i="41"/>
  <c r="M141" i="41"/>
  <c r="M142" i="41"/>
  <c r="M143" i="41"/>
  <c r="M144" i="41"/>
  <c r="M145" i="41"/>
  <c r="M146" i="41"/>
  <c r="M147" i="41"/>
  <c r="M148" i="41"/>
  <c r="M149" i="41"/>
  <c r="M150" i="41"/>
  <c r="M151" i="41"/>
  <c r="M152" i="41"/>
  <c r="M153" i="41"/>
  <c r="M154" i="41"/>
  <c r="M155" i="41"/>
  <c r="M156" i="41"/>
  <c r="M157" i="41"/>
  <c r="M158" i="41"/>
  <c r="M159" i="41"/>
  <c r="M160" i="41"/>
  <c r="M161" i="41"/>
  <c r="M162" i="41"/>
  <c r="M163" i="41"/>
  <c r="M164" i="41"/>
  <c r="M165" i="41"/>
  <c r="M166" i="41"/>
  <c r="M167" i="41"/>
  <c r="M168" i="41"/>
  <c r="M169" i="41"/>
  <c r="M170" i="41"/>
  <c r="M171" i="41"/>
  <c r="M172" i="41"/>
  <c r="M173" i="41"/>
  <c r="M174" i="41"/>
  <c r="M175" i="41"/>
  <c r="M176" i="41"/>
  <c r="M177" i="41"/>
  <c r="M178" i="41"/>
  <c r="M179" i="41"/>
  <c r="M180" i="41"/>
  <c r="M181" i="41"/>
  <c r="M182" i="41"/>
  <c r="M183" i="41"/>
  <c r="M184" i="41"/>
  <c r="M185" i="41"/>
  <c r="M186" i="41"/>
  <c r="M187" i="41"/>
  <c r="M188" i="41"/>
  <c r="M189" i="41"/>
  <c r="M190" i="41"/>
  <c r="M191" i="41"/>
  <c r="M192" i="41"/>
  <c r="M193" i="41"/>
  <c r="M194" i="41"/>
  <c r="M195" i="41"/>
  <c r="M196" i="41"/>
  <c r="M197" i="41"/>
  <c r="M198" i="41"/>
  <c r="M199" i="41"/>
  <c r="M200" i="41"/>
  <c r="M201" i="41"/>
  <c r="M202" i="41"/>
  <c r="M203" i="41"/>
  <c r="M204" i="41"/>
  <c r="M205" i="41"/>
  <c r="M206" i="41"/>
  <c r="M207" i="41"/>
  <c r="M208" i="41"/>
  <c r="M209" i="41"/>
  <c r="M210" i="41"/>
  <c r="G4" i="52"/>
  <c r="Q5" i="52"/>
  <c r="Q2" i="52"/>
  <c r="G4" i="39" l="1"/>
  <c r="R5" i="39"/>
  <c r="R2" i="39"/>
  <c r="Q2" i="38"/>
  <c r="Q5" i="38"/>
  <c r="G4" i="38"/>
  <c r="F4" i="37"/>
  <c r="K151" i="37"/>
  <c r="K5" i="37"/>
  <c r="K2" i="37"/>
  <c r="F4" i="36"/>
  <c r="N5" i="36"/>
  <c r="N2" i="36"/>
  <c r="B188" i="47" l="1"/>
  <c r="U157" i="47"/>
  <c r="U156" i="47"/>
  <c r="U155" i="47"/>
  <c r="I4" i="47"/>
  <c r="AA5" i="47"/>
  <c r="AA2" i="47"/>
  <c r="N213" i="41" l="1"/>
  <c r="N212" i="41"/>
  <c r="N211" i="41"/>
  <c r="Q203" i="38"/>
  <c r="Q202" i="38"/>
  <c r="Q201" i="38"/>
  <c r="AP24" i="53" l="1"/>
  <c r="L12" i="41" l="1"/>
  <c r="L13" i="41"/>
  <c r="K16" i="41"/>
  <c r="J18" i="41"/>
  <c r="J23" i="41"/>
  <c r="O24" i="41"/>
  <c r="O25" i="41"/>
  <c r="J26" i="41"/>
  <c r="J28" i="41"/>
  <c r="J29" i="41"/>
  <c r="K30" i="41"/>
  <c r="L33" i="41"/>
  <c r="L34" i="41"/>
  <c r="K36" i="41"/>
  <c r="K37" i="41"/>
  <c r="O38" i="41"/>
  <c r="L40" i="41"/>
  <c r="J42" i="41"/>
  <c r="L46" i="41"/>
  <c r="L47" i="41"/>
  <c r="L52" i="41"/>
  <c r="O54" i="41"/>
  <c r="O55" i="41"/>
  <c r="J58" i="41"/>
  <c r="K63" i="41"/>
  <c r="O64" i="41"/>
  <c r="L71" i="41"/>
  <c r="K72" i="41"/>
  <c r="K77" i="41"/>
  <c r="O78" i="41"/>
  <c r="L80" i="41"/>
  <c r="K81" i="41"/>
  <c r="K85" i="41"/>
  <c r="J87" i="41"/>
  <c r="L88" i="41"/>
  <c r="O95" i="41"/>
  <c r="J96" i="41"/>
  <c r="O100" i="41"/>
  <c r="L101" i="41"/>
  <c r="J102" i="41"/>
  <c r="K104" i="41"/>
  <c r="O105" i="41"/>
  <c r="K108" i="41"/>
  <c r="O110" i="41"/>
  <c r="J111" i="41"/>
  <c r="K112" i="41"/>
  <c r="K116" i="41"/>
  <c r="K117" i="41"/>
  <c r="J119" i="41"/>
  <c r="J121" i="41"/>
  <c r="J124" i="41"/>
  <c r="K125" i="41"/>
  <c r="L128" i="41"/>
  <c r="K129" i="41"/>
  <c r="O133" i="41"/>
  <c r="J134" i="41"/>
  <c r="K135" i="41"/>
  <c r="K136" i="41"/>
  <c r="K137" i="41"/>
  <c r="J140" i="41"/>
  <c r="L141" i="41"/>
  <c r="L142" i="41"/>
  <c r="J144" i="41"/>
  <c r="L145" i="41"/>
  <c r="O148" i="41"/>
  <c r="O149" i="41"/>
  <c r="L151" i="41"/>
  <c r="K152" i="41"/>
  <c r="J156" i="41"/>
  <c r="K157" i="41"/>
  <c r="J159" i="41"/>
  <c r="O161" i="41"/>
  <c r="L164" i="41"/>
  <c r="J166" i="41"/>
  <c r="L167" i="41"/>
  <c r="J174" i="41"/>
  <c r="L175" i="41"/>
  <c r="K176" i="41"/>
  <c r="L181" i="41"/>
  <c r="O182" i="41"/>
  <c r="O188" i="41"/>
  <c r="K190" i="41"/>
  <c r="L193" i="41"/>
  <c r="J196" i="41"/>
  <c r="J198" i="41"/>
  <c r="J199" i="41"/>
  <c r="O200" i="41"/>
  <c r="O201" i="41"/>
  <c r="J204" i="41"/>
  <c r="J205" i="41"/>
  <c r="J206" i="41"/>
  <c r="K208" i="41"/>
  <c r="K209" i="41"/>
  <c r="Q13" i="53"/>
  <c r="R13" i="53" s="1"/>
  <c r="Q14" i="53"/>
  <c r="R14" i="53" s="1"/>
  <c r="Q15" i="53"/>
  <c r="R15" i="53" s="1"/>
  <c r="Q16" i="53"/>
  <c r="R16" i="53" s="1"/>
  <c r="Q17" i="53"/>
  <c r="R17" i="53" s="1"/>
  <c r="Q18" i="53"/>
  <c r="R18" i="53" s="1"/>
  <c r="Q19" i="53"/>
  <c r="R19" i="53" s="1"/>
  <c r="Q20" i="53"/>
  <c r="R20" i="53" s="1"/>
  <c r="Q21" i="53"/>
  <c r="R21" i="53" s="1"/>
  <c r="Q22" i="53"/>
  <c r="R22" i="53" s="1"/>
  <c r="Q23" i="53"/>
  <c r="R23" i="53" s="1"/>
  <c r="Q24" i="53"/>
  <c r="R24" i="53" s="1"/>
  <c r="Q25" i="53"/>
  <c r="R25" i="53" s="1"/>
  <c r="Q26" i="53"/>
  <c r="R26" i="53" s="1"/>
  <c r="Q27" i="53"/>
  <c r="R27" i="53" s="1"/>
  <c r="Q28" i="53"/>
  <c r="R28" i="53" s="1"/>
  <c r="Q29" i="53"/>
  <c r="R29" i="53" s="1"/>
  <c r="Q30" i="53"/>
  <c r="R30" i="53" s="1"/>
  <c r="Q31" i="53"/>
  <c r="R31" i="53" s="1"/>
  <c r="Q32" i="53"/>
  <c r="R32" i="53" s="1"/>
  <c r="Q33" i="53"/>
  <c r="R33" i="53" s="1"/>
  <c r="Q34" i="53"/>
  <c r="R34" i="53" s="1"/>
  <c r="Q35" i="53"/>
  <c r="R35" i="53" s="1"/>
  <c r="Q36" i="53"/>
  <c r="R36" i="53" s="1"/>
  <c r="Q37" i="53"/>
  <c r="R37" i="53" s="1"/>
  <c r="Q38" i="53"/>
  <c r="R38" i="53" s="1"/>
  <c r="Q39" i="53"/>
  <c r="R39" i="53" s="1"/>
  <c r="Q40" i="53"/>
  <c r="R40" i="53" s="1"/>
  <c r="Q41" i="53"/>
  <c r="R41" i="53" s="1"/>
  <c r="Q42" i="53"/>
  <c r="R42" i="53" s="1"/>
  <c r="Q43" i="53"/>
  <c r="R43" i="53" s="1"/>
  <c r="Q44" i="53"/>
  <c r="R44" i="53" s="1"/>
  <c r="Q45" i="53"/>
  <c r="R45" i="53" s="1"/>
  <c r="Q46" i="53"/>
  <c r="R46" i="53" s="1"/>
  <c r="Q47" i="53"/>
  <c r="R47" i="53" s="1"/>
  <c r="Q48" i="53"/>
  <c r="R48" i="53" s="1"/>
  <c r="Q49" i="53"/>
  <c r="R49" i="53" s="1"/>
  <c r="Q50" i="53"/>
  <c r="R50" i="53" s="1"/>
  <c r="Q51" i="53"/>
  <c r="R51" i="53" s="1"/>
  <c r="Q52" i="53"/>
  <c r="R52" i="53" s="1"/>
  <c r="Q53" i="53"/>
  <c r="R53" i="53" s="1"/>
  <c r="Q54" i="53"/>
  <c r="R54" i="53" s="1"/>
  <c r="Q55" i="53"/>
  <c r="R55" i="53" s="1"/>
  <c r="Q56" i="53"/>
  <c r="R56" i="53" s="1"/>
  <c r="Q57" i="53"/>
  <c r="R57" i="53" s="1"/>
  <c r="Q58" i="53"/>
  <c r="R58" i="53" s="1"/>
  <c r="Q59" i="53"/>
  <c r="R59" i="53" s="1"/>
  <c r="Q60" i="53"/>
  <c r="R60" i="53" s="1"/>
  <c r="Q61" i="53"/>
  <c r="R61" i="53" s="1"/>
  <c r="Q62" i="53"/>
  <c r="R62" i="53" s="1"/>
  <c r="Q63" i="53"/>
  <c r="R63" i="53" s="1"/>
  <c r="Q64" i="53"/>
  <c r="R64" i="53" s="1"/>
  <c r="Q65" i="53"/>
  <c r="R65" i="53" s="1"/>
  <c r="Q66" i="53"/>
  <c r="R66" i="53" s="1"/>
  <c r="Q67" i="53"/>
  <c r="R67" i="53" s="1"/>
  <c r="Q68" i="53"/>
  <c r="R68" i="53" s="1"/>
  <c r="Q69" i="53"/>
  <c r="R69" i="53" s="1"/>
  <c r="Q70" i="53"/>
  <c r="R70" i="53" s="1"/>
  <c r="Q71" i="53"/>
  <c r="R71" i="53" s="1"/>
  <c r="Q72" i="53"/>
  <c r="R72" i="53" s="1"/>
  <c r="Q73" i="53"/>
  <c r="R73" i="53" s="1"/>
  <c r="Q74" i="53"/>
  <c r="R74" i="53" s="1"/>
  <c r="Q75" i="53"/>
  <c r="R75" i="53" s="1"/>
  <c r="Q76" i="53"/>
  <c r="R76" i="53" s="1"/>
  <c r="Q77" i="53"/>
  <c r="R77" i="53" s="1"/>
  <c r="Q78" i="53"/>
  <c r="R78" i="53" s="1"/>
  <c r="Q79" i="53"/>
  <c r="R79" i="53" s="1"/>
  <c r="Q80" i="53"/>
  <c r="R80" i="53" s="1"/>
  <c r="Q81" i="53"/>
  <c r="R81" i="53" s="1"/>
  <c r="Q82" i="53"/>
  <c r="R82" i="53" s="1"/>
  <c r="Q83" i="53"/>
  <c r="R83" i="53" s="1"/>
  <c r="Q84" i="53"/>
  <c r="R84" i="53" s="1"/>
  <c r="Q85" i="53"/>
  <c r="R85" i="53" s="1"/>
  <c r="Q86" i="53"/>
  <c r="R86" i="53" s="1"/>
  <c r="Q87" i="53"/>
  <c r="R87" i="53" s="1"/>
  <c r="Q88" i="53"/>
  <c r="R88" i="53" s="1"/>
  <c r="Q89" i="53"/>
  <c r="R89" i="53" s="1"/>
  <c r="Q90" i="53"/>
  <c r="R90" i="53" s="1"/>
  <c r="Q91" i="53"/>
  <c r="R91" i="53" s="1"/>
  <c r="Q92" i="53"/>
  <c r="R92" i="53" s="1"/>
  <c r="Q93" i="53"/>
  <c r="R93" i="53" s="1"/>
  <c r="Q94" i="53"/>
  <c r="R94" i="53" s="1"/>
  <c r="Q95" i="53"/>
  <c r="R95" i="53" s="1"/>
  <c r="Q96" i="53"/>
  <c r="R96" i="53" s="1"/>
  <c r="Q97" i="53"/>
  <c r="R97" i="53" s="1"/>
  <c r="Q98" i="53"/>
  <c r="R98" i="53" s="1"/>
  <c r="Q99" i="53"/>
  <c r="R99" i="53" s="1"/>
  <c r="Q100" i="53"/>
  <c r="R100" i="53" s="1"/>
  <c r="Q101" i="53"/>
  <c r="R101" i="53" s="1"/>
  <c r="Q102" i="53"/>
  <c r="R102" i="53" s="1"/>
  <c r="Q103" i="53"/>
  <c r="R103" i="53" s="1"/>
  <c r="Q104" i="53"/>
  <c r="R104" i="53" s="1"/>
  <c r="Q105" i="53"/>
  <c r="R105" i="53" s="1"/>
  <c r="Q106" i="53"/>
  <c r="R106" i="53" s="1"/>
  <c r="Q107" i="53"/>
  <c r="R107" i="53" s="1"/>
  <c r="Q108" i="53"/>
  <c r="R108" i="53" s="1"/>
  <c r="Q109" i="53"/>
  <c r="R109" i="53" s="1"/>
  <c r="Q110" i="53"/>
  <c r="R110" i="53" s="1"/>
  <c r="Q111" i="53"/>
  <c r="R111" i="53" s="1"/>
  <c r="Q112" i="53"/>
  <c r="R112" i="53" s="1"/>
  <c r="Q113" i="53"/>
  <c r="R113" i="53" s="1"/>
  <c r="Q114" i="53"/>
  <c r="R114" i="53" s="1"/>
  <c r="Q115" i="53"/>
  <c r="R115" i="53" s="1"/>
  <c r="Q116" i="53"/>
  <c r="R116" i="53" s="1"/>
  <c r="Q117" i="53"/>
  <c r="R117" i="53" s="1"/>
  <c r="Q118" i="53"/>
  <c r="R118" i="53" s="1"/>
  <c r="Q119" i="53"/>
  <c r="R119" i="53" s="1"/>
  <c r="Q120" i="53"/>
  <c r="R120" i="53" s="1"/>
  <c r="Q121" i="53"/>
  <c r="R121" i="53" s="1"/>
  <c r="Q122" i="53"/>
  <c r="R122" i="53" s="1"/>
  <c r="Q123" i="53"/>
  <c r="R123" i="53" s="1"/>
  <c r="Q124" i="53"/>
  <c r="R124" i="53" s="1"/>
  <c r="Q125" i="53"/>
  <c r="R125" i="53" s="1"/>
  <c r="Q12" i="53"/>
  <c r="R12" i="53" s="1"/>
  <c r="AP22" i="53"/>
  <c r="AP23" i="53"/>
  <c r="M13" i="52"/>
  <c r="N13" i="52" s="1"/>
  <c r="M14" i="52"/>
  <c r="N14" i="52" s="1"/>
  <c r="M15" i="52"/>
  <c r="N15" i="52" s="1"/>
  <c r="M16" i="52"/>
  <c r="N16" i="52" s="1"/>
  <c r="M17" i="52"/>
  <c r="N17" i="52" s="1"/>
  <c r="M18" i="52"/>
  <c r="N18" i="52" s="1"/>
  <c r="M19" i="52"/>
  <c r="N19" i="52" s="1"/>
  <c r="M20" i="52"/>
  <c r="N20" i="52" s="1"/>
  <c r="M21" i="52"/>
  <c r="N21" i="52" s="1"/>
  <c r="M22" i="52"/>
  <c r="N22" i="52" s="1"/>
  <c r="M23" i="52"/>
  <c r="N23" i="52" s="1"/>
  <c r="M24" i="52"/>
  <c r="N24" i="52" s="1"/>
  <c r="M25" i="52"/>
  <c r="N25" i="52" s="1"/>
  <c r="M26" i="52"/>
  <c r="N26" i="52" s="1"/>
  <c r="M27" i="52"/>
  <c r="N27" i="52" s="1"/>
  <c r="R27" i="52" s="1"/>
  <c r="M28" i="52"/>
  <c r="N28" i="52" s="1"/>
  <c r="M29" i="52"/>
  <c r="N29" i="52" s="1"/>
  <c r="M30" i="52"/>
  <c r="N30" i="52" s="1"/>
  <c r="M31" i="52"/>
  <c r="N31" i="52" s="1"/>
  <c r="M32" i="52"/>
  <c r="N32" i="52" s="1"/>
  <c r="M33" i="52"/>
  <c r="N33" i="52" s="1"/>
  <c r="M34" i="52"/>
  <c r="N34" i="52" s="1"/>
  <c r="M35" i="52"/>
  <c r="N35" i="52" s="1"/>
  <c r="M36" i="52"/>
  <c r="N36" i="52" s="1"/>
  <c r="M37" i="52"/>
  <c r="N37" i="52" s="1"/>
  <c r="M38" i="52"/>
  <c r="N38" i="52" s="1"/>
  <c r="M39" i="52"/>
  <c r="N39" i="52" s="1"/>
  <c r="M40" i="52"/>
  <c r="N40" i="52" s="1"/>
  <c r="M41" i="52"/>
  <c r="N41" i="52" s="1"/>
  <c r="M42" i="52"/>
  <c r="N42" i="52" s="1"/>
  <c r="M43" i="52"/>
  <c r="N43" i="52" s="1"/>
  <c r="M44" i="52"/>
  <c r="N44" i="52" s="1"/>
  <c r="M45" i="52"/>
  <c r="N45" i="52" s="1"/>
  <c r="M46" i="52"/>
  <c r="N46" i="52" s="1"/>
  <c r="M47" i="52"/>
  <c r="N47" i="52" s="1"/>
  <c r="M48" i="52"/>
  <c r="N48" i="52" s="1"/>
  <c r="M49" i="52"/>
  <c r="N49" i="52" s="1"/>
  <c r="M50" i="52"/>
  <c r="N50" i="52" s="1"/>
  <c r="M51" i="52"/>
  <c r="N51" i="52" s="1"/>
  <c r="M52" i="52"/>
  <c r="N52" i="52" s="1"/>
  <c r="M53" i="52"/>
  <c r="N53" i="52" s="1"/>
  <c r="M54" i="52"/>
  <c r="N54" i="52" s="1"/>
  <c r="M55" i="52"/>
  <c r="N55" i="52" s="1"/>
  <c r="M56" i="52"/>
  <c r="N56" i="52" s="1"/>
  <c r="M57" i="52"/>
  <c r="N57" i="52" s="1"/>
  <c r="M58" i="52"/>
  <c r="N58" i="52" s="1"/>
  <c r="M59" i="52"/>
  <c r="N59" i="52" s="1"/>
  <c r="M60" i="52"/>
  <c r="N60" i="52" s="1"/>
  <c r="M61" i="52"/>
  <c r="N61" i="52" s="1"/>
  <c r="M62" i="52"/>
  <c r="N62" i="52" s="1"/>
  <c r="M63" i="52"/>
  <c r="N63" i="52" s="1"/>
  <c r="M64" i="52"/>
  <c r="N64" i="52" s="1"/>
  <c r="M65" i="52"/>
  <c r="N65" i="52" s="1"/>
  <c r="M66" i="52"/>
  <c r="N66" i="52" s="1"/>
  <c r="M67" i="52"/>
  <c r="N67" i="52" s="1"/>
  <c r="M68" i="52"/>
  <c r="N68" i="52" s="1"/>
  <c r="M69" i="52"/>
  <c r="N69" i="52" s="1"/>
  <c r="M70" i="52"/>
  <c r="N70" i="52" s="1"/>
  <c r="M71" i="52"/>
  <c r="N71" i="52" s="1"/>
  <c r="M72" i="52"/>
  <c r="N72" i="52" s="1"/>
  <c r="M73" i="52"/>
  <c r="N73" i="52" s="1"/>
  <c r="M74" i="52"/>
  <c r="N74" i="52" s="1"/>
  <c r="M75" i="52"/>
  <c r="N75" i="52" s="1"/>
  <c r="M76" i="52"/>
  <c r="N76" i="52" s="1"/>
  <c r="M77" i="52"/>
  <c r="N77" i="52" s="1"/>
  <c r="M78" i="52"/>
  <c r="N78" i="52" s="1"/>
  <c r="M79" i="52"/>
  <c r="N79" i="52" s="1"/>
  <c r="M80" i="52"/>
  <c r="N80" i="52" s="1"/>
  <c r="M81" i="52"/>
  <c r="N81" i="52" s="1"/>
  <c r="M82" i="52"/>
  <c r="N82" i="52" s="1"/>
  <c r="M83" i="52"/>
  <c r="N83" i="52" s="1"/>
  <c r="M84" i="52"/>
  <c r="N84" i="52" s="1"/>
  <c r="M85" i="52"/>
  <c r="N85" i="52" s="1"/>
  <c r="M86" i="52"/>
  <c r="N86" i="52" s="1"/>
  <c r="M87" i="52"/>
  <c r="N87" i="52" s="1"/>
  <c r="M88" i="52"/>
  <c r="N88" i="52" s="1"/>
  <c r="M89" i="52"/>
  <c r="N89" i="52" s="1"/>
  <c r="M90" i="52"/>
  <c r="N90" i="52" s="1"/>
  <c r="M91" i="52"/>
  <c r="N91" i="52" s="1"/>
  <c r="M92" i="52"/>
  <c r="N92" i="52" s="1"/>
  <c r="M93" i="52"/>
  <c r="N93" i="52" s="1"/>
  <c r="M94" i="52"/>
  <c r="N94" i="52" s="1"/>
  <c r="M95" i="52"/>
  <c r="N95" i="52" s="1"/>
  <c r="M96" i="52"/>
  <c r="N96" i="52" s="1"/>
  <c r="M97" i="52"/>
  <c r="N97" i="52" s="1"/>
  <c r="M98" i="52"/>
  <c r="N98" i="52" s="1"/>
  <c r="M99" i="52"/>
  <c r="N99" i="52" s="1"/>
  <c r="M100" i="52"/>
  <c r="N100" i="52" s="1"/>
  <c r="M101" i="52"/>
  <c r="N101" i="52" s="1"/>
  <c r="M102" i="52"/>
  <c r="N102" i="52" s="1"/>
  <c r="M103" i="52"/>
  <c r="N103" i="52" s="1"/>
  <c r="M104" i="52"/>
  <c r="N104" i="52" s="1"/>
  <c r="M105" i="52"/>
  <c r="N105" i="52" s="1"/>
  <c r="M106" i="52"/>
  <c r="N106" i="52" s="1"/>
  <c r="M107" i="52"/>
  <c r="N107" i="52" s="1"/>
  <c r="M108" i="52"/>
  <c r="N108" i="52" s="1"/>
  <c r="M109" i="52"/>
  <c r="N109" i="52" s="1"/>
  <c r="M110" i="52"/>
  <c r="N110" i="52" s="1"/>
  <c r="M111" i="52"/>
  <c r="N111" i="52" s="1"/>
  <c r="M112" i="52"/>
  <c r="N112" i="52" s="1"/>
  <c r="M113" i="52"/>
  <c r="N113" i="52" s="1"/>
  <c r="M114" i="52"/>
  <c r="N114" i="52" s="1"/>
  <c r="M115" i="52"/>
  <c r="N115" i="52" s="1"/>
  <c r="M116" i="52"/>
  <c r="N116" i="52" s="1"/>
  <c r="M117" i="52"/>
  <c r="N117" i="52" s="1"/>
  <c r="M118" i="52"/>
  <c r="N118" i="52" s="1"/>
  <c r="M119" i="52"/>
  <c r="N119" i="52" s="1"/>
  <c r="M120" i="52"/>
  <c r="N120" i="52" s="1"/>
  <c r="M121" i="52"/>
  <c r="N121" i="52" s="1"/>
  <c r="M122" i="52"/>
  <c r="N122" i="52" s="1"/>
  <c r="M123" i="52"/>
  <c r="N123" i="52" s="1"/>
  <c r="M124" i="52"/>
  <c r="N124" i="52" s="1"/>
  <c r="M125" i="52"/>
  <c r="N125" i="52" s="1"/>
  <c r="M126" i="52"/>
  <c r="N126" i="52" s="1"/>
  <c r="M127" i="52"/>
  <c r="N127" i="52" s="1"/>
  <c r="M128" i="52"/>
  <c r="N128" i="52" s="1"/>
  <c r="M129" i="52"/>
  <c r="N129" i="52" s="1"/>
  <c r="M130" i="52"/>
  <c r="N130" i="52" s="1"/>
  <c r="M131" i="52"/>
  <c r="N131" i="52" s="1"/>
  <c r="M132" i="52"/>
  <c r="N132" i="52" s="1"/>
  <c r="M133" i="52"/>
  <c r="N133" i="52" s="1"/>
  <c r="M134" i="52"/>
  <c r="N134" i="52" s="1"/>
  <c r="M135" i="52"/>
  <c r="N135" i="52" s="1"/>
  <c r="M136" i="52"/>
  <c r="N136" i="52" s="1"/>
  <c r="M137" i="52"/>
  <c r="N137" i="52" s="1"/>
  <c r="M138" i="52"/>
  <c r="N138" i="52" s="1"/>
  <c r="M139" i="52"/>
  <c r="N139" i="52" s="1"/>
  <c r="M140" i="52"/>
  <c r="N140" i="52" s="1"/>
  <c r="M141" i="52"/>
  <c r="N141" i="52" s="1"/>
  <c r="M142" i="52"/>
  <c r="N142" i="52" s="1"/>
  <c r="M143" i="52"/>
  <c r="N143" i="52" s="1"/>
  <c r="M144" i="52"/>
  <c r="N144" i="52" s="1"/>
  <c r="M145" i="52"/>
  <c r="N145" i="52" s="1"/>
  <c r="M146" i="52"/>
  <c r="N146" i="52" s="1"/>
  <c r="M147" i="52"/>
  <c r="N147" i="52" s="1"/>
  <c r="M148" i="52"/>
  <c r="N148" i="52" s="1"/>
  <c r="M149" i="52"/>
  <c r="N149" i="52" s="1"/>
  <c r="M150" i="52"/>
  <c r="N150" i="52" s="1"/>
  <c r="M12" i="52"/>
  <c r="N12" i="52" s="1"/>
  <c r="U13" i="53"/>
  <c r="U12" i="53"/>
  <c r="O54" i="48"/>
  <c r="O53" i="48"/>
  <c r="O52" i="48"/>
  <c r="O51" i="48"/>
  <c r="O50" i="48"/>
  <c r="AI125" i="53"/>
  <c r="AJ125" i="53" s="1"/>
  <c r="AK125" i="53" s="1"/>
  <c r="AE125" i="53"/>
  <c r="AF125" i="53" s="1"/>
  <c r="AG125" i="53" s="1"/>
  <c r="U125" i="53"/>
  <c r="G125" i="53"/>
  <c r="AI124" i="53"/>
  <c r="AJ124" i="53" s="1"/>
  <c r="AK124" i="53" s="1"/>
  <c r="AE124" i="53"/>
  <c r="AF124" i="53" s="1"/>
  <c r="AG124" i="53" s="1"/>
  <c r="U124" i="53"/>
  <c r="G124" i="53"/>
  <c r="AI123" i="53"/>
  <c r="AJ123" i="53" s="1"/>
  <c r="AK123" i="53" s="1"/>
  <c r="AE123" i="53"/>
  <c r="AF123" i="53" s="1"/>
  <c r="AG123" i="53" s="1"/>
  <c r="U123" i="53"/>
  <c r="G123" i="53"/>
  <c r="AI122" i="53"/>
  <c r="AJ122" i="53" s="1"/>
  <c r="AK122" i="53" s="1"/>
  <c r="AE122" i="53"/>
  <c r="AF122" i="53" s="1"/>
  <c r="AG122" i="53" s="1"/>
  <c r="U122" i="53"/>
  <c r="G122" i="53"/>
  <c r="AI121" i="53"/>
  <c r="AJ121" i="53"/>
  <c r="AK121" i="53" s="1"/>
  <c r="AE121" i="53"/>
  <c r="AF121" i="53" s="1"/>
  <c r="AG121" i="53" s="1"/>
  <c r="U121" i="53"/>
  <c r="G121" i="53"/>
  <c r="AI120" i="53"/>
  <c r="AJ120" i="53" s="1"/>
  <c r="AK120" i="53" s="1"/>
  <c r="AE120" i="53"/>
  <c r="AF120" i="53" s="1"/>
  <c r="AG120" i="53" s="1"/>
  <c r="U120" i="53"/>
  <c r="G120" i="53"/>
  <c r="AI119" i="53"/>
  <c r="AJ119" i="53" s="1"/>
  <c r="AK119" i="53" s="1"/>
  <c r="AE119" i="53"/>
  <c r="AF119" i="53" s="1"/>
  <c r="AG119" i="53" s="1"/>
  <c r="U119" i="53"/>
  <c r="G119" i="53"/>
  <c r="AI118" i="53"/>
  <c r="AJ118" i="53" s="1"/>
  <c r="AK118" i="53" s="1"/>
  <c r="AE118" i="53"/>
  <c r="AF118" i="53" s="1"/>
  <c r="AG118" i="53" s="1"/>
  <c r="U118" i="53"/>
  <c r="G118" i="53"/>
  <c r="AI117" i="53"/>
  <c r="AJ117" i="53" s="1"/>
  <c r="AK117" i="53" s="1"/>
  <c r="AE117" i="53"/>
  <c r="AF117" i="53" s="1"/>
  <c r="AG117" i="53" s="1"/>
  <c r="U117" i="53"/>
  <c r="G117" i="53"/>
  <c r="AI116" i="53"/>
  <c r="AJ116" i="53" s="1"/>
  <c r="AK116" i="53" s="1"/>
  <c r="AE116" i="53"/>
  <c r="AF116" i="53" s="1"/>
  <c r="AG116" i="53" s="1"/>
  <c r="U116" i="53"/>
  <c r="G116" i="53"/>
  <c r="AI115" i="53"/>
  <c r="AJ115" i="53" s="1"/>
  <c r="AK115" i="53" s="1"/>
  <c r="AE115" i="53"/>
  <c r="AF115" i="53" s="1"/>
  <c r="AG115" i="53" s="1"/>
  <c r="U115" i="53"/>
  <c r="G115" i="53"/>
  <c r="AI114" i="53"/>
  <c r="AJ114" i="53" s="1"/>
  <c r="AK114" i="53" s="1"/>
  <c r="AE114" i="53"/>
  <c r="AF114" i="53" s="1"/>
  <c r="AG114" i="53" s="1"/>
  <c r="U114" i="53"/>
  <c r="G114" i="53"/>
  <c r="AI113" i="53"/>
  <c r="AJ113" i="53" s="1"/>
  <c r="AK113" i="53" s="1"/>
  <c r="AE113" i="53"/>
  <c r="AF113" i="53" s="1"/>
  <c r="AG113" i="53" s="1"/>
  <c r="U113" i="53"/>
  <c r="G113" i="53"/>
  <c r="AI112" i="53"/>
  <c r="AJ112" i="53"/>
  <c r="AK112" i="53" s="1"/>
  <c r="AE112" i="53"/>
  <c r="AF112" i="53" s="1"/>
  <c r="AG112" i="53" s="1"/>
  <c r="U112" i="53"/>
  <c r="G112" i="53"/>
  <c r="AI111" i="53"/>
  <c r="AJ111" i="53" s="1"/>
  <c r="AK111" i="53" s="1"/>
  <c r="AE111" i="53"/>
  <c r="AF111" i="53" s="1"/>
  <c r="AG111" i="53" s="1"/>
  <c r="U111" i="53"/>
  <c r="G111" i="53"/>
  <c r="AI110" i="53"/>
  <c r="AJ110" i="53" s="1"/>
  <c r="AK110" i="53" s="1"/>
  <c r="AE110" i="53"/>
  <c r="AF110" i="53" s="1"/>
  <c r="AG110" i="53" s="1"/>
  <c r="U110" i="53"/>
  <c r="Y110" i="53" s="1"/>
  <c r="AA110" i="53" s="1"/>
  <c r="G110" i="53"/>
  <c r="AI109" i="53"/>
  <c r="AJ109" i="53" s="1"/>
  <c r="AK109" i="53" s="1"/>
  <c r="AE109" i="53"/>
  <c r="AF109" i="53" s="1"/>
  <c r="AG109" i="53" s="1"/>
  <c r="U109" i="53"/>
  <c r="G109" i="53"/>
  <c r="AI108" i="53"/>
  <c r="AJ108" i="53" s="1"/>
  <c r="AK108" i="53" s="1"/>
  <c r="AE108" i="53"/>
  <c r="AF108" i="53" s="1"/>
  <c r="AG108" i="53" s="1"/>
  <c r="U108" i="53"/>
  <c r="G108" i="53"/>
  <c r="AI107" i="53"/>
  <c r="AJ107" i="53"/>
  <c r="AK107" i="53" s="1"/>
  <c r="AE107" i="53"/>
  <c r="AF107" i="53" s="1"/>
  <c r="AG107" i="53" s="1"/>
  <c r="U107" i="53"/>
  <c r="G107" i="53"/>
  <c r="AI106" i="53"/>
  <c r="AJ106" i="53" s="1"/>
  <c r="AK106" i="53" s="1"/>
  <c r="AE106" i="53"/>
  <c r="AF106" i="53" s="1"/>
  <c r="AG106" i="53" s="1"/>
  <c r="U106" i="53"/>
  <c r="G106" i="53"/>
  <c r="AI105" i="53"/>
  <c r="AJ105" i="53"/>
  <c r="AK105" i="53" s="1"/>
  <c r="AE105" i="53"/>
  <c r="AF105" i="53" s="1"/>
  <c r="AG105" i="53" s="1"/>
  <c r="U105" i="53"/>
  <c r="G105" i="53"/>
  <c r="AI104" i="53"/>
  <c r="AJ104" i="53" s="1"/>
  <c r="AK104" i="53" s="1"/>
  <c r="AE104" i="53"/>
  <c r="AF104" i="53"/>
  <c r="AG104" i="53" s="1"/>
  <c r="U104" i="53"/>
  <c r="G104" i="53"/>
  <c r="AI103" i="53"/>
  <c r="AJ103" i="53" s="1"/>
  <c r="AK103" i="53" s="1"/>
  <c r="AE103" i="53"/>
  <c r="AF103" i="53" s="1"/>
  <c r="AG103" i="53" s="1"/>
  <c r="U103" i="53"/>
  <c r="G103" i="53"/>
  <c r="AI102" i="53"/>
  <c r="AJ102" i="53"/>
  <c r="AK102" i="53" s="1"/>
  <c r="AE102" i="53"/>
  <c r="AF102" i="53" s="1"/>
  <c r="AG102" i="53" s="1"/>
  <c r="U102" i="53"/>
  <c r="G102" i="53"/>
  <c r="AI101" i="53"/>
  <c r="AJ101" i="53" s="1"/>
  <c r="AK101" i="53" s="1"/>
  <c r="AE101" i="53"/>
  <c r="AF101" i="53" s="1"/>
  <c r="AG101" i="53" s="1"/>
  <c r="U101" i="53"/>
  <c r="G101" i="53"/>
  <c r="AI100" i="53"/>
  <c r="AJ100" i="53" s="1"/>
  <c r="AK100" i="53" s="1"/>
  <c r="AE100" i="53"/>
  <c r="AF100" i="53" s="1"/>
  <c r="AG100" i="53" s="1"/>
  <c r="U100" i="53"/>
  <c r="G100" i="53"/>
  <c r="AI99" i="53"/>
  <c r="AJ99" i="53"/>
  <c r="AK99" i="53" s="1"/>
  <c r="AE99" i="53"/>
  <c r="AF99" i="53" s="1"/>
  <c r="AG99" i="53" s="1"/>
  <c r="U99" i="53"/>
  <c r="G99" i="53"/>
  <c r="AI98" i="53"/>
  <c r="AJ98" i="53"/>
  <c r="AK98" i="53" s="1"/>
  <c r="AE98" i="53"/>
  <c r="AF98" i="53" s="1"/>
  <c r="AG98" i="53" s="1"/>
  <c r="U98" i="53"/>
  <c r="G98" i="53"/>
  <c r="AI97" i="53"/>
  <c r="AJ97" i="53" s="1"/>
  <c r="AK97" i="53" s="1"/>
  <c r="AE97" i="53"/>
  <c r="AF97" i="53" s="1"/>
  <c r="AG97" i="53" s="1"/>
  <c r="U97" i="53"/>
  <c r="G97" i="53"/>
  <c r="AI96" i="53"/>
  <c r="AJ96" i="53" s="1"/>
  <c r="AK96" i="53" s="1"/>
  <c r="AE96" i="53"/>
  <c r="AF96" i="53" s="1"/>
  <c r="AG96" i="53" s="1"/>
  <c r="U96" i="53"/>
  <c r="G96" i="53"/>
  <c r="AI95" i="53"/>
  <c r="AJ95" i="53" s="1"/>
  <c r="AK95" i="53" s="1"/>
  <c r="AE95" i="53"/>
  <c r="AF95" i="53" s="1"/>
  <c r="AG95" i="53" s="1"/>
  <c r="U95" i="53"/>
  <c r="G95" i="53"/>
  <c r="AI94" i="53"/>
  <c r="AJ94" i="53" s="1"/>
  <c r="AK94" i="53" s="1"/>
  <c r="AE94" i="53"/>
  <c r="AF94" i="53" s="1"/>
  <c r="AG94" i="53" s="1"/>
  <c r="U94" i="53"/>
  <c r="G94" i="53"/>
  <c r="AI93" i="53"/>
  <c r="AJ93" i="53" s="1"/>
  <c r="AK93" i="53" s="1"/>
  <c r="AE93" i="53"/>
  <c r="AF93" i="53" s="1"/>
  <c r="AG93" i="53" s="1"/>
  <c r="U93" i="53"/>
  <c r="G93" i="53"/>
  <c r="AI92" i="53"/>
  <c r="AJ92" i="53" s="1"/>
  <c r="AK92" i="53" s="1"/>
  <c r="AE92" i="53"/>
  <c r="AF92" i="53" s="1"/>
  <c r="AG92" i="53" s="1"/>
  <c r="U92" i="53"/>
  <c r="G92" i="53"/>
  <c r="AI91" i="53"/>
  <c r="AJ91" i="53" s="1"/>
  <c r="AK91" i="53" s="1"/>
  <c r="AE91" i="53"/>
  <c r="AF91" i="53" s="1"/>
  <c r="AG91" i="53" s="1"/>
  <c r="U91" i="53"/>
  <c r="G91" i="53"/>
  <c r="AI90" i="53"/>
  <c r="AJ90" i="53" s="1"/>
  <c r="AK90" i="53" s="1"/>
  <c r="AE90" i="53"/>
  <c r="AF90" i="53"/>
  <c r="AG90" i="53" s="1"/>
  <c r="U90" i="53"/>
  <c r="G90" i="53"/>
  <c r="AI89" i="53"/>
  <c r="AJ89" i="53" s="1"/>
  <c r="AK89" i="53" s="1"/>
  <c r="AE89" i="53"/>
  <c r="AF89" i="53" s="1"/>
  <c r="AG89" i="53" s="1"/>
  <c r="U89" i="53"/>
  <c r="G89" i="53"/>
  <c r="AI88" i="53"/>
  <c r="AJ88" i="53" s="1"/>
  <c r="AK88" i="53" s="1"/>
  <c r="AE88" i="53"/>
  <c r="AF88" i="53" s="1"/>
  <c r="AG88" i="53" s="1"/>
  <c r="U88" i="53"/>
  <c r="Y88" i="53" s="1"/>
  <c r="G88" i="53"/>
  <c r="AI87" i="53"/>
  <c r="AJ87" i="53" s="1"/>
  <c r="AK87" i="53" s="1"/>
  <c r="AE87" i="53"/>
  <c r="AF87" i="53" s="1"/>
  <c r="AG87" i="53" s="1"/>
  <c r="U87" i="53"/>
  <c r="G87" i="53"/>
  <c r="AI86" i="53"/>
  <c r="AJ86" i="53" s="1"/>
  <c r="AK86" i="53" s="1"/>
  <c r="AE86" i="53"/>
  <c r="AF86" i="53" s="1"/>
  <c r="AG86" i="53" s="1"/>
  <c r="U86" i="53"/>
  <c r="G86" i="53"/>
  <c r="AI85" i="53"/>
  <c r="AJ85" i="53" s="1"/>
  <c r="AK85" i="53" s="1"/>
  <c r="AE85" i="53"/>
  <c r="AF85" i="53" s="1"/>
  <c r="AG85" i="53" s="1"/>
  <c r="U85" i="53"/>
  <c r="G85" i="53"/>
  <c r="AI84" i="53"/>
  <c r="AJ84" i="53" s="1"/>
  <c r="AK84" i="53" s="1"/>
  <c r="AE84" i="53"/>
  <c r="AF84" i="53" s="1"/>
  <c r="AG84" i="53" s="1"/>
  <c r="U84" i="53"/>
  <c r="G84" i="53"/>
  <c r="AI83" i="53"/>
  <c r="AJ83" i="53" s="1"/>
  <c r="AK83" i="53" s="1"/>
  <c r="AE83" i="53"/>
  <c r="AF83" i="53"/>
  <c r="AG83" i="53" s="1"/>
  <c r="U83" i="53"/>
  <c r="G83" i="53"/>
  <c r="AI82" i="53"/>
  <c r="AJ82" i="53" s="1"/>
  <c r="AK82" i="53" s="1"/>
  <c r="AE82" i="53"/>
  <c r="AF82" i="53" s="1"/>
  <c r="AG82" i="53" s="1"/>
  <c r="U82" i="53"/>
  <c r="G82" i="53"/>
  <c r="AI81" i="53"/>
  <c r="AJ81" i="53" s="1"/>
  <c r="AK81" i="53" s="1"/>
  <c r="AE81" i="53"/>
  <c r="AF81" i="53" s="1"/>
  <c r="AG81" i="53" s="1"/>
  <c r="U81" i="53"/>
  <c r="G81" i="53"/>
  <c r="AI80" i="53"/>
  <c r="AJ80" i="53" s="1"/>
  <c r="AK80" i="53" s="1"/>
  <c r="AE80" i="53"/>
  <c r="AF80" i="53"/>
  <c r="AG80" i="53" s="1"/>
  <c r="U80" i="53"/>
  <c r="G80" i="53"/>
  <c r="AI79" i="53"/>
  <c r="AJ79" i="53" s="1"/>
  <c r="AK79" i="53" s="1"/>
  <c r="AE79" i="53"/>
  <c r="AF79" i="53" s="1"/>
  <c r="AG79" i="53" s="1"/>
  <c r="U79" i="53"/>
  <c r="G79" i="53"/>
  <c r="AI78" i="53"/>
  <c r="AJ78" i="53" s="1"/>
  <c r="AK78" i="53" s="1"/>
  <c r="AE78" i="53"/>
  <c r="AF78" i="53" s="1"/>
  <c r="AG78" i="53" s="1"/>
  <c r="U78" i="53"/>
  <c r="G78" i="53"/>
  <c r="AI77" i="53"/>
  <c r="AJ77" i="53" s="1"/>
  <c r="AK77" i="53" s="1"/>
  <c r="AE77" i="53"/>
  <c r="AF77" i="53" s="1"/>
  <c r="AG77" i="53" s="1"/>
  <c r="U77" i="53"/>
  <c r="G77" i="53"/>
  <c r="AI76" i="53"/>
  <c r="AJ76" i="53" s="1"/>
  <c r="AK76" i="53" s="1"/>
  <c r="AE76" i="53"/>
  <c r="AF76" i="53" s="1"/>
  <c r="AG76" i="53" s="1"/>
  <c r="U76" i="53"/>
  <c r="G76" i="53"/>
  <c r="AI75" i="53"/>
  <c r="AJ75" i="53" s="1"/>
  <c r="AK75" i="53" s="1"/>
  <c r="AE75" i="53"/>
  <c r="AF75" i="53" s="1"/>
  <c r="AG75" i="53" s="1"/>
  <c r="U75" i="53"/>
  <c r="G75" i="53"/>
  <c r="AI74" i="53"/>
  <c r="AJ74" i="53"/>
  <c r="AK74" i="53" s="1"/>
  <c r="AE74" i="53"/>
  <c r="AF74" i="53" s="1"/>
  <c r="AG74" i="53" s="1"/>
  <c r="U74" i="53"/>
  <c r="G74" i="53"/>
  <c r="AI73" i="53"/>
  <c r="AJ73" i="53" s="1"/>
  <c r="AK73" i="53" s="1"/>
  <c r="AE73" i="53"/>
  <c r="AF73" i="53" s="1"/>
  <c r="AG73" i="53" s="1"/>
  <c r="U73" i="53"/>
  <c r="G73" i="53"/>
  <c r="AI72" i="53"/>
  <c r="AJ72" i="53"/>
  <c r="AK72" i="53" s="1"/>
  <c r="AE72" i="53"/>
  <c r="AF72" i="53" s="1"/>
  <c r="AG72" i="53" s="1"/>
  <c r="U72" i="53"/>
  <c r="G72" i="53"/>
  <c r="AI71" i="53"/>
  <c r="AJ71" i="53" s="1"/>
  <c r="AK71" i="53"/>
  <c r="AE71" i="53"/>
  <c r="AF71" i="53" s="1"/>
  <c r="AG71" i="53" s="1"/>
  <c r="U71" i="53"/>
  <c r="G71" i="53"/>
  <c r="AI70" i="53"/>
  <c r="AJ70" i="53" s="1"/>
  <c r="AK70" i="53" s="1"/>
  <c r="AE70" i="53"/>
  <c r="AF70" i="53" s="1"/>
  <c r="AG70" i="53" s="1"/>
  <c r="U70" i="53"/>
  <c r="G70" i="53"/>
  <c r="AI69" i="53"/>
  <c r="AJ69" i="53" s="1"/>
  <c r="AK69" i="53" s="1"/>
  <c r="AE69" i="53"/>
  <c r="AF69" i="53" s="1"/>
  <c r="AG69" i="53" s="1"/>
  <c r="U69" i="53"/>
  <c r="G69" i="53"/>
  <c r="AI68" i="53"/>
  <c r="AJ68" i="53" s="1"/>
  <c r="AK68" i="53" s="1"/>
  <c r="AE68" i="53"/>
  <c r="AF68" i="53" s="1"/>
  <c r="AG68" i="53" s="1"/>
  <c r="U68" i="53"/>
  <c r="G68" i="53"/>
  <c r="AI67" i="53"/>
  <c r="AJ67" i="53"/>
  <c r="AK67" i="53" s="1"/>
  <c r="AE67" i="53"/>
  <c r="AF67" i="53" s="1"/>
  <c r="AG67" i="53" s="1"/>
  <c r="U67" i="53"/>
  <c r="G67" i="53"/>
  <c r="AI66" i="53"/>
  <c r="AJ66" i="53" s="1"/>
  <c r="AK66" i="53" s="1"/>
  <c r="AE66" i="53"/>
  <c r="AF66" i="53"/>
  <c r="AG66" i="53" s="1"/>
  <c r="U66" i="53"/>
  <c r="G66" i="53"/>
  <c r="AI65" i="53"/>
  <c r="AJ65" i="53" s="1"/>
  <c r="AK65" i="53" s="1"/>
  <c r="AE65" i="53"/>
  <c r="AF65" i="53"/>
  <c r="AG65" i="53" s="1"/>
  <c r="U65" i="53"/>
  <c r="G65" i="53"/>
  <c r="AI64" i="53"/>
  <c r="AJ64" i="53" s="1"/>
  <c r="AK64" i="53" s="1"/>
  <c r="AE64" i="53"/>
  <c r="AF64" i="53" s="1"/>
  <c r="AG64" i="53" s="1"/>
  <c r="U64" i="53"/>
  <c r="G64" i="53"/>
  <c r="AI63" i="53"/>
  <c r="AJ63" i="53" s="1"/>
  <c r="AK63" i="53" s="1"/>
  <c r="AE63" i="53"/>
  <c r="AF63" i="53"/>
  <c r="AG63" i="53" s="1"/>
  <c r="U63" i="53"/>
  <c r="G63" i="53"/>
  <c r="AI62" i="53"/>
  <c r="AJ62" i="53" s="1"/>
  <c r="AK62" i="53" s="1"/>
  <c r="AE62" i="53"/>
  <c r="AF62" i="53" s="1"/>
  <c r="AG62" i="53" s="1"/>
  <c r="U62" i="53"/>
  <c r="G62" i="53"/>
  <c r="AI61" i="53"/>
  <c r="AJ61" i="53" s="1"/>
  <c r="AK61" i="53" s="1"/>
  <c r="AE61" i="53"/>
  <c r="AF61" i="53" s="1"/>
  <c r="AG61" i="53" s="1"/>
  <c r="U61" i="53"/>
  <c r="G61" i="53"/>
  <c r="AI60" i="53"/>
  <c r="AJ60" i="53" s="1"/>
  <c r="AK60" i="53" s="1"/>
  <c r="AE60" i="53"/>
  <c r="AF60" i="53" s="1"/>
  <c r="AG60" i="53" s="1"/>
  <c r="U60" i="53"/>
  <c r="G60" i="53"/>
  <c r="AI59" i="53"/>
  <c r="AJ59" i="53" s="1"/>
  <c r="AK59" i="53" s="1"/>
  <c r="AE59" i="53"/>
  <c r="AF59" i="53" s="1"/>
  <c r="AG59" i="53" s="1"/>
  <c r="U59" i="53"/>
  <c r="G59" i="53"/>
  <c r="AI58" i="53"/>
  <c r="AJ58" i="53" s="1"/>
  <c r="AK58" i="53" s="1"/>
  <c r="AE58" i="53"/>
  <c r="AF58" i="53" s="1"/>
  <c r="AG58" i="53" s="1"/>
  <c r="U58" i="53"/>
  <c r="G58" i="53"/>
  <c r="AI57" i="53"/>
  <c r="AJ57" i="53" s="1"/>
  <c r="AK57" i="53" s="1"/>
  <c r="AE57" i="53"/>
  <c r="AF57" i="53" s="1"/>
  <c r="AG57" i="53" s="1"/>
  <c r="U57" i="53"/>
  <c r="G57" i="53"/>
  <c r="AI56" i="53"/>
  <c r="AJ56" i="53" s="1"/>
  <c r="AK56" i="53" s="1"/>
  <c r="AE56" i="53"/>
  <c r="AF56" i="53" s="1"/>
  <c r="AG56" i="53" s="1"/>
  <c r="U56" i="53"/>
  <c r="G56" i="53"/>
  <c r="AI55" i="53"/>
  <c r="AJ55" i="53" s="1"/>
  <c r="AK55" i="53" s="1"/>
  <c r="AE55" i="53"/>
  <c r="AF55" i="53" s="1"/>
  <c r="AG55" i="53" s="1"/>
  <c r="U55" i="53"/>
  <c r="G55" i="53"/>
  <c r="AI54" i="53"/>
  <c r="AJ54" i="53" s="1"/>
  <c r="AK54" i="53" s="1"/>
  <c r="AE54" i="53"/>
  <c r="AF54" i="53"/>
  <c r="AG54" i="53" s="1"/>
  <c r="U54" i="53"/>
  <c r="Y54" i="53" s="1"/>
  <c r="G54" i="53"/>
  <c r="AI53" i="53"/>
  <c r="AJ53" i="53" s="1"/>
  <c r="AK53" i="53" s="1"/>
  <c r="AE53" i="53"/>
  <c r="AF53" i="53" s="1"/>
  <c r="AG53" i="53" s="1"/>
  <c r="U53" i="53"/>
  <c r="G53" i="53"/>
  <c r="AI52" i="53"/>
  <c r="AJ52" i="53" s="1"/>
  <c r="AK52" i="53" s="1"/>
  <c r="AE52" i="53"/>
  <c r="AF52" i="53" s="1"/>
  <c r="AG52" i="53" s="1"/>
  <c r="U52" i="53"/>
  <c r="G52" i="53"/>
  <c r="AI51" i="53"/>
  <c r="AJ51" i="53" s="1"/>
  <c r="AK51" i="53" s="1"/>
  <c r="AE51" i="53"/>
  <c r="AF51" i="53" s="1"/>
  <c r="AG51" i="53" s="1"/>
  <c r="U51" i="53"/>
  <c r="G51" i="53"/>
  <c r="AI50" i="53"/>
  <c r="AJ50" i="53" s="1"/>
  <c r="AK50" i="53" s="1"/>
  <c r="AE50" i="53"/>
  <c r="AF50" i="53" s="1"/>
  <c r="AG50" i="53" s="1"/>
  <c r="U50" i="53"/>
  <c r="G50" i="53"/>
  <c r="AI49" i="53"/>
  <c r="AJ49" i="53" s="1"/>
  <c r="AK49" i="53" s="1"/>
  <c r="AE49" i="53"/>
  <c r="AF49" i="53" s="1"/>
  <c r="AG49" i="53" s="1"/>
  <c r="U49" i="53"/>
  <c r="G49" i="53"/>
  <c r="AI48" i="53"/>
  <c r="AJ48" i="53" s="1"/>
  <c r="AK48" i="53" s="1"/>
  <c r="AE48" i="53"/>
  <c r="AF48" i="53" s="1"/>
  <c r="AG48" i="53" s="1"/>
  <c r="U48" i="53"/>
  <c r="G48" i="53"/>
  <c r="AI47" i="53"/>
  <c r="AJ47" i="53"/>
  <c r="AK47" i="53" s="1"/>
  <c r="AE47" i="53"/>
  <c r="AF47" i="53" s="1"/>
  <c r="AG47" i="53" s="1"/>
  <c r="U47" i="53"/>
  <c r="G47" i="53"/>
  <c r="AI46" i="53"/>
  <c r="AJ46" i="53"/>
  <c r="AK46" i="53" s="1"/>
  <c r="AE46" i="53"/>
  <c r="AF46" i="53" s="1"/>
  <c r="AG46" i="53" s="1"/>
  <c r="U46" i="53"/>
  <c r="G46" i="53"/>
  <c r="AI45" i="53"/>
  <c r="AJ45" i="53" s="1"/>
  <c r="AK45" i="53" s="1"/>
  <c r="AE45" i="53"/>
  <c r="AF45" i="53" s="1"/>
  <c r="AG45" i="53" s="1"/>
  <c r="U45" i="53"/>
  <c r="G45" i="53"/>
  <c r="AI44" i="53"/>
  <c r="AJ44" i="53" s="1"/>
  <c r="AK44" i="53" s="1"/>
  <c r="AE44" i="53"/>
  <c r="AF44" i="53"/>
  <c r="AG44" i="53"/>
  <c r="U44" i="53"/>
  <c r="G44" i="53"/>
  <c r="AI43" i="53"/>
  <c r="AJ43" i="53" s="1"/>
  <c r="AK43" i="53" s="1"/>
  <c r="AE43" i="53"/>
  <c r="AF43" i="53" s="1"/>
  <c r="AG43" i="53" s="1"/>
  <c r="U43" i="53"/>
  <c r="G43" i="53"/>
  <c r="AI42" i="53"/>
  <c r="AJ42" i="53"/>
  <c r="AK42" i="53" s="1"/>
  <c r="AE42" i="53"/>
  <c r="AF42" i="53" s="1"/>
  <c r="AG42" i="53" s="1"/>
  <c r="U42" i="53"/>
  <c r="G42" i="53"/>
  <c r="AI41" i="53"/>
  <c r="AJ41" i="53" s="1"/>
  <c r="AK41" i="53" s="1"/>
  <c r="AE41" i="53"/>
  <c r="AF41" i="53" s="1"/>
  <c r="AG41" i="53" s="1"/>
  <c r="U41" i="53"/>
  <c r="G41" i="53"/>
  <c r="AI40" i="53"/>
  <c r="AJ40" i="53"/>
  <c r="AK40" i="53" s="1"/>
  <c r="AE40" i="53"/>
  <c r="AF40" i="53" s="1"/>
  <c r="AG40" i="53" s="1"/>
  <c r="U40" i="53"/>
  <c r="G40" i="53"/>
  <c r="AI39" i="53"/>
  <c r="AJ39" i="53" s="1"/>
  <c r="AK39" i="53"/>
  <c r="AE39" i="53"/>
  <c r="AF39" i="53" s="1"/>
  <c r="AG39" i="53" s="1"/>
  <c r="U39" i="53"/>
  <c r="G39" i="53"/>
  <c r="AI38" i="53"/>
  <c r="AJ38" i="53" s="1"/>
  <c r="AK38" i="53" s="1"/>
  <c r="AE38" i="53"/>
  <c r="AF38" i="53" s="1"/>
  <c r="AG38" i="53" s="1"/>
  <c r="U38" i="53"/>
  <c r="G38" i="53"/>
  <c r="AI37" i="53"/>
  <c r="AJ37" i="53" s="1"/>
  <c r="AK37" i="53" s="1"/>
  <c r="AE37" i="53"/>
  <c r="AF37" i="53" s="1"/>
  <c r="AG37" i="53" s="1"/>
  <c r="U37" i="53"/>
  <c r="G37" i="53"/>
  <c r="AI36" i="53"/>
  <c r="AJ36" i="53" s="1"/>
  <c r="AK36" i="53" s="1"/>
  <c r="AE36" i="53"/>
  <c r="AF36" i="53" s="1"/>
  <c r="AG36" i="53"/>
  <c r="U36" i="53"/>
  <c r="G36" i="53"/>
  <c r="AI35" i="53"/>
  <c r="AJ35" i="53" s="1"/>
  <c r="AK35" i="53" s="1"/>
  <c r="AE35" i="53"/>
  <c r="AF35" i="53" s="1"/>
  <c r="AG35" i="53"/>
  <c r="U35" i="53"/>
  <c r="G35" i="53"/>
  <c r="AI34" i="53"/>
  <c r="AJ34" i="53" s="1"/>
  <c r="AK34" i="53" s="1"/>
  <c r="AE34" i="53"/>
  <c r="AF34" i="53" s="1"/>
  <c r="AG34" i="53" s="1"/>
  <c r="U34" i="53"/>
  <c r="G34" i="53"/>
  <c r="AI33" i="53"/>
  <c r="AJ33" i="53" s="1"/>
  <c r="AK33" i="53" s="1"/>
  <c r="AE33" i="53"/>
  <c r="AF33" i="53" s="1"/>
  <c r="AG33" i="53" s="1"/>
  <c r="U33" i="53"/>
  <c r="G33" i="53"/>
  <c r="AI32" i="53"/>
  <c r="AJ32" i="53" s="1"/>
  <c r="AK32" i="53" s="1"/>
  <c r="AE32" i="53"/>
  <c r="AF32" i="53" s="1"/>
  <c r="AG32" i="53" s="1"/>
  <c r="U32" i="53"/>
  <c r="G32" i="53"/>
  <c r="AI31" i="53"/>
  <c r="AJ31" i="53" s="1"/>
  <c r="AK31" i="53" s="1"/>
  <c r="AE31" i="53"/>
  <c r="AF31" i="53" s="1"/>
  <c r="AG31" i="53" s="1"/>
  <c r="U31" i="53"/>
  <c r="G31" i="53"/>
  <c r="AI30" i="53"/>
  <c r="AJ30" i="53" s="1"/>
  <c r="AK30" i="53" s="1"/>
  <c r="AE30" i="53"/>
  <c r="AF30" i="53" s="1"/>
  <c r="AG30" i="53" s="1"/>
  <c r="U30" i="53"/>
  <c r="G30" i="53"/>
  <c r="AI29" i="53"/>
  <c r="AJ29" i="53" s="1"/>
  <c r="AK29" i="53" s="1"/>
  <c r="AE29" i="53"/>
  <c r="AF29" i="53" s="1"/>
  <c r="AG29" i="53" s="1"/>
  <c r="U29" i="53"/>
  <c r="G29" i="53"/>
  <c r="AI28" i="53"/>
  <c r="AJ28" i="53" s="1"/>
  <c r="AK28" i="53" s="1"/>
  <c r="AE28" i="53"/>
  <c r="AF28" i="53" s="1"/>
  <c r="AG28" i="53" s="1"/>
  <c r="U28" i="53"/>
  <c r="G28" i="53"/>
  <c r="AI27" i="53"/>
  <c r="AJ27" i="53" s="1"/>
  <c r="AK27" i="53"/>
  <c r="AE27" i="53"/>
  <c r="AF27" i="53" s="1"/>
  <c r="AG27" i="53" s="1"/>
  <c r="U27" i="53"/>
  <c r="G27" i="53"/>
  <c r="AI26" i="53"/>
  <c r="AJ26" i="53" s="1"/>
  <c r="AK26" i="53" s="1"/>
  <c r="AE26" i="53"/>
  <c r="AF26" i="53" s="1"/>
  <c r="AG26" i="53" s="1"/>
  <c r="U26" i="53"/>
  <c r="G26" i="53"/>
  <c r="AI25" i="53"/>
  <c r="AJ25" i="53" s="1"/>
  <c r="AK25" i="53" s="1"/>
  <c r="AE25" i="53"/>
  <c r="AF25" i="53" s="1"/>
  <c r="AG25" i="53" s="1"/>
  <c r="U25" i="53"/>
  <c r="G25" i="53"/>
  <c r="AI24" i="53"/>
  <c r="AJ24" i="53"/>
  <c r="AK24" i="53" s="1"/>
  <c r="AE24" i="53"/>
  <c r="AF24" i="53"/>
  <c r="AG24" i="53" s="1"/>
  <c r="U24" i="53"/>
  <c r="G24" i="53"/>
  <c r="AI23" i="53"/>
  <c r="AJ23" i="53"/>
  <c r="AK23" i="53" s="1"/>
  <c r="AE23" i="53"/>
  <c r="AF23" i="53"/>
  <c r="AG23" i="53" s="1"/>
  <c r="U23" i="53"/>
  <c r="G23" i="53"/>
  <c r="AI22" i="53"/>
  <c r="AJ22" i="53" s="1"/>
  <c r="AK22" i="53" s="1"/>
  <c r="AE22" i="53"/>
  <c r="AF22" i="53"/>
  <c r="AG22" i="53" s="1"/>
  <c r="U22" i="53"/>
  <c r="G22" i="53"/>
  <c r="AP21" i="53"/>
  <c r="AI21" i="53"/>
  <c r="AJ21" i="53" s="1"/>
  <c r="AK21" i="53" s="1"/>
  <c r="AE21" i="53"/>
  <c r="AF21" i="53" s="1"/>
  <c r="AG21" i="53" s="1"/>
  <c r="U21" i="53"/>
  <c r="G21" i="53"/>
  <c r="AP20" i="53"/>
  <c r="AI20" i="53"/>
  <c r="AJ20" i="53" s="1"/>
  <c r="AK20" i="53" s="1"/>
  <c r="AE20" i="53"/>
  <c r="AF20" i="53" s="1"/>
  <c r="AG20" i="53" s="1"/>
  <c r="U20" i="53"/>
  <c r="G20" i="53"/>
  <c r="AP19" i="53"/>
  <c r="AI19" i="53"/>
  <c r="AJ19" i="53" s="1"/>
  <c r="AK19" i="53" s="1"/>
  <c r="AE19" i="53"/>
  <c r="AF19" i="53" s="1"/>
  <c r="AG19" i="53" s="1"/>
  <c r="U19" i="53"/>
  <c r="G19" i="53"/>
  <c r="AP18" i="53"/>
  <c r="AI18" i="53"/>
  <c r="AJ18" i="53" s="1"/>
  <c r="AK18" i="53" s="1"/>
  <c r="AE18" i="53"/>
  <c r="AF18" i="53"/>
  <c r="AG18" i="53" s="1"/>
  <c r="U18" i="53"/>
  <c r="G18" i="53"/>
  <c r="AP17" i="53"/>
  <c r="AI17" i="53"/>
  <c r="AJ17" i="53" s="1"/>
  <c r="AK17" i="53" s="1"/>
  <c r="AE17" i="53"/>
  <c r="AF17" i="53" s="1"/>
  <c r="AG17" i="53" s="1"/>
  <c r="U17" i="53"/>
  <c r="G17" i="53"/>
  <c r="AP16" i="53"/>
  <c r="AI16" i="53"/>
  <c r="AJ16" i="53" s="1"/>
  <c r="AK16" i="53" s="1"/>
  <c r="AE16" i="53"/>
  <c r="AF16" i="53" s="1"/>
  <c r="AG16" i="53" s="1"/>
  <c r="U16" i="53"/>
  <c r="G16" i="53"/>
  <c r="AP15" i="53"/>
  <c r="AI15" i="53"/>
  <c r="AJ15" i="53"/>
  <c r="AK15" i="53" s="1"/>
  <c r="AE15" i="53"/>
  <c r="AF15" i="53" s="1"/>
  <c r="AG15" i="53"/>
  <c r="U15" i="53"/>
  <c r="G15" i="53"/>
  <c r="AP14" i="53"/>
  <c r="AI14" i="53"/>
  <c r="AJ14" i="53" s="1"/>
  <c r="AK14" i="53" s="1"/>
  <c r="AE14" i="53"/>
  <c r="AF14" i="53" s="1"/>
  <c r="AG14" i="53" s="1"/>
  <c r="U14" i="53"/>
  <c r="G14" i="53"/>
  <c r="AP13" i="53"/>
  <c r="AI13" i="53"/>
  <c r="AJ13" i="53" s="1"/>
  <c r="AK13" i="53" s="1"/>
  <c r="AE13" i="53"/>
  <c r="AF13" i="53" s="1"/>
  <c r="AG13" i="53" s="1"/>
  <c r="G13" i="53"/>
  <c r="AP12" i="53"/>
  <c r="AI12" i="53"/>
  <c r="AJ12" i="53" s="1"/>
  <c r="AK12" i="53" s="1"/>
  <c r="AE12" i="53"/>
  <c r="AF12" i="53" s="1"/>
  <c r="AG12" i="53" s="1"/>
  <c r="G12" i="53"/>
  <c r="R151" i="52"/>
  <c r="O48" i="48" s="1"/>
  <c r="P150" i="52"/>
  <c r="Q150" i="52" s="1"/>
  <c r="R150" i="52" s="1"/>
  <c r="P149" i="52"/>
  <c r="Q149" i="52" s="1"/>
  <c r="R149" i="52" s="1"/>
  <c r="P148" i="52"/>
  <c r="Q148" i="52"/>
  <c r="R148" i="52" s="1"/>
  <c r="P147" i="52"/>
  <c r="Q147" i="52"/>
  <c r="P146" i="52"/>
  <c r="Q146" i="52" s="1"/>
  <c r="R146" i="52" s="1"/>
  <c r="P145" i="52"/>
  <c r="Q145" i="52" s="1"/>
  <c r="R145" i="52" s="1"/>
  <c r="P144" i="52"/>
  <c r="Q144" i="52"/>
  <c r="R144" i="52" s="1"/>
  <c r="P143" i="52"/>
  <c r="Q143" i="52" s="1"/>
  <c r="R143" i="52" s="1"/>
  <c r="P142" i="52"/>
  <c r="Q142" i="52" s="1"/>
  <c r="R142" i="52" s="1"/>
  <c r="P141" i="52"/>
  <c r="Q141" i="52"/>
  <c r="R141" i="52" s="1"/>
  <c r="P140" i="52"/>
  <c r="Q140" i="52"/>
  <c r="R140" i="52" s="1"/>
  <c r="P139" i="52"/>
  <c r="Q139" i="52" s="1"/>
  <c r="R139" i="52" s="1"/>
  <c r="P138" i="52"/>
  <c r="Q138" i="52" s="1"/>
  <c r="R138" i="52" s="1"/>
  <c r="P137" i="52"/>
  <c r="Q137" i="52"/>
  <c r="R137" i="52" s="1"/>
  <c r="P136" i="52"/>
  <c r="Q136" i="52"/>
  <c r="R136" i="52" s="1"/>
  <c r="P135" i="52"/>
  <c r="Q135" i="52" s="1"/>
  <c r="R135" i="52" s="1"/>
  <c r="P134" i="52"/>
  <c r="Q134" i="52" s="1"/>
  <c r="R134" i="52" s="1"/>
  <c r="P133" i="52"/>
  <c r="Q133" i="52"/>
  <c r="R133" i="52" s="1"/>
  <c r="P132" i="52"/>
  <c r="Q132" i="52" s="1"/>
  <c r="R132" i="52"/>
  <c r="P131" i="52"/>
  <c r="Q131" i="52" s="1"/>
  <c r="R131" i="52" s="1"/>
  <c r="P130" i="52"/>
  <c r="Q130" i="52" s="1"/>
  <c r="R130" i="52" s="1"/>
  <c r="P129" i="52"/>
  <c r="Q129" i="52" s="1"/>
  <c r="R129" i="52" s="1"/>
  <c r="P128" i="52"/>
  <c r="Q128" i="52" s="1"/>
  <c r="R128" i="52" s="1"/>
  <c r="P127" i="52"/>
  <c r="Q127" i="52"/>
  <c r="R127" i="52" s="1"/>
  <c r="P126" i="52"/>
  <c r="Q126" i="52" s="1"/>
  <c r="R126" i="52" s="1"/>
  <c r="P125" i="52"/>
  <c r="Q125" i="52" s="1"/>
  <c r="R125" i="52" s="1"/>
  <c r="P124" i="52"/>
  <c r="Q124" i="52" s="1"/>
  <c r="R124" i="52" s="1"/>
  <c r="P123" i="52"/>
  <c r="Q123" i="52" s="1"/>
  <c r="P122" i="52"/>
  <c r="Q122" i="52" s="1"/>
  <c r="R122" i="52" s="1"/>
  <c r="P121" i="52"/>
  <c r="Q121" i="52"/>
  <c r="R121" i="52" s="1"/>
  <c r="P120" i="52"/>
  <c r="Q120" i="52" s="1"/>
  <c r="P119" i="52"/>
  <c r="Q119" i="52" s="1"/>
  <c r="R119" i="52" s="1"/>
  <c r="P118" i="52"/>
  <c r="Q118" i="52" s="1"/>
  <c r="R118" i="52" s="1"/>
  <c r="P117" i="52"/>
  <c r="Q117" i="52" s="1"/>
  <c r="P116" i="52"/>
  <c r="Q116" i="52" s="1"/>
  <c r="R116" i="52" s="1"/>
  <c r="P115" i="52"/>
  <c r="Q115" i="52" s="1"/>
  <c r="P114" i="52"/>
  <c r="Q114" i="52" s="1"/>
  <c r="R114" i="52" s="1"/>
  <c r="P113" i="52"/>
  <c r="Q113" i="52" s="1"/>
  <c r="R113" i="52" s="1"/>
  <c r="P112" i="52"/>
  <c r="Q112" i="52" s="1"/>
  <c r="R112" i="52" s="1"/>
  <c r="P111" i="52"/>
  <c r="Q111" i="52" s="1"/>
  <c r="R111" i="52" s="1"/>
  <c r="P110" i="52"/>
  <c r="Q110" i="52" s="1"/>
  <c r="R110" i="52" s="1"/>
  <c r="P109" i="52"/>
  <c r="Q109" i="52" s="1"/>
  <c r="R109" i="52" s="1"/>
  <c r="P108" i="52"/>
  <c r="Q108" i="52" s="1"/>
  <c r="R108" i="52" s="1"/>
  <c r="P107" i="52"/>
  <c r="Q107" i="52" s="1"/>
  <c r="R107" i="52" s="1"/>
  <c r="P106" i="52"/>
  <c r="Q106" i="52"/>
  <c r="R106" i="52" s="1"/>
  <c r="P105" i="52"/>
  <c r="Q105" i="52"/>
  <c r="R105" i="52" s="1"/>
  <c r="P104" i="52"/>
  <c r="Q104" i="52" s="1"/>
  <c r="R104" i="52" s="1"/>
  <c r="P103" i="52"/>
  <c r="Q103" i="52" s="1"/>
  <c r="R103" i="52" s="1"/>
  <c r="P102" i="52"/>
  <c r="Q102" i="52"/>
  <c r="R102" i="52" s="1"/>
  <c r="P101" i="52"/>
  <c r="Q101" i="52"/>
  <c r="R101" i="52"/>
  <c r="P100" i="52"/>
  <c r="Q100" i="52" s="1"/>
  <c r="R100" i="52" s="1"/>
  <c r="P99" i="52"/>
  <c r="Q99" i="52" s="1"/>
  <c r="P98" i="52"/>
  <c r="Q98" i="52" s="1"/>
  <c r="R98" i="52" s="1"/>
  <c r="P97" i="52"/>
  <c r="Q97" i="52" s="1"/>
  <c r="R97" i="52" s="1"/>
  <c r="P96" i="52"/>
  <c r="Q96" i="52"/>
  <c r="R96" i="52" s="1"/>
  <c r="P95" i="52"/>
  <c r="Q95" i="52" s="1"/>
  <c r="R95" i="52" s="1"/>
  <c r="P94" i="52"/>
  <c r="Q94" i="52" s="1"/>
  <c r="R94" i="52" s="1"/>
  <c r="P93" i="52"/>
  <c r="Q93" i="52"/>
  <c r="R93" i="52" s="1"/>
  <c r="P92" i="52"/>
  <c r="Q92" i="52" s="1"/>
  <c r="R92" i="52" s="1"/>
  <c r="P91" i="52"/>
  <c r="Q91" i="52" s="1"/>
  <c r="R91" i="52" s="1"/>
  <c r="P90" i="52"/>
  <c r="Q90" i="52"/>
  <c r="R90" i="52" s="1"/>
  <c r="P89" i="52"/>
  <c r="Q89" i="52" s="1"/>
  <c r="R89" i="52"/>
  <c r="P88" i="52"/>
  <c r="Q88" i="52"/>
  <c r="R88" i="52" s="1"/>
  <c r="P87" i="52"/>
  <c r="Q87" i="52" s="1"/>
  <c r="R87" i="52" s="1"/>
  <c r="P86" i="52"/>
  <c r="Q86" i="52" s="1"/>
  <c r="R86" i="52" s="1"/>
  <c r="P85" i="52"/>
  <c r="Q85" i="52" s="1"/>
  <c r="R85" i="52" s="1"/>
  <c r="P84" i="52"/>
  <c r="Q84" i="52" s="1"/>
  <c r="R84" i="52" s="1"/>
  <c r="P83" i="52"/>
  <c r="Q83" i="52"/>
  <c r="R83" i="52" s="1"/>
  <c r="P82" i="52"/>
  <c r="Q82" i="52"/>
  <c r="R82" i="52" s="1"/>
  <c r="P81" i="52"/>
  <c r="Q81" i="52" s="1"/>
  <c r="R81" i="52" s="1"/>
  <c r="P80" i="52"/>
  <c r="Q80" i="52"/>
  <c r="R80" i="52" s="1"/>
  <c r="P79" i="52"/>
  <c r="Q79" i="52" s="1"/>
  <c r="R79" i="52" s="1"/>
  <c r="P78" i="52"/>
  <c r="Q78" i="52" s="1"/>
  <c r="P77" i="52"/>
  <c r="Q77" i="52" s="1"/>
  <c r="R77" i="52" s="1"/>
  <c r="P76" i="52"/>
  <c r="Q76" i="52" s="1"/>
  <c r="R76" i="52" s="1"/>
  <c r="P75" i="52"/>
  <c r="Q75" i="52"/>
  <c r="P74" i="52"/>
  <c r="Q74" i="52" s="1"/>
  <c r="R74" i="52" s="1"/>
  <c r="P73" i="52"/>
  <c r="Q73" i="52" s="1"/>
  <c r="R73" i="52" s="1"/>
  <c r="P72" i="52"/>
  <c r="Q72" i="52" s="1"/>
  <c r="R72" i="52" s="1"/>
  <c r="P71" i="52"/>
  <c r="Q71" i="52" s="1"/>
  <c r="R71" i="52" s="1"/>
  <c r="P70" i="52"/>
  <c r="Q70" i="52" s="1"/>
  <c r="R70" i="52" s="1"/>
  <c r="P69" i="52"/>
  <c r="Q69" i="52"/>
  <c r="R69" i="52"/>
  <c r="P68" i="52"/>
  <c r="Q68" i="52" s="1"/>
  <c r="R68" i="52"/>
  <c r="P67" i="52"/>
  <c r="Q67" i="52" s="1"/>
  <c r="R67" i="52" s="1"/>
  <c r="P66" i="52"/>
  <c r="Q66" i="52" s="1"/>
  <c r="R66" i="52" s="1"/>
  <c r="P65" i="52"/>
  <c r="Q65" i="52" s="1"/>
  <c r="R65" i="52" s="1"/>
  <c r="P64" i="52"/>
  <c r="Q64" i="52"/>
  <c r="R64" i="52" s="1"/>
  <c r="P63" i="52"/>
  <c r="Q63" i="52" s="1"/>
  <c r="R63" i="52" s="1"/>
  <c r="P62" i="52"/>
  <c r="Q62" i="52" s="1"/>
  <c r="R62" i="52"/>
  <c r="P61" i="52"/>
  <c r="Q61" i="52" s="1"/>
  <c r="R61" i="52" s="1"/>
  <c r="P60" i="52"/>
  <c r="Q60" i="52" s="1"/>
  <c r="R60" i="52" s="1"/>
  <c r="P59" i="52"/>
  <c r="Q59" i="52"/>
  <c r="R59" i="52" s="1"/>
  <c r="P58" i="52"/>
  <c r="Q58" i="52" s="1"/>
  <c r="R58" i="52" s="1"/>
  <c r="P57" i="52"/>
  <c r="Q57" i="52"/>
  <c r="R57" i="52" s="1"/>
  <c r="P56" i="52"/>
  <c r="Q56" i="52" s="1"/>
  <c r="R56" i="52" s="1"/>
  <c r="P55" i="52"/>
  <c r="Q55" i="52" s="1"/>
  <c r="R55" i="52" s="1"/>
  <c r="P54" i="52"/>
  <c r="Q54" i="52" s="1"/>
  <c r="R54" i="52" s="1"/>
  <c r="P53" i="52"/>
  <c r="Q53" i="52" s="1"/>
  <c r="R53" i="52" s="1"/>
  <c r="P52" i="52"/>
  <c r="Q52" i="52" s="1"/>
  <c r="R52" i="52" s="1"/>
  <c r="P51" i="52"/>
  <c r="Q51" i="52"/>
  <c r="R51" i="52" s="1"/>
  <c r="P50" i="52"/>
  <c r="Q50" i="52"/>
  <c r="R50" i="52" s="1"/>
  <c r="P49" i="52"/>
  <c r="Q49" i="52" s="1"/>
  <c r="R49" i="52" s="1"/>
  <c r="P48" i="52"/>
  <c r="Q48" i="52" s="1"/>
  <c r="R48" i="52" s="1"/>
  <c r="P47" i="52"/>
  <c r="Q47" i="52" s="1"/>
  <c r="R47" i="52" s="1"/>
  <c r="P46" i="52"/>
  <c r="Q46" i="52" s="1"/>
  <c r="R46" i="52"/>
  <c r="P45" i="52"/>
  <c r="Q45" i="52" s="1"/>
  <c r="R45" i="52" s="1"/>
  <c r="P44" i="52"/>
  <c r="Q44" i="52" s="1"/>
  <c r="R44" i="52" s="1"/>
  <c r="P43" i="52"/>
  <c r="Q43" i="52" s="1"/>
  <c r="R43" i="52" s="1"/>
  <c r="P42" i="52"/>
  <c r="Q42" i="52"/>
  <c r="R42" i="52" s="1"/>
  <c r="P41" i="52"/>
  <c r="Q41" i="52" s="1"/>
  <c r="R41" i="52" s="1"/>
  <c r="P40" i="52"/>
  <c r="Q40" i="52" s="1"/>
  <c r="R40" i="52" s="1"/>
  <c r="P39" i="52"/>
  <c r="Q39" i="52"/>
  <c r="R39" i="52" s="1"/>
  <c r="P38" i="52"/>
  <c r="Q38" i="52" s="1"/>
  <c r="R38" i="52" s="1"/>
  <c r="P37" i="52"/>
  <c r="Q37" i="52"/>
  <c r="R37" i="52" s="1"/>
  <c r="P36" i="52"/>
  <c r="Q36" i="52" s="1"/>
  <c r="R36" i="52" s="1"/>
  <c r="P35" i="52"/>
  <c r="Q35" i="52"/>
  <c r="R35" i="52" s="1"/>
  <c r="P34" i="52"/>
  <c r="Q34" i="52"/>
  <c r="R34" i="52"/>
  <c r="P33" i="52"/>
  <c r="Q33" i="52" s="1"/>
  <c r="R33" i="52" s="1"/>
  <c r="P32" i="52"/>
  <c r="Q32" i="52" s="1"/>
  <c r="R32" i="52" s="1"/>
  <c r="P31" i="52"/>
  <c r="Q31" i="52" s="1"/>
  <c r="R31" i="52" s="1"/>
  <c r="P30" i="52"/>
  <c r="Q30" i="52"/>
  <c r="R30" i="52" s="1"/>
  <c r="P29" i="52"/>
  <c r="Q29" i="52" s="1"/>
  <c r="R29" i="52"/>
  <c r="P28" i="52"/>
  <c r="Q28" i="52" s="1"/>
  <c r="R28" i="52" s="1"/>
  <c r="P27" i="52"/>
  <c r="Q27" i="52"/>
  <c r="P26" i="52"/>
  <c r="Q26" i="52" s="1"/>
  <c r="R26" i="52" s="1"/>
  <c r="P25" i="52"/>
  <c r="Q25" i="52" s="1"/>
  <c r="R25" i="52" s="1"/>
  <c r="P24" i="52"/>
  <c r="Q24" i="52" s="1"/>
  <c r="R24" i="52" s="1"/>
  <c r="P23" i="52"/>
  <c r="Q23" i="52" s="1"/>
  <c r="R23" i="52"/>
  <c r="P22" i="52"/>
  <c r="Q22" i="52" s="1"/>
  <c r="R22" i="52" s="1"/>
  <c r="P21" i="52"/>
  <c r="Q21" i="52"/>
  <c r="R21" i="52" s="1"/>
  <c r="P20" i="52"/>
  <c r="Q20" i="52"/>
  <c r="R20" i="52" s="1"/>
  <c r="P19" i="52"/>
  <c r="Q19" i="52" s="1"/>
  <c r="P18" i="52"/>
  <c r="Q18" i="52" s="1"/>
  <c r="R18" i="52" s="1"/>
  <c r="P17" i="52"/>
  <c r="Q17" i="52" s="1"/>
  <c r="R17" i="52" s="1"/>
  <c r="P16" i="52"/>
  <c r="Q16" i="52" s="1"/>
  <c r="R16" i="52" s="1"/>
  <c r="P15" i="52"/>
  <c r="Q15" i="52" s="1"/>
  <c r="R15" i="52" s="1"/>
  <c r="P14" i="52"/>
  <c r="Q14" i="52" s="1"/>
  <c r="P13" i="52"/>
  <c r="Q13" i="52" s="1"/>
  <c r="P12" i="52"/>
  <c r="Q12" i="52" s="1"/>
  <c r="R12" i="52" s="1"/>
  <c r="R78" i="52"/>
  <c r="R120" i="52"/>
  <c r="R117" i="52"/>
  <c r="Z110" i="53"/>
  <c r="V37" i="49"/>
  <c r="AE151" i="47"/>
  <c r="I188" i="47" s="1"/>
  <c r="I24" i="48" s="1"/>
  <c r="R151" i="47"/>
  <c r="F188" i="47" s="1"/>
  <c r="B24" i="48"/>
  <c r="AD151" i="47"/>
  <c r="I187" i="47" s="1"/>
  <c r="I23" i="48" s="1"/>
  <c r="Q151" i="47"/>
  <c r="F187" i="47" s="1"/>
  <c r="B187" i="47"/>
  <c r="B23" i="48" s="1"/>
  <c r="AC151" i="47"/>
  <c r="I186" i="47" s="1"/>
  <c r="I22" i="48" s="1"/>
  <c r="P151" i="47"/>
  <c r="F186" i="47" s="1"/>
  <c r="AB151" i="47"/>
  <c r="I185" i="47" s="1"/>
  <c r="I21" i="48" s="1"/>
  <c r="O151" i="47"/>
  <c r="F185" i="47" s="1"/>
  <c r="B185" i="47"/>
  <c r="B21" i="48" s="1"/>
  <c r="B184" i="47"/>
  <c r="B20" i="48" s="1"/>
  <c r="B19" i="48"/>
  <c r="R185" i="47"/>
  <c r="B14" i="48"/>
  <c r="R184" i="47"/>
  <c r="B13" i="48" s="1"/>
  <c r="R183" i="47"/>
  <c r="B12" i="48" s="1"/>
  <c r="S26" i="49"/>
  <c r="R26" i="49"/>
  <c r="O26" i="49"/>
  <c r="N26" i="49"/>
  <c r="P26" i="49" s="1"/>
  <c r="K26" i="49"/>
  <c r="L26" i="49" s="1"/>
  <c r="J26" i="49"/>
  <c r="G26" i="49"/>
  <c r="F26" i="49"/>
  <c r="Y25" i="49"/>
  <c r="X25" i="49"/>
  <c r="W25" i="49"/>
  <c r="V25" i="49"/>
  <c r="U25" i="49"/>
  <c r="T25" i="49"/>
  <c r="Q25" i="49"/>
  <c r="P25" i="49"/>
  <c r="M25" i="49"/>
  <c r="Y24" i="49"/>
  <c r="X24" i="49"/>
  <c r="W24" i="49"/>
  <c r="V24" i="49"/>
  <c r="U24" i="49"/>
  <c r="T24" i="49"/>
  <c r="Q24" i="49"/>
  <c r="P24" i="49"/>
  <c r="M24" i="49"/>
  <c r="L24" i="49"/>
  <c r="I24" i="49"/>
  <c r="H24" i="49"/>
  <c r="Y23" i="49"/>
  <c r="X23" i="49"/>
  <c r="W23" i="49"/>
  <c r="V23" i="49"/>
  <c r="U23" i="49"/>
  <c r="T23" i="49"/>
  <c r="Q23" i="49"/>
  <c r="P23" i="49"/>
  <c r="M23" i="49"/>
  <c r="L23" i="49"/>
  <c r="I23" i="49"/>
  <c r="H23" i="49"/>
  <c r="Y22" i="49"/>
  <c r="X22" i="49"/>
  <c r="W22" i="49"/>
  <c r="V22" i="49"/>
  <c r="U22" i="49"/>
  <c r="T22" i="49"/>
  <c r="Q22" i="49"/>
  <c r="P22" i="49"/>
  <c r="M22" i="49"/>
  <c r="L22" i="49"/>
  <c r="I22" i="49"/>
  <c r="H22" i="49"/>
  <c r="Y21" i="49"/>
  <c r="X21" i="49"/>
  <c r="W21" i="49"/>
  <c r="V21" i="49"/>
  <c r="U21" i="49"/>
  <c r="T21" i="49"/>
  <c r="Q21" i="49"/>
  <c r="P21" i="49"/>
  <c r="M21" i="49"/>
  <c r="L21" i="49"/>
  <c r="I21" i="49"/>
  <c r="H21" i="49"/>
  <c r="Y20" i="49"/>
  <c r="X20" i="49"/>
  <c r="W20" i="49"/>
  <c r="V20" i="49"/>
  <c r="U20" i="49"/>
  <c r="T20" i="49"/>
  <c r="Q20" i="49"/>
  <c r="P20" i="49"/>
  <c r="M20" i="49"/>
  <c r="L20" i="49"/>
  <c r="I20" i="49"/>
  <c r="H20" i="49"/>
  <c r="R39" i="49"/>
  <c r="N39" i="49"/>
  <c r="J39" i="49"/>
  <c r="S16" i="49"/>
  <c r="R16" i="49"/>
  <c r="O16" i="49"/>
  <c r="N16" i="49"/>
  <c r="K16" i="49"/>
  <c r="L16" i="49" s="1"/>
  <c r="J16" i="49"/>
  <c r="G16" i="49"/>
  <c r="F16" i="49"/>
  <c r="Y15" i="49"/>
  <c r="X15" i="49"/>
  <c r="W15" i="49"/>
  <c r="V15" i="49"/>
  <c r="U15" i="49"/>
  <c r="T15" i="49"/>
  <c r="Q15" i="49"/>
  <c r="P15" i="49"/>
  <c r="M15" i="49"/>
  <c r="L15" i="49"/>
  <c r="I15" i="49"/>
  <c r="H15" i="49"/>
  <c r="Y14" i="49"/>
  <c r="X14" i="49"/>
  <c r="W14" i="49"/>
  <c r="V14" i="49"/>
  <c r="U14" i="49"/>
  <c r="T14" i="49"/>
  <c r="Q14" i="49"/>
  <c r="P14" i="49"/>
  <c r="M14" i="49"/>
  <c r="L14" i="49"/>
  <c r="I14" i="49"/>
  <c r="H14" i="49"/>
  <c r="Y13" i="49"/>
  <c r="X13" i="49"/>
  <c r="W13" i="49"/>
  <c r="V13" i="49"/>
  <c r="U13" i="49"/>
  <c r="T13" i="49"/>
  <c r="Q13" i="49"/>
  <c r="P13" i="49"/>
  <c r="M13" i="49"/>
  <c r="L13" i="49"/>
  <c r="I13" i="49"/>
  <c r="H13" i="49"/>
  <c r="B186" i="47"/>
  <c r="AA151" i="47"/>
  <c r="I184" i="47" s="1"/>
  <c r="I20" i="48" s="1"/>
  <c r="N151" i="47"/>
  <c r="F184" i="47" s="1"/>
  <c r="M151" i="47"/>
  <c r="L151" i="47"/>
  <c r="K151" i="47"/>
  <c r="J151" i="47"/>
  <c r="I151" i="47"/>
  <c r="H151" i="47"/>
  <c r="G151" i="47"/>
  <c r="BO150" i="47"/>
  <c r="BN150" i="47"/>
  <c r="BM150" i="47"/>
  <c r="BK150" i="47"/>
  <c r="BJ150" i="47"/>
  <c r="BI150" i="47"/>
  <c r="AZ150" i="47"/>
  <c r="BA150" i="47" s="1"/>
  <c r="AY150" i="47"/>
  <c r="AV150" i="47"/>
  <c r="AW150" i="47" s="1"/>
  <c r="AU150" i="47"/>
  <c r="AR150" i="47"/>
  <c r="AS150" i="47"/>
  <c r="AQ150" i="47"/>
  <c r="AN150" i="47"/>
  <c r="AO150" i="47"/>
  <c r="AM150" i="47"/>
  <c r="AJ150" i="47"/>
  <c r="AK150" i="47"/>
  <c r="AI150" i="47"/>
  <c r="Z150" i="47"/>
  <c r="Y150" i="47"/>
  <c r="X150" i="47"/>
  <c r="W150" i="47"/>
  <c r="AH150" i="47" s="1"/>
  <c r="V150" i="47"/>
  <c r="U150" i="47"/>
  <c r="T150" i="47"/>
  <c r="BO149" i="47"/>
  <c r="BN149" i="47"/>
  <c r="BM149" i="47"/>
  <c r="BK149" i="47"/>
  <c r="BJ149" i="47"/>
  <c r="BI149" i="47"/>
  <c r="AZ149" i="47"/>
  <c r="BA149" i="47"/>
  <c r="AY149" i="47"/>
  <c r="AV149" i="47"/>
  <c r="AW149" i="47" s="1"/>
  <c r="AU149" i="47"/>
  <c r="AR149" i="47"/>
  <c r="AS149" i="47"/>
  <c r="AQ149" i="47"/>
  <c r="AN149" i="47"/>
  <c r="AO149" i="47"/>
  <c r="AM149" i="47"/>
  <c r="AJ149" i="47"/>
  <c r="AK149" i="47" s="1"/>
  <c r="AI149" i="47"/>
  <c r="W149" i="47"/>
  <c r="AH149" i="47"/>
  <c r="Z149" i="47"/>
  <c r="Y149" i="47"/>
  <c r="X149" i="47"/>
  <c r="V149" i="47"/>
  <c r="U149" i="47"/>
  <c r="T149" i="47"/>
  <c r="BO148" i="47"/>
  <c r="BN148" i="47"/>
  <c r="BM148" i="47"/>
  <c r="BK148" i="47"/>
  <c r="BJ148" i="47"/>
  <c r="BI148" i="47"/>
  <c r="AZ148" i="47"/>
  <c r="BA148" i="47" s="1"/>
  <c r="AY148" i="47"/>
  <c r="AV148" i="47"/>
  <c r="AW148" i="47"/>
  <c r="AU148" i="47"/>
  <c r="AR148" i="47"/>
  <c r="AS148" i="47" s="1"/>
  <c r="AQ148" i="47"/>
  <c r="AN148" i="47"/>
  <c r="AO148" i="47" s="1"/>
  <c r="AM148" i="47"/>
  <c r="AJ148" i="47"/>
  <c r="AK148" i="47" s="1"/>
  <c r="AI148" i="47"/>
  <c r="W148" i="47"/>
  <c r="AH148" i="47" s="1"/>
  <c r="Z148" i="47"/>
  <c r="Y148" i="47"/>
  <c r="X148" i="47"/>
  <c r="V148" i="47"/>
  <c r="U148" i="47"/>
  <c r="T148" i="47"/>
  <c r="BO147" i="47"/>
  <c r="BN147" i="47"/>
  <c r="BM147" i="47"/>
  <c r="BK147" i="47"/>
  <c r="BJ147" i="47"/>
  <c r="BI147" i="47"/>
  <c r="AZ147" i="47"/>
  <c r="BA147" i="47" s="1"/>
  <c r="AY147" i="47"/>
  <c r="AV147" i="47"/>
  <c r="AW147" i="47" s="1"/>
  <c r="AU147" i="47"/>
  <c r="AR147" i="47"/>
  <c r="AS147" i="47" s="1"/>
  <c r="AQ147" i="47"/>
  <c r="AN147" i="47"/>
  <c r="AO147" i="47" s="1"/>
  <c r="AM147" i="47"/>
  <c r="AJ147" i="47"/>
  <c r="AK147" i="47"/>
  <c r="AI147" i="47"/>
  <c r="Z147" i="47"/>
  <c r="Y147" i="47"/>
  <c r="X147" i="47"/>
  <c r="W147" i="47"/>
  <c r="AH147" i="47"/>
  <c r="V147" i="47"/>
  <c r="U147" i="47"/>
  <c r="T147" i="47"/>
  <c r="BO146" i="47"/>
  <c r="BN146" i="47"/>
  <c r="BM146" i="47"/>
  <c r="BK146" i="47"/>
  <c r="BJ146" i="47"/>
  <c r="BI146" i="47"/>
  <c r="AZ146" i="47"/>
  <c r="BA146" i="47" s="1"/>
  <c r="AY146" i="47"/>
  <c r="AV146" i="47"/>
  <c r="AW146" i="47" s="1"/>
  <c r="AU146" i="47"/>
  <c r="AR146" i="47"/>
  <c r="AS146" i="47" s="1"/>
  <c r="AQ146" i="47"/>
  <c r="AN146" i="47"/>
  <c r="AO146" i="47" s="1"/>
  <c r="AM146" i="47"/>
  <c r="AJ146" i="47"/>
  <c r="AK146" i="47" s="1"/>
  <c r="AI146" i="47"/>
  <c r="W146" i="47"/>
  <c r="AH146" i="47"/>
  <c r="Z146" i="47"/>
  <c r="Y146" i="47"/>
  <c r="X146" i="47"/>
  <c r="V146" i="47"/>
  <c r="U146" i="47"/>
  <c r="T146" i="47"/>
  <c r="BO145" i="47"/>
  <c r="BN145" i="47"/>
  <c r="BM145" i="47"/>
  <c r="BK145" i="47"/>
  <c r="BJ145" i="47"/>
  <c r="BI145" i="47"/>
  <c r="AZ145" i="47"/>
  <c r="BA145" i="47" s="1"/>
  <c r="AY145" i="47"/>
  <c r="AV145" i="47"/>
  <c r="AW145" i="47" s="1"/>
  <c r="AU145" i="47"/>
  <c r="AR145" i="47"/>
  <c r="AS145" i="47"/>
  <c r="AQ145" i="47"/>
  <c r="AN145" i="47"/>
  <c r="AO145" i="47" s="1"/>
  <c r="AM145" i="47"/>
  <c r="AJ145" i="47"/>
  <c r="AK145" i="47"/>
  <c r="AI145" i="47"/>
  <c r="Z145" i="47"/>
  <c r="Y145" i="47"/>
  <c r="X145" i="47"/>
  <c r="W145" i="47"/>
  <c r="AH145" i="47" s="1"/>
  <c r="V145" i="47"/>
  <c r="U145" i="47"/>
  <c r="T145" i="47"/>
  <c r="BO144" i="47"/>
  <c r="BN144" i="47"/>
  <c r="BM144" i="47"/>
  <c r="BK144" i="47"/>
  <c r="BJ144" i="47"/>
  <c r="BI144" i="47"/>
  <c r="AZ144" i="47"/>
  <c r="BA144" i="47" s="1"/>
  <c r="AY144" i="47"/>
  <c r="AV144" i="47"/>
  <c r="AW144" i="47" s="1"/>
  <c r="AU144" i="47"/>
  <c r="AR144" i="47"/>
  <c r="AS144" i="47" s="1"/>
  <c r="AQ144" i="47"/>
  <c r="AN144" i="47"/>
  <c r="AO144" i="47" s="1"/>
  <c r="AM144" i="47"/>
  <c r="AJ144" i="47"/>
  <c r="AK144" i="47" s="1"/>
  <c r="AI144" i="47"/>
  <c r="Z144" i="47"/>
  <c r="Y144" i="47"/>
  <c r="X144" i="47"/>
  <c r="W144" i="47"/>
  <c r="AH144" i="47" s="1"/>
  <c r="V144" i="47"/>
  <c r="U144" i="47"/>
  <c r="T144" i="47"/>
  <c r="BO143" i="47"/>
  <c r="BN143" i="47"/>
  <c r="BM143" i="47"/>
  <c r="BK143" i="47"/>
  <c r="BJ143" i="47"/>
  <c r="BI143" i="47"/>
  <c r="AZ143" i="47"/>
  <c r="BA143" i="47" s="1"/>
  <c r="AY143" i="47"/>
  <c r="AV143" i="47"/>
  <c r="AW143" i="47" s="1"/>
  <c r="AU143" i="47"/>
  <c r="AR143" i="47"/>
  <c r="AS143" i="47"/>
  <c r="AQ143" i="47"/>
  <c r="AN143" i="47"/>
  <c r="AO143" i="47" s="1"/>
  <c r="AM143" i="47"/>
  <c r="AJ143" i="47"/>
  <c r="AK143" i="47" s="1"/>
  <c r="AI143" i="47"/>
  <c r="Z143" i="47"/>
  <c r="Y143" i="47"/>
  <c r="X143" i="47"/>
  <c r="W143" i="47"/>
  <c r="AH143" i="47"/>
  <c r="V143" i="47"/>
  <c r="U143" i="47"/>
  <c r="T143" i="47"/>
  <c r="BO142" i="47"/>
  <c r="BN142" i="47"/>
  <c r="BM142" i="47"/>
  <c r="BK142" i="47"/>
  <c r="BJ142" i="47"/>
  <c r="BI142" i="47"/>
  <c r="AZ142" i="47"/>
  <c r="BA142" i="47" s="1"/>
  <c r="AY142" i="47"/>
  <c r="AV142" i="47"/>
  <c r="AW142" i="47" s="1"/>
  <c r="AU142" i="47"/>
  <c r="AR142" i="47"/>
  <c r="AS142" i="47" s="1"/>
  <c r="AQ142" i="47"/>
  <c r="AN142" i="47"/>
  <c r="AO142" i="47" s="1"/>
  <c r="AM142" i="47"/>
  <c r="AJ142" i="47"/>
  <c r="AK142" i="47" s="1"/>
  <c r="AI142" i="47"/>
  <c r="Z142" i="47"/>
  <c r="Y142" i="47"/>
  <c r="X142" i="47"/>
  <c r="W142" i="47"/>
  <c r="AH142" i="47" s="1"/>
  <c r="V142" i="47"/>
  <c r="U142" i="47"/>
  <c r="T142" i="47"/>
  <c r="BO141" i="47"/>
  <c r="BN141" i="47"/>
  <c r="BM141" i="47"/>
  <c r="BK141" i="47"/>
  <c r="BJ141" i="47"/>
  <c r="BI141" i="47"/>
  <c r="AZ141" i="47"/>
  <c r="BA141" i="47" s="1"/>
  <c r="AY141" i="47"/>
  <c r="AV141" i="47"/>
  <c r="AW141" i="47" s="1"/>
  <c r="AU141" i="47"/>
  <c r="AR141" i="47"/>
  <c r="AS141" i="47" s="1"/>
  <c r="AQ141" i="47"/>
  <c r="AN141" i="47"/>
  <c r="AO141" i="47" s="1"/>
  <c r="AM141" i="47"/>
  <c r="AJ141" i="47"/>
  <c r="AK141" i="47" s="1"/>
  <c r="AI141" i="47"/>
  <c r="W141" i="47"/>
  <c r="AH141" i="47" s="1"/>
  <c r="Z141" i="47"/>
  <c r="Y141" i="47"/>
  <c r="X141" i="47"/>
  <c r="V141" i="47"/>
  <c r="U141" i="47"/>
  <c r="T141" i="47"/>
  <c r="BO140" i="47"/>
  <c r="BN140" i="47"/>
  <c r="BM140" i="47"/>
  <c r="BK140" i="47"/>
  <c r="BJ140" i="47"/>
  <c r="BI140" i="47"/>
  <c r="AZ140" i="47"/>
  <c r="BA140" i="47" s="1"/>
  <c r="AY140" i="47"/>
  <c r="AV140" i="47"/>
  <c r="AW140" i="47" s="1"/>
  <c r="AU140" i="47"/>
  <c r="AR140" i="47"/>
  <c r="AS140" i="47" s="1"/>
  <c r="AQ140" i="47"/>
  <c r="AN140" i="47"/>
  <c r="AO140" i="47"/>
  <c r="AM140" i="47"/>
  <c r="AJ140" i="47"/>
  <c r="AK140" i="47" s="1"/>
  <c r="AI140" i="47"/>
  <c r="W140" i="47"/>
  <c r="AH140" i="47" s="1"/>
  <c r="Z140" i="47"/>
  <c r="Y140" i="47"/>
  <c r="X140" i="47"/>
  <c r="V140" i="47"/>
  <c r="U140" i="47"/>
  <c r="T140" i="47"/>
  <c r="BO139" i="47"/>
  <c r="BN139" i="47"/>
  <c r="BM139" i="47"/>
  <c r="BK139" i="47"/>
  <c r="BJ139" i="47"/>
  <c r="BI139" i="47"/>
  <c r="AZ139" i="47"/>
  <c r="BA139" i="47" s="1"/>
  <c r="AY139" i="47"/>
  <c r="AV139" i="47"/>
  <c r="AW139" i="47" s="1"/>
  <c r="AU139" i="47"/>
  <c r="AR139" i="47"/>
  <c r="AS139" i="47" s="1"/>
  <c r="AQ139" i="47"/>
  <c r="AN139" i="47"/>
  <c r="AO139" i="47" s="1"/>
  <c r="AM139" i="47"/>
  <c r="AJ139" i="47"/>
  <c r="AK139" i="47" s="1"/>
  <c r="AI139" i="47"/>
  <c r="Z139" i="47"/>
  <c r="Y139" i="47"/>
  <c r="X139" i="47"/>
  <c r="W139" i="47"/>
  <c r="AH139" i="47"/>
  <c r="V139" i="47"/>
  <c r="U139" i="47"/>
  <c r="T139" i="47"/>
  <c r="BO138" i="47"/>
  <c r="BN138" i="47"/>
  <c r="BM138" i="47"/>
  <c r="BK138" i="47"/>
  <c r="BJ138" i="47"/>
  <c r="BI138" i="47"/>
  <c r="AZ138" i="47"/>
  <c r="BA138" i="47" s="1"/>
  <c r="AY138" i="47"/>
  <c r="AV138" i="47"/>
  <c r="AW138" i="47" s="1"/>
  <c r="AU138" i="47"/>
  <c r="AR138" i="47"/>
  <c r="AS138" i="47" s="1"/>
  <c r="AQ138" i="47"/>
  <c r="AN138" i="47"/>
  <c r="AO138" i="47"/>
  <c r="AM138" i="47"/>
  <c r="AJ138" i="47"/>
  <c r="AK138" i="47" s="1"/>
  <c r="AI138" i="47"/>
  <c r="W138" i="47"/>
  <c r="AH138" i="47" s="1"/>
  <c r="Z138" i="47"/>
  <c r="Y138" i="47"/>
  <c r="X138" i="47"/>
  <c r="V138" i="47"/>
  <c r="U138" i="47"/>
  <c r="T138" i="47"/>
  <c r="BO137" i="47"/>
  <c r="BN137" i="47"/>
  <c r="BM137" i="47"/>
  <c r="BK137" i="47"/>
  <c r="BJ137" i="47"/>
  <c r="BI137" i="47"/>
  <c r="AZ137" i="47"/>
  <c r="BA137" i="47"/>
  <c r="AY137" i="47"/>
  <c r="AV137" i="47"/>
  <c r="AW137" i="47" s="1"/>
  <c r="AU137" i="47"/>
  <c r="AR137" i="47"/>
  <c r="AS137" i="47"/>
  <c r="AQ137" i="47"/>
  <c r="AN137" i="47"/>
  <c r="AO137" i="47" s="1"/>
  <c r="AM137" i="47"/>
  <c r="AJ137" i="47"/>
  <c r="AK137" i="47" s="1"/>
  <c r="AI137" i="47"/>
  <c r="Z137" i="47"/>
  <c r="Y137" i="47"/>
  <c r="X137" i="47"/>
  <c r="W137" i="47"/>
  <c r="AH137" i="47" s="1"/>
  <c r="V137" i="47"/>
  <c r="U137" i="47"/>
  <c r="T137" i="47"/>
  <c r="BO136" i="47"/>
  <c r="BN136" i="47"/>
  <c r="BM136" i="47"/>
  <c r="BK136" i="47"/>
  <c r="BJ136" i="47"/>
  <c r="BI136" i="47"/>
  <c r="AZ136" i="47"/>
  <c r="BA136" i="47" s="1"/>
  <c r="AY136" i="47"/>
  <c r="AV136" i="47"/>
  <c r="AW136" i="47" s="1"/>
  <c r="AU136" i="47"/>
  <c r="AR136" i="47"/>
  <c r="AS136" i="47" s="1"/>
  <c r="AQ136" i="47"/>
  <c r="AN136" i="47"/>
  <c r="AO136" i="47" s="1"/>
  <c r="AM136" i="47"/>
  <c r="AJ136" i="47"/>
  <c r="AK136" i="47" s="1"/>
  <c r="AI136" i="47"/>
  <c r="Z136" i="47"/>
  <c r="Y136" i="47"/>
  <c r="X136" i="47"/>
  <c r="W136" i="47"/>
  <c r="AH136" i="47" s="1"/>
  <c r="V136" i="47"/>
  <c r="U136" i="47"/>
  <c r="T136" i="47"/>
  <c r="BO135" i="47"/>
  <c r="BN135" i="47"/>
  <c r="BM135" i="47"/>
  <c r="BK135" i="47"/>
  <c r="BJ135" i="47"/>
  <c r="BI135" i="47"/>
  <c r="AZ135" i="47"/>
  <c r="BA135" i="47" s="1"/>
  <c r="AY135" i="47"/>
  <c r="AV135" i="47"/>
  <c r="AW135" i="47" s="1"/>
  <c r="AU135" i="47"/>
  <c r="AR135" i="47"/>
  <c r="AS135" i="47" s="1"/>
  <c r="AQ135" i="47"/>
  <c r="AN135" i="47"/>
  <c r="AO135" i="47" s="1"/>
  <c r="AM135" i="47"/>
  <c r="AJ135" i="47"/>
  <c r="AK135" i="47" s="1"/>
  <c r="AI135" i="47"/>
  <c r="Z135" i="47"/>
  <c r="Y135" i="47"/>
  <c r="X135" i="47"/>
  <c r="W135" i="47"/>
  <c r="AH135" i="47" s="1"/>
  <c r="V135" i="47"/>
  <c r="U135" i="47"/>
  <c r="T135" i="47"/>
  <c r="BO134" i="47"/>
  <c r="BN134" i="47"/>
  <c r="BM134" i="47"/>
  <c r="BK134" i="47"/>
  <c r="BJ134" i="47"/>
  <c r="BI134" i="47"/>
  <c r="AZ134" i="47"/>
  <c r="BA134" i="47" s="1"/>
  <c r="AY134" i="47"/>
  <c r="AV134" i="47"/>
  <c r="AW134" i="47" s="1"/>
  <c r="AU134" i="47"/>
  <c r="AR134" i="47"/>
  <c r="AS134" i="47" s="1"/>
  <c r="AQ134" i="47"/>
  <c r="AN134" i="47"/>
  <c r="AO134" i="47"/>
  <c r="AM134" i="47"/>
  <c r="AJ134" i="47"/>
  <c r="AK134" i="47" s="1"/>
  <c r="AI134" i="47"/>
  <c r="Z134" i="47"/>
  <c r="Y134" i="47"/>
  <c r="X134" i="47"/>
  <c r="W134" i="47"/>
  <c r="AH134" i="47" s="1"/>
  <c r="V134" i="47"/>
  <c r="U134" i="47"/>
  <c r="T134" i="47"/>
  <c r="BO133" i="47"/>
  <c r="BN133" i="47"/>
  <c r="BM133" i="47"/>
  <c r="BK133" i="47"/>
  <c r="BJ133" i="47"/>
  <c r="BI133" i="47"/>
  <c r="AZ133" i="47"/>
  <c r="BA133" i="47" s="1"/>
  <c r="AY133" i="47"/>
  <c r="AV133" i="47"/>
  <c r="AW133" i="47" s="1"/>
  <c r="AU133" i="47"/>
  <c r="AR133" i="47"/>
  <c r="AS133" i="47" s="1"/>
  <c r="AQ133" i="47"/>
  <c r="AN133" i="47"/>
  <c r="AO133" i="47" s="1"/>
  <c r="AM133" i="47"/>
  <c r="AJ133" i="47"/>
  <c r="AK133" i="47" s="1"/>
  <c r="AI133" i="47"/>
  <c r="W133" i="47"/>
  <c r="AH133" i="47" s="1"/>
  <c r="Z133" i="47"/>
  <c r="Y133" i="47"/>
  <c r="X133" i="47"/>
  <c r="V133" i="47"/>
  <c r="U133" i="47"/>
  <c r="T133" i="47"/>
  <c r="BO132" i="47"/>
  <c r="BN132" i="47"/>
  <c r="BM132" i="47"/>
  <c r="BK132" i="47"/>
  <c r="BJ132" i="47"/>
  <c r="BI132" i="47"/>
  <c r="AZ132" i="47"/>
  <c r="BA132" i="47" s="1"/>
  <c r="AY132" i="47"/>
  <c r="AV132" i="47"/>
  <c r="AW132" i="47" s="1"/>
  <c r="AU132" i="47"/>
  <c r="AR132" i="47"/>
  <c r="AS132" i="47" s="1"/>
  <c r="AQ132" i="47"/>
  <c r="AN132" i="47"/>
  <c r="AO132" i="47" s="1"/>
  <c r="AM132" i="47"/>
  <c r="AJ132" i="47"/>
  <c r="AK132" i="47" s="1"/>
  <c r="AI132" i="47"/>
  <c r="W132" i="47"/>
  <c r="AH132" i="47"/>
  <c r="Z132" i="47"/>
  <c r="Y132" i="47"/>
  <c r="X132" i="47"/>
  <c r="V132" i="47"/>
  <c r="U132" i="47"/>
  <c r="T132" i="47"/>
  <c r="BO131" i="47"/>
  <c r="BN131" i="47"/>
  <c r="BM131" i="47"/>
  <c r="BK131" i="47"/>
  <c r="BJ131" i="47"/>
  <c r="BI131" i="47"/>
  <c r="AZ131" i="47"/>
  <c r="BA131" i="47" s="1"/>
  <c r="AY131" i="47"/>
  <c r="AV131" i="47"/>
  <c r="AW131" i="47" s="1"/>
  <c r="AU131" i="47"/>
  <c r="AR131" i="47"/>
  <c r="AS131" i="47" s="1"/>
  <c r="AQ131" i="47"/>
  <c r="AN131" i="47"/>
  <c r="AO131" i="47" s="1"/>
  <c r="AM131" i="47"/>
  <c r="AJ131" i="47"/>
  <c r="AK131" i="47" s="1"/>
  <c r="AI131" i="47"/>
  <c r="Z131" i="47"/>
  <c r="Y131" i="47"/>
  <c r="X131" i="47"/>
  <c r="W131" i="47"/>
  <c r="AH131" i="47" s="1"/>
  <c r="V131" i="47"/>
  <c r="U131" i="47"/>
  <c r="T131" i="47"/>
  <c r="BO130" i="47"/>
  <c r="BN130" i="47"/>
  <c r="BM130" i="47"/>
  <c r="BK130" i="47"/>
  <c r="BJ130" i="47"/>
  <c r="BI130" i="47"/>
  <c r="AZ130" i="47"/>
  <c r="BA130" i="47" s="1"/>
  <c r="AY130" i="47"/>
  <c r="AV130" i="47"/>
  <c r="AW130" i="47" s="1"/>
  <c r="AU130" i="47"/>
  <c r="AR130" i="47"/>
  <c r="AS130" i="47" s="1"/>
  <c r="AQ130" i="47"/>
  <c r="AN130" i="47"/>
  <c r="AO130" i="47" s="1"/>
  <c r="AM130" i="47"/>
  <c r="AJ130" i="47"/>
  <c r="AK130" i="47" s="1"/>
  <c r="AI130" i="47"/>
  <c r="W130" i="47"/>
  <c r="AH130" i="47" s="1"/>
  <c r="Z130" i="47"/>
  <c r="Y130" i="47"/>
  <c r="X130" i="47"/>
  <c r="V130" i="47"/>
  <c r="U130" i="47"/>
  <c r="T130" i="47"/>
  <c r="BO129" i="47"/>
  <c r="BN129" i="47"/>
  <c r="BM129" i="47"/>
  <c r="BK129" i="47"/>
  <c r="BJ129" i="47"/>
  <c r="BI129" i="47"/>
  <c r="AZ129" i="47"/>
  <c r="BA129" i="47" s="1"/>
  <c r="AY129" i="47"/>
  <c r="AV129" i="47"/>
  <c r="AW129" i="47" s="1"/>
  <c r="AU129" i="47"/>
  <c r="AR129" i="47"/>
  <c r="AS129" i="47" s="1"/>
  <c r="AQ129" i="47"/>
  <c r="AN129" i="47"/>
  <c r="AO129" i="47" s="1"/>
  <c r="AM129" i="47"/>
  <c r="AJ129" i="47"/>
  <c r="AK129" i="47" s="1"/>
  <c r="AI129" i="47"/>
  <c r="Z129" i="47"/>
  <c r="Y129" i="47"/>
  <c r="X129" i="47"/>
  <c r="W129" i="47"/>
  <c r="AH129" i="47" s="1"/>
  <c r="V129" i="47"/>
  <c r="U129" i="47"/>
  <c r="T129" i="47"/>
  <c r="BO128" i="47"/>
  <c r="BN128" i="47"/>
  <c r="BM128" i="47"/>
  <c r="BK128" i="47"/>
  <c r="BJ128" i="47"/>
  <c r="BI128" i="47"/>
  <c r="AZ128" i="47"/>
  <c r="BA128" i="47" s="1"/>
  <c r="AY128" i="47"/>
  <c r="AV128" i="47"/>
  <c r="AW128" i="47" s="1"/>
  <c r="AU128" i="47"/>
  <c r="AR128" i="47"/>
  <c r="AS128" i="47" s="1"/>
  <c r="AQ128" i="47"/>
  <c r="AN128" i="47"/>
  <c r="AO128" i="47" s="1"/>
  <c r="AM128" i="47"/>
  <c r="AJ128" i="47"/>
  <c r="AK128" i="47" s="1"/>
  <c r="AI128" i="47"/>
  <c r="Z128" i="47"/>
  <c r="Y128" i="47"/>
  <c r="X128" i="47"/>
  <c r="W128" i="47"/>
  <c r="AH128" i="47" s="1"/>
  <c r="V128" i="47"/>
  <c r="U128" i="47"/>
  <c r="T128" i="47"/>
  <c r="BO127" i="47"/>
  <c r="BN127" i="47"/>
  <c r="BM127" i="47"/>
  <c r="BK127" i="47"/>
  <c r="BJ127" i="47"/>
  <c r="BI127" i="47"/>
  <c r="AZ127" i="47"/>
  <c r="BA127" i="47" s="1"/>
  <c r="AY127" i="47"/>
  <c r="AV127" i="47"/>
  <c r="AW127" i="47" s="1"/>
  <c r="AU127" i="47"/>
  <c r="AR127" i="47"/>
  <c r="AS127" i="47"/>
  <c r="AQ127" i="47"/>
  <c r="AN127" i="47"/>
  <c r="AO127" i="47" s="1"/>
  <c r="AM127" i="47"/>
  <c r="AJ127" i="47"/>
  <c r="AK127" i="47" s="1"/>
  <c r="AI127" i="47"/>
  <c r="Z127" i="47"/>
  <c r="Y127" i="47"/>
  <c r="X127" i="47"/>
  <c r="W127" i="47"/>
  <c r="AH127" i="47" s="1"/>
  <c r="V127" i="47"/>
  <c r="U127" i="47"/>
  <c r="T127" i="47"/>
  <c r="BO126" i="47"/>
  <c r="BN126" i="47"/>
  <c r="BM126" i="47"/>
  <c r="BK126" i="47"/>
  <c r="BJ126" i="47"/>
  <c r="BI126" i="47"/>
  <c r="AZ126" i="47"/>
  <c r="BA126" i="47" s="1"/>
  <c r="AY126" i="47"/>
  <c r="AV126" i="47"/>
  <c r="AW126" i="47" s="1"/>
  <c r="AU126" i="47"/>
  <c r="AR126" i="47"/>
  <c r="AS126" i="47" s="1"/>
  <c r="AQ126" i="47"/>
  <c r="AN126" i="47"/>
  <c r="AO126" i="47" s="1"/>
  <c r="AM126" i="47"/>
  <c r="AJ126" i="47"/>
  <c r="AK126" i="47" s="1"/>
  <c r="AI126" i="47"/>
  <c r="Z126" i="47"/>
  <c r="Y126" i="47"/>
  <c r="X126" i="47"/>
  <c r="W126" i="47"/>
  <c r="AH126" i="47" s="1"/>
  <c r="V126" i="47"/>
  <c r="U126" i="47"/>
  <c r="T126" i="47"/>
  <c r="BO125" i="47"/>
  <c r="BN125" i="47"/>
  <c r="BM125" i="47"/>
  <c r="BK125" i="47"/>
  <c r="BJ125" i="47"/>
  <c r="BI125" i="47"/>
  <c r="AZ125" i="47"/>
  <c r="BA125" i="47" s="1"/>
  <c r="AY125" i="47"/>
  <c r="AV125" i="47"/>
  <c r="AW125" i="47" s="1"/>
  <c r="AU125" i="47"/>
  <c r="AR125" i="47"/>
  <c r="AS125" i="47"/>
  <c r="AQ125" i="47"/>
  <c r="AN125" i="47"/>
  <c r="AO125" i="47" s="1"/>
  <c r="AM125" i="47"/>
  <c r="AJ125" i="47"/>
  <c r="AK125" i="47" s="1"/>
  <c r="AI125" i="47"/>
  <c r="W125" i="47"/>
  <c r="AH125" i="47" s="1"/>
  <c r="Z125" i="47"/>
  <c r="Y125" i="47"/>
  <c r="X125" i="47"/>
  <c r="V125" i="47"/>
  <c r="U125" i="47"/>
  <c r="T125" i="47"/>
  <c r="BO124" i="47"/>
  <c r="BN124" i="47"/>
  <c r="BM124" i="47"/>
  <c r="BK124" i="47"/>
  <c r="BJ124" i="47"/>
  <c r="BI124" i="47"/>
  <c r="AZ124" i="47"/>
  <c r="BA124" i="47" s="1"/>
  <c r="AY124" i="47"/>
  <c r="AV124" i="47"/>
  <c r="AW124" i="47"/>
  <c r="AU124" i="47"/>
  <c r="AR124" i="47"/>
  <c r="AS124" i="47" s="1"/>
  <c r="AQ124" i="47"/>
  <c r="AN124" i="47"/>
  <c r="AO124" i="47" s="1"/>
  <c r="AM124" i="47"/>
  <c r="AJ124" i="47"/>
  <c r="AK124" i="47" s="1"/>
  <c r="AI124" i="47"/>
  <c r="W124" i="47"/>
  <c r="AH124" i="47"/>
  <c r="Z124" i="47"/>
  <c r="Y124" i="47"/>
  <c r="X124" i="47"/>
  <c r="V124" i="47"/>
  <c r="U124" i="47"/>
  <c r="T124" i="47"/>
  <c r="BO123" i="47"/>
  <c r="BN123" i="47"/>
  <c r="BM123" i="47"/>
  <c r="BK123" i="47"/>
  <c r="BJ123" i="47"/>
  <c r="BI123" i="47"/>
  <c r="AZ123" i="47"/>
  <c r="BA123" i="47" s="1"/>
  <c r="AY123" i="47"/>
  <c r="AV123" i="47"/>
  <c r="AW123" i="47" s="1"/>
  <c r="AU123" i="47"/>
  <c r="AR123" i="47"/>
  <c r="AS123" i="47" s="1"/>
  <c r="AQ123" i="47"/>
  <c r="AN123" i="47"/>
  <c r="AO123" i="47" s="1"/>
  <c r="AM123" i="47"/>
  <c r="AJ123" i="47"/>
  <c r="AK123" i="47" s="1"/>
  <c r="AI123" i="47"/>
  <c r="W123" i="47"/>
  <c r="AH123" i="47" s="1"/>
  <c r="Z123" i="47"/>
  <c r="Y123" i="47"/>
  <c r="X123" i="47"/>
  <c r="V123" i="47"/>
  <c r="U123" i="47"/>
  <c r="T123" i="47"/>
  <c r="BO122" i="47"/>
  <c r="BN122" i="47"/>
  <c r="BM122" i="47"/>
  <c r="BK122" i="47"/>
  <c r="BJ122" i="47"/>
  <c r="BI122" i="47"/>
  <c r="AZ122" i="47"/>
  <c r="BA122" i="47" s="1"/>
  <c r="AY122" i="47"/>
  <c r="AV122" i="47"/>
  <c r="AW122" i="47" s="1"/>
  <c r="AU122" i="47"/>
  <c r="AR122" i="47"/>
  <c r="AS122" i="47" s="1"/>
  <c r="AQ122" i="47"/>
  <c r="AN122" i="47"/>
  <c r="AO122" i="47" s="1"/>
  <c r="AM122" i="47"/>
  <c r="AJ122" i="47"/>
  <c r="AK122" i="47" s="1"/>
  <c r="AI122" i="47"/>
  <c r="W122" i="47"/>
  <c r="AH122" i="47" s="1"/>
  <c r="Z122" i="47"/>
  <c r="Y122" i="47"/>
  <c r="X122" i="47"/>
  <c r="V122" i="47"/>
  <c r="U122" i="47"/>
  <c r="T122" i="47"/>
  <c r="BO121" i="47"/>
  <c r="BN121" i="47"/>
  <c r="BM121" i="47"/>
  <c r="BK121" i="47"/>
  <c r="BJ121" i="47"/>
  <c r="BI121" i="47"/>
  <c r="AZ121" i="47"/>
  <c r="BA121" i="47" s="1"/>
  <c r="AY121" i="47"/>
  <c r="AV121" i="47"/>
  <c r="AW121" i="47" s="1"/>
  <c r="AU121" i="47"/>
  <c r="AR121" i="47"/>
  <c r="AS121" i="47" s="1"/>
  <c r="AQ121" i="47"/>
  <c r="AN121" i="47"/>
  <c r="AO121" i="47" s="1"/>
  <c r="AM121" i="47"/>
  <c r="AJ121" i="47"/>
  <c r="AK121" i="47"/>
  <c r="AI121" i="47"/>
  <c r="Z121" i="47"/>
  <c r="Y121" i="47"/>
  <c r="X121" i="47"/>
  <c r="W121" i="47"/>
  <c r="AH121" i="47" s="1"/>
  <c r="V121" i="47"/>
  <c r="U121" i="47"/>
  <c r="T121" i="47"/>
  <c r="BO120" i="47"/>
  <c r="BN120" i="47"/>
  <c r="BM120" i="47"/>
  <c r="BK120" i="47"/>
  <c r="BJ120" i="47"/>
  <c r="BI120" i="47"/>
  <c r="AZ120" i="47"/>
  <c r="BA120" i="47" s="1"/>
  <c r="AY120" i="47"/>
  <c r="AV120" i="47"/>
  <c r="AW120" i="47"/>
  <c r="AU120" i="47"/>
  <c r="AR120" i="47"/>
  <c r="AS120" i="47" s="1"/>
  <c r="AQ120" i="47"/>
  <c r="AN120" i="47"/>
  <c r="AO120" i="47" s="1"/>
  <c r="AM120" i="47"/>
  <c r="AJ120" i="47"/>
  <c r="AK120" i="47" s="1"/>
  <c r="AI120" i="47"/>
  <c r="Z120" i="47"/>
  <c r="Y120" i="47"/>
  <c r="X120" i="47"/>
  <c r="W120" i="47"/>
  <c r="AH120" i="47" s="1"/>
  <c r="V120" i="47"/>
  <c r="U120" i="47"/>
  <c r="T120" i="47"/>
  <c r="BO119" i="47"/>
  <c r="BN119" i="47"/>
  <c r="BM119" i="47"/>
  <c r="BK119" i="47"/>
  <c r="BJ119" i="47"/>
  <c r="BI119" i="47"/>
  <c r="AZ119" i="47"/>
  <c r="BA119" i="47"/>
  <c r="AY119" i="47"/>
  <c r="AV119" i="47"/>
  <c r="AW119" i="47" s="1"/>
  <c r="AU119" i="47"/>
  <c r="AR119" i="47"/>
  <c r="AS119" i="47" s="1"/>
  <c r="AQ119" i="47"/>
  <c r="AN119" i="47"/>
  <c r="AO119" i="47" s="1"/>
  <c r="AM119" i="47"/>
  <c r="AJ119" i="47"/>
  <c r="AK119" i="47" s="1"/>
  <c r="AI119" i="47"/>
  <c r="W119" i="47"/>
  <c r="AH119" i="47" s="1"/>
  <c r="Z119" i="47"/>
  <c r="Y119" i="47"/>
  <c r="X119" i="47"/>
  <c r="V119" i="47"/>
  <c r="U119" i="47"/>
  <c r="T119" i="47"/>
  <c r="BO118" i="47"/>
  <c r="BN118" i="47"/>
  <c r="BM118" i="47"/>
  <c r="BK118" i="47"/>
  <c r="BJ118" i="47"/>
  <c r="BI118" i="47"/>
  <c r="AZ118" i="47"/>
  <c r="BA118" i="47" s="1"/>
  <c r="AY118" i="47"/>
  <c r="AV118" i="47"/>
  <c r="AW118" i="47"/>
  <c r="AU118" i="47"/>
  <c r="AR118" i="47"/>
  <c r="AS118" i="47"/>
  <c r="AQ118" i="47"/>
  <c r="AN118" i="47"/>
  <c r="AO118" i="47" s="1"/>
  <c r="AM118" i="47"/>
  <c r="AJ118" i="47"/>
  <c r="AK118" i="47" s="1"/>
  <c r="AI118" i="47"/>
  <c r="Z118" i="47"/>
  <c r="Y118" i="47"/>
  <c r="X118" i="47"/>
  <c r="W118" i="47"/>
  <c r="AH118" i="47" s="1"/>
  <c r="V118" i="47"/>
  <c r="U118" i="47"/>
  <c r="T118" i="47"/>
  <c r="BO117" i="47"/>
  <c r="BN117" i="47"/>
  <c r="BM117" i="47"/>
  <c r="BK117" i="47"/>
  <c r="BJ117" i="47"/>
  <c r="BI117" i="47"/>
  <c r="AZ117" i="47"/>
  <c r="BA117" i="47" s="1"/>
  <c r="AY117" i="47"/>
  <c r="AV117" i="47"/>
  <c r="AW117" i="47" s="1"/>
  <c r="AU117" i="47"/>
  <c r="AR117" i="47"/>
  <c r="AS117" i="47" s="1"/>
  <c r="AQ117" i="47"/>
  <c r="AN117" i="47"/>
  <c r="AO117" i="47"/>
  <c r="AM117" i="47"/>
  <c r="AJ117" i="47"/>
  <c r="AK117" i="47" s="1"/>
  <c r="AI117" i="47"/>
  <c r="W117" i="47"/>
  <c r="AH117" i="47" s="1"/>
  <c r="Z117" i="47"/>
  <c r="Y117" i="47"/>
  <c r="X117" i="47"/>
  <c r="V117" i="47"/>
  <c r="U117" i="47"/>
  <c r="T117" i="47"/>
  <c r="BO116" i="47"/>
  <c r="BN116" i="47"/>
  <c r="BM116" i="47"/>
  <c r="BK116" i="47"/>
  <c r="BJ116" i="47"/>
  <c r="BI116" i="47"/>
  <c r="AZ116" i="47"/>
  <c r="BA116" i="47" s="1"/>
  <c r="AY116" i="47"/>
  <c r="AV116" i="47"/>
  <c r="AW116" i="47" s="1"/>
  <c r="AU116" i="47"/>
  <c r="AR116" i="47"/>
  <c r="AS116" i="47" s="1"/>
  <c r="AQ116" i="47"/>
  <c r="AN116" i="47"/>
  <c r="AO116" i="47" s="1"/>
  <c r="AM116" i="47"/>
  <c r="AJ116" i="47"/>
  <c r="AK116" i="47" s="1"/>
  <c r="AI116" i="47"/>
  <c r="W116" i="47"/>
  <c r="AH116" i="47" s="1"/>
  <c r="Z116" i="47"/>
  <c r="Y116" i="47"/>
  <c r="X116" i="47"/>
  <c r="V116" i="47"/>
  <c r="U116" i="47"/>
  <c r="T116" i="47"/>
  <c r="BO115" i="47"/>
  <c r="BN115" i="47"/>
  <c r="BM115" i="47"/>
  <c r="BK115" i="47"/>
  <c r="BJ115" i="47"/>
  <c r="BI115" i="47"/>
  <c r="AZ115" i="47"/>
  <c r="BA115" i="47"/>
  <c r="AY115" i="47"/>
  <c r="AV115" i="47"/>
  <c r="AW115" i="47" s="1"/>
  <c r="AU115" i="47"/>
  <c r="AR115" i="47"/>
  <c r="AS115" i="47" s="1"/>
  <c r="AQ115" i="47"/>
  <c r="AN115" i="47"/>
  <c r="AO115" i="47" s="1"/>
  <c r="AM115" i="47"/>
  <c r="AJ115" i="47"/>
  <c r="AK115" i="47" s="1"/>
  <c r="AI115" i="47"/>
  <c r="Z115" i="47"/>
  <c r="Y115" i="47"/>
  <c r="X115" i="47"/>
  <c r="W115" i="47"/>
  <c r="AH115" i="47"/>
  <c r="V115" i="47"/>
  <c r="U115" i="47"/>
  <c r="T115" i="47"/>
  <c r="BO114" i="47"/>
  <c r="BN114" i="47"/>
  <c r="BM114" i="47"/>
  <c r="BK114" i="47"/>
  <c r="BJ114" i="47"/>
  <c r="BI114" i="47"/>
  <c r="AZ114" i="47"/>
  <c r="BA114" i="47" s="1"/>
  <c r="AY114" i="47"/>
  <c r="AV114" i="47"/>
  <c r="AW114" i="47" s="1"/>
  <c r="AU114" i="47"/>
  <c r="AR114" i="47"/>
  <c r="AS114" i="47" s="1"/>
  <c r="AQ114" i="47"/>
  <c r="AN114" i="47"/>
  <c r="AO114" i="47" s="1"/>
  <c r="AM114" i="47"/>
  <c r="AJ114" i="47"/>
  <c r="AK114" i="47" s="1"/>
  <c r="AI114" i="47"/>
  <c r="W114" i="47"/>
  <c r="AH114" i="47" s="1"/>
  <c r="Z114" i="47"/>
  <c r="Y114" i="47"/>
  <c r="X114" i="47"/>
  <c r="V114" i="47"/>
  <c r="U114" i="47"/>
  <c r="T114" i="47"/>
  <c r="BO113" i="47"/>
  <c r="BN113" i="47"/>
  <c r="BM113" i="47"/>
  <c r="BK113" i="47"/>
  <c r="BJ113" i="47"/>
  <c r="BI113" i="47"/>
  <c r="AZ113" i="47"/>
  <c r="BA113" i="47" s="1"/>
  <c r="AY113" i="47"/>
  <c r="AV113" i="47"/>
  <c r="AW113" i="47" s="1"/>
  <c r="AU113" i="47"/>
  <c r="AR113" i="47"/>
  <c r="AS113" i="47"/>
  <c r="AQ113" i="47"/>
  <c r="AN113" i="47"/>
  <c r="AO113" i="47" s="1"/>
  <c r="AM113" i="47"/>
  <c r="AJ113" i="47"/>
  <c r="AK113" i="47" s="1"/>
  <c r="AI113" i="47"/>
  <c r="Z113" i="47"/>
  <c r="Y113" i="47"/>
  <c r="X113" i="47"/>
  <c r="W113" i="47"/>
  <c r="AH113" i="47" s="1"/>
  <c r="V113" i="47"/>
  <c r="U113" i="47"/>
  <c r="T113" i="47"/>
  <c r="BO112" i="47"/>
  <c r="BN112" i="47"/>
  <c r="BM112" i="47"/>
  <c r="BK112" i="47"/>
  <c r="BJ112" i="47"/>
  <c r="BI112" i="47"/>
  <c r="AZ112" i="47"/>
  <c r="BA112" i="47" s="1"/>
  <c r="AY112" i="47"/>
  <c r="AV112" i="47"/>
  <c r="AW112" i="47"/>
  <c r="AU112" i="47"/>
  <c r="AR112" i="47"/>
  <c r="AS112" i="47" s="1"/>
  <c r="AQ112" i="47"/>
  <c r="AN112" i="47"/>
  <c r="AO112" i="47" s="1"/>
  <c r="AM112" i="47"/>
  <c r="AJ112" i="47"/>
  <c r="AK112" i="47" s="1"/>
  <c r="AI112" i="47"/>
  <c r="Z112" i="47"/>
  <c r="Y112" i="47"/>
  <c r="X112" i="47"/>
  <c r="W112" i="47"/>
  <c r="AH112" i="47" s="1"/>
  <c r="V112" i="47"/>
  <c r="U112" i="47"/>
  <c r="T112" i="47"/>
  <c r="BO111" i="47"/>
  <c r="BN111" i="47"/>
  <c r="BM111" i="47"/>
  <c r="BK111" i="47"/>
  <c r="BJ111" i="47"/>
  <c r="BI111" i="47"/>
  <c r="AZ111" i="47"/>
  <c r="BA111" i="47" s="1"/>
  <c r="AY111" i="47"/>
  <c r="AV111" i="47"/>
  <c r="AW111" i="47" s="1"/>
  <c r="AU111" i="47"/>
  <c r="AR111" i="47"/>
  <c r="AS111" i="47" s="1"/>
  <c r="AQ111" i="47"/>
  <c r="AN111" i="47"/>
  <c r="AO111" i="47" s="1"/>
  <c r="AM111" i="47"/>
  <c r="AJ111" i="47"/>
  <c r="AK111" i="47" s="1"/>
  <c r="AI111" i="47"/>
  <c r="Z111" i="47"/>
  <c r="Y111" i="47"/>
  <c r="X111" i="47"/>
  <c r="W111" i="47"/>
  <c r="AH111" i="47" s="1"/>
  <c r="V111" i="47"/>
  <c r="U111" i="47"/>
  <c r="T111" i="47"/>
  <c r="BO110" i="47"/>
  <c r="BN110" i="47"/>
  <c r="BM110" i="47"/>
  <c r="BK110" i="47"/>
  <c r="BJ110" i="47"/>
  <c r="BI110" i="47"/>
  <c r="AZ110" i="47"/>
  <c r="BA110" i="47" s="1"/>
  <c r="AY110" i="47"/>
  <c r="AV110" i="47"/>
  <c r="AW110" i="47" s="1"/>
  <c r="AU110" i="47"/>
  <c r="AR110" i="47"/>
  <c r="AS110" i="47" s="1"/>
  <c r="AQ110" i="47"/>
  <c r="AN110" i="47"/>
  <c r="AO110" i="47"/>
  <c r="AM110" i="47"/>
  <c r="AJ110" i="47"/>
  <c r="AK110" i="47" s="1"/>
  <c r="AI110" i="47"/>
  <c r="Z110" i="47"/>
  <c r="Y110" i="47"/>
  <c r="X110" i="47"/>
  <c r="W110" i="47"/>
  <c r="AH110" i="47" s="1"/>
  <c r="V110" i="47"/>
  <c r="U110" i="47"/>
  <c r="T110" i="47"/>
  <c r="BO109" i="47"/>
  <c r="BN109" i="47"/>
  <c r="BM109" i="47"/>
  <c r="BK109" i="47"/>
  <c r="BJ109" i="47"/>
  <c r="BI109" i="47"/>
  <c r="AZ109" i="47"/>
  <c r="BA109" i="47" s="1"/>
  <c r="AY109" i="47"/>
  <c r="AV109" i="47"/>
  <c r="AW109" i="47" s="1"/>
  <c r="AU109" i="47"/>
  <c r="AR109" i="47"/>
  <c r="AS109" i="47" s="1"/>
  <c r="AQ109" i="47"/>
  <c r="AN109" i="47"/>
  <c r="AO109" i="47" s="1"/>
  <c r="AM109" i="47"/>
  <c r="AJ109" i="47"/>
  <c r="AK109" i="47"/>
  <c r="AI109" i="47"/>
  <c r="W109" i="47"/>
  <c r="AH109" i="47" s="1"/>
  <c r="Z109" i="47"/>
  <c r="Y109" i="47"/>
  <c r="X109" i="47"/>
  <c r="V109" i="47"/>
  <c r="U109" i="47"/>
  <c r="T109" i="47"/>
  <c r="BO108" i="47"/>
  <c r="BN108" i="47"/>
  <c r="BM108" i="47"/>
  <c r="BK108" i="47"/>
  <c r="BJ108" i="47"/>
  <c r="BI108" i="47"/>
  <c r="AZ108" i="47"/>
  <c r="BA108" i="47" s="1"/>
  <c r="AY108" i="47"/>
  <c r="AV108" i="47"/>
  <c r="AW108" i="47" s="1"/>
  <c r="AU108" i="47"/>
  <c r="AR108" i="47"/>
  <c r="AS108" i="47" s="1"/>
  <c r="AQ108" i="47"/>
  <c r="AN108" i="47"/>
  <c r="AO108" i="47" s="1"/>
  <c r="AM108" i="47"/>
  <c r="AJ108" i="47"/>
  <c r="AK108" i="47" s="1"/>
  <c r="AI108" i="47"/>
  <c r="W108" i="47"/>
  <c r="AH108" i="47" s="1"/>
  <c r="Z108" i="47"/>
  <c r="Y108" i="47"/>
  <c r="X108" i="47"/>
  <c r="V108" i="47"/>
  <c r="U108" i="47"/>
  <c r="T108" i="47"/>
  <c r="BO107" i="47"/>
  <c r="BN107" i="47"/>
  <c r="BM107" i="47"/>
  <c r="BK107" i="47"/>
  <c r="BJ107" i="47"/>
  <c r="BI107" i="47"/>
  <c r="AZ107" i="47"/>
  <c r="BA107" i="47"/>
  <c r="AY107" i="47"/>
  <c r="AV107" i="47"/>
  <c r="AW107" i="47" s="1"/>
  <c r="AU107" i="47"/>
  <c r="AR107" i="47"/>
  <c r="AS107" i="47" s="1"/>
  <c r="AQ107" i="47"/>
  <c r="AN107" i="47"/>
  <c r="AO107" i="47" s="1"/>
  <c r="AM107" i="47"/>
  <c r="AJ107" i="47"/>
  <c r="AK107" i="47"/>
  <c r="AI107" i="47"/>
  <c r="W107" i="47"/>
  <c r="AH107" i="47" s="1"/>
  <c r="Z107" i="47"/>
  <c r="Y107" i="47"/>
  <c r="X107" i="47"/>
  <c r="V107" i="47"/>
  <c r="U107" i="47"/>
  <c r="T107" i="47"/>
  <c r="BO106" i="47"/>
  <c r="BN106" i="47"/>
  <c r="BM106" i="47"/>
  <c r="BK106" i="47"/>
  <c r="BJ106" i="47"/>
  <c r="BI106" i="47"/>
  <c r="AZ106" i="47"/>
  <c r="BA106" i="47" s="1"/>
  <c r="AY106" i="47"/>
  <c r="AV106" i="47"/>
  <c r="AW106" i="47" s="1"/>
  <c r="AU106" i="47"/>
  <c r="AR106" i="47"/>
  <c r="AS106" i="47" s="1"/>
  <c r="AQ106" i="47"/>
  <c r="AN106" i="47"/>
  <c r="AO106" i="47" s="1"/>
  <c r="AM106" i="47"/>
  <c r="AJ106" i="47"/>
  <c r="AK106" i="47" s="1"/>
  <c r="AI106" i="47"/>
  <c r="W106" i="47"/>
  <c r="AH106" i="47" s="1"/>
  <c r="Z106" i="47"/>
  <c r="Y106" i="47"/>
  <c r="X106" i="47"/>
  <c r="V106" i="47"/>
  <c r="U106" i="47"/>
  <c r="T106" i="47"/>
  <c r="BO105" i="47"/>
  <c r="BN105" i="47"/>
  <c r="BM105" i="47"/>
  <c r="BK105" i="47"/>
  <c r="BJ105" i="47"/>
  <c r="BI105" i="47"/>
  <c r="AZ105" i="47"/>
  <c r="BA105" i="47" s="1"/>
  <c r="AY105" i="47"/>
  <c r="AV105" i="47"/>
  <c r="AW105" i="47" s="1"/>
  <c r="AU105" i="47"/>
  <c r="AR105" i="47"/>
  <c r="AS105" i="47" s="1"/>
  <c r="AQ105" i="47"/>
  <c r="AN105" i="47"/>
  <c r="AO105" i="47" s="1"/>
  <c r="AM105" i="47"/>
  <c r="AJ105" i="47"/>
  <c r="AK105" i="47" s="1"/>
  <c r="AI105" i="47"/>
  <c r="Z105" i="47"/>
  <c r="Y105" i="47"/>
  <c r="X105" i="47"/>
  <c r="W105" i="47"/>
  <c r="AH105" i="47" s="1"/>
  <c r="V105" i="47"/>
  <c r="U105" i="47"/>
  <c r="T105" i="47"/>
  <c r="BO104" i="47"/>
  <c r="BN104" i="47"/>
  <c r="BM104" i="47"/>
  <c r="BK104" i="47"/>
  <c r="BJ104" i="47"/>
  <c r="BI104" i="47"/>
  <c r="AZ104" i="47"/>
  <c r="BA104" i="47" s="1"/>
  <c r="AY104" i="47"/>
  <c r="AV104" i="47"/>
  <c r="AW104" i="47" s="1"/>
  <c r="AU104" i="47"/>
  <c r="AR104" i="47"/>
  <c r="AS104" i="47" s="1"/>
  <c r="AQ104" i="47"/>
  <c r="AN104" i="47"/>
  <c r="AO104" i="47" s="1"/>
  <c r="AM104" i="47"/>
  <c r="AJ104" i="47"/>
  <c r="AK104" i="47" s="1"/>
  <c r="AI104" i="47"/>
  <c r="Z104" i="47"/>
  <c r="Y104" i="47"/>
  <c r="X104" i="47"/>
  <c r="W104" i="47"/>
  <c r="AH104" i="47" s="1"/>
  <c r="V104" i="47"/>
  <c r="U104" i="47"/>
  <c r="T104" i="47"/>
  <c r="BO103" i="47"/>
  <c r="BN103" i="47"/>
  <c r="BM103" i="47"/>
  <c r="BK103" i="47"/>
  <c r="BJ103" i="47"/>
  <c r="BI103" i="47"/>
  <c r="AZ103" i="47"/>
  <c r="BA103" i="47" s="1"/>
  <c r="AY103" i="47"/>
  <c r="AV103" i="47"/>
  <c r="AW103" i="47"/>
  <c r="AU103" i="47"/>
  <c r="AR103" i="47"/>
  <c r="AS103" i="47"/>
  <c r="AQ103" i="47"/>
  <c r="AN103" i="47"/>
  <c r="AO103" i="47" s="1"/>
  <c r="AM103" i="47"/>
  <c r="AJ103" i="47"/>
  <c r="AK103" i="47"/>
  <c r="AI103" i="47"/>
  <c r="W103" i="47"/>
  <c r="AH103" i="47" s="1"/>
  <c r="Z103" i="47"/>
  <c r="Y103" i="47"/>
  <c r="X103" i="47"/>
  <c r="V103" i="47"/>
  <c r="U103" i="47"/>
  <c r="T103" i="47"/>
  <c r="BO102" i="47"/>
  <c r="BN102" i="47"/>
  <c r="BM102" i="47"/>
  <c r="BK102" i="47"/>
  <c r="BJ102" i="47"/>
  <c r="BI102" i="47"/>
  <c r="AZ102" i="47"/>
  <c r="BA102" i="47" s="1"/>
  <c r="AY102" i="47"/>
  <c r="AV102" i="47"/>
  <c r="AW102" i="47" s="1"/>
  <c r="AU102" i="47"/>
  <c r="AR102" i="47"/>
  <c r="AS102" i="47" s="1"/>
  <c r="AQ102" i="47"/>
  <c r="AN102" i="47"/>
  <c r="AO102" i="47" s="1"/>
  <c r="AM102" i="47"/>
  <c r="AJ102" i="47"/>
  <c r="AK102" i="47" s="1"/>
  <c r="AI102" i="47"/>
  <c r="Z102" i="47"/>
  <c r="Y102" i="47"/>
  <c r="X102" i="47"/>
  <c r="W102" i="47"/>
  <c r="AH102" i="47" s="1"/>
  <c r="V102" i="47"/>
  <c r="U102" i="47"/>
  <c r="T102" i="47"/>
  <c r="BO101" i="47"/>
  <c r="BN101" i="47"/>
  <c r="BM101" i="47"/>
  <c r="BK101" i="47"/>
  <c r="BJ101" i="47"/>
  <c r="BI101" i="47"/>
  <c r="AZ101" i="47"/>
  <c r="BA101" i="47" s="1"/>
  <c r="AY101" i="47"/>
  <c r="AV101" i="47"/>
  <c r="AW101" i="47" s="1"/>
  <c r="AU101" i="47"/>
  <c r="AR101" i="47"/>
  <c r="AS101" i="47" s="1"/>
  <c r="AQ101" i="47"/>
  <c r="AN101" i="47"/>
  <c r="AO101" i="47" s="1"/>
  <c r="AM101" i="47"/>
  <c r="AJ101" i="47"/>
  <c r="AK101" i="47" s="1"/>
  <c r="AI101" i="47"/>
  <c r="W101" i="47"/>
  <c r="AH101" i="47" s="1"/>
  <c r="Z101" i="47"/>
  <c r="Y101" i="47"/>
  <c r="X101" i="47"/>
  <c r="V101" i="47"/>
  <c r="U101" i="47"/>
  <c r="T101" i="47"/>
  <c r="BO100" i="47"/>
  <c r="BN100" i="47"/>
  <c r="BM100" i="47"/>
  <c r="BK100" i="47"/>
  <c r="BJ100" i="47"/>
  <c r="BI100" i="47"/>
  <c r="AZ100" i="47"/>
  <c r="BA100" i="47" s="1"/>
  <c r="AY100" i="47"/>
  <c r="AV100" i="47"/>
  <c r="AW100" i="47"/>
  <c r="AU100" i="47"/>
  <c r="AR100" i="47"/>
  <c r="AS100" i="47" s="1"/>
  <c r="AQ100" i="47"/>
  <c r="AN100" i="47"/>
  <c r="AO100" i="47" s="1"/>
  <c r="AM100" i="47"/>
  <c r="AJ100" i="47"/>
  <c r="AK100" i="47" s="1"/>
  <c r="AI100" i="47"/>
  <c r="W100" i="47"/>
  <c r="AH100" i="47" s="1"/>
  <c r="Z100" i="47"/>
  <c r="Y100" i="47"/>
  <c r="X100" i="47"/>
  <c r="V100" i="47"/>
  <c r="U100" i="47"/>
  <c r="T100" i="47"/>
  <c r="BO99" i="47"/>
  <c r="BN99" i="47"/>
  <c r="BM99" i="47"/>
  <c r="BK99" i="47"/>
  <c r="BJ99" i="47"/>
  <c r="BI99" i="47"/>
  <c r="AZ99" i="47"/>
  <c r="BA99" i="47" s="1"/>
  <c r="AY99" i="47"/>
  <c r="AV99" i="47"/>
  <c r="AW99" i="47" s="1"/>
  <c r="AU99" i="47"/>
  <c r="AR99" i="47"/>
  <c r="AS99" i="47" s="1"/>
  <c r="AQ99" i="47"/>
  <c r="AN99" i="47"/>
  <c r="AO99" i="47" s="1"/>
  <c r="AM99" i="47"/>
  <c r="AJ99" i="47"/>
  <c r="AK99" i="47" s="1"/>
  <c r="AI99" i="47"/>
  <c r="W99" i="47"/>
  <c r="AH99" i="47" s="1"/>
  <c r="Z99" i="47"/>
  <c r="Y99" i="47"/>
  <c r="X99" i="47"/>
  <c r="V99" i="47"/>
  <c r="U99" i="47"/>
  <c r="T99" i="47"/>
  <c r="BO98" i="47"/>
  <c r="BN98" i="47"/>
  <c r="BM98" i="47"/>
  <c r="BK98" i="47"/>
  <c r="BJ98" i="47"/>
  <c r="BI98" i="47"/>
  <c r="AZ98" i="47"/>
  <c r="BA98" i="47" s="1"/>
  <c r="AY98" i="47"/>
  <c r="AV98" i="47"/>
  <c r="AW98" i="47" s="1"/>
  <c r="AU98" i="47"/>
  <c r="AR98" i="47"/>
  <c r="AS98" i="47" s="1"/>
  <c r="AQ98" i="47"/>
  <c r="AN98" i="47"/>
  <c r="AO98" i="47" s="1"/>
  <c r="AM98" i="47"/>
  <c r="AJ98" i="47"/>
  <c r="AK98" i="47" s="1"/>
  <c r="AI98" i="47"/>
  <c r="W98" i="47"/>
  <c r="AH98" i="47" s="1"/>
  <c r="Z98" i="47"/>
  <c r="Y98" i="47"/>
  <c r="X98" i="47"/>
  <c r="V98" i="47"/>
  <c r="U98" i="47"/>
  <c r="T98" i="47"/>
  <c r="BO97" i="47"/>
  <c r="BN97" i="47"/>
  <c r="BM97" i="47"/>
  <c r="BK97" i="47"/>
  <c r="BJ97" i="47"/>
  <c r="BI97" i="47"/>
  <c r="AZ97" i="47"/>
  <c r="BA97" i="47"/>
  <c r="AY97" i="47"/>
  <c r="AV97" i="47"/>
  <c r="AW97" i="47" s="1"/>
  <c r="AU97" i="47"/>
  <c r="AR97" i="47"/>
  <c r="AS97" i="47" s="1"/>
  <c r="AQ97" i="47"/>
  <c r="AN97" i="47"/>
  <c r="AO97" i="47" s="1"/>
  <c r="AM97" i="47"/>
  <c r="AJ97" i="47"/>
  <c r="AK97" i="47" s="1"/>
  <c r="AI97" i="47"/>
  <c r="Z97" i="47"/>
  <c r="Y97" i="47"/>
  <c r="X97" i="47"/>
  <c r="W97" i="47"/>
  <c r="AH97" i="47"/>
  <c r="V97" i="47"/>
  <c r="U97" i="47"/>
  <c r="T97" i="47"/>
  <c r="BO96" i="47"/>
  <c r="BN96" i="47"/>
  <c r="BM96" i="47"/>
  <c r="BK96" i="47"/>
  <c r="BJ96" i="47"/>
  <c r="BI96" i="47"/>
  <c r="AZ96" i="47"/>
  <c r="BA96" i="47"/>
  <c r="AY96" i="47"/>
  <c r="AV96" i="47"/>
  <c r="AW96" i="47" s="1"/>
  <c r="AU96" i="47"/>
  <c r="AR96" i="47"/>
  <c r="AS96" i="47" s="1"/>
  <c r="AQ96" i="47"/>
  <c r="AN96" i="47"/>
  <c r="AO96" i="47"/>
  <c r="AM96" i="47"/>
  <c r="AJ96" i="47"/>
  <c r="AK96" i="47" s="1"/>
  <c r="AI96" i="47"/>
  <c r="Z96" i="47"/>
  <c r="Y96" i="47"/>
  <c r="X96" i="47"/>
  <c r="W96" i="47"/>
  <c r="AH96" i="47" s="1"/>
  <c r="V96" i="47"/>
  <c r="U96" i="47"/>
  <c r="T96" i="47"/>
  <c r="BO95" i="47"/>
  <c r="BN95" i="47"/>
  <c r="BM95" i="47"/>
  <c r="BK95" i="47"/>
  <c r="BJ95" i="47"/>
  <c r="BI95" i="47"/>
  <c r="AZ95" i="47"/>
  <c r="BA95" i="47" s="1"/>
  <c r="AY95" i="47"/>
  <c r="AV95" i="47"/>
  <c r="AW95" i="47" s="1"/>
  <c r="AU95" i="47"/>
  <c r="AR95" i="47"/>
  <c r="AS95" i="47"/>
  <c r="AQ95" i="47"/>
  <c r="AN95" i="47"/>
  <c r="AO95" i="47" s="1"/>
  <c r="AM95" i="47"/>
  <c r="AJ95" i="47"/>
  <c r="AK95" i="47" s="1"/>
  <c r="AI95" i="47"/>
  <c r="W95" i="47"/>
  <c r="AH95" i="47" s="1"/>
  <c r="Z95" i="47"/>
  <c r="Y95" i="47"/>
  <c r="X95" i="47"/>
  <c r="V95" i="47"/>
  <c r="U95" i="47"/>
  <c r="T95" i="47"/>
  <c r="BO94" i="47"/>
  <c r="BN94" i="47"/>
  <c r="BM94" i="47"/>
  <c r="BK94" i="47"/>
  <c r="BJ94" i="47"/>
  <c r="BI94" i="47"/>
  <c r="AZ94" i="47"/>
  <c r="BA94" i="47" s="1"/>
  <c r="AY94" i="47"/>
  <c r="AV94" i="47"/>
  <c r="AW94" i="47" s="1"/>
  <c r="AU94" i="47"/>
  <c r="AR94" i="47"/>
  <c r="AS94" i="47" s="1"/>
  <c r="AQ94" i="47"/>
  <c r="AN94" i="47"/>
  <c r="AO94" i="47"/>
  <c r="AM94" i="47"/>
  <c r="AJ94" i="47"/>
  <c r="AK94" i="47" s="1"/>
  <c r="AI94" i="47"/>
  <c r="Z94" i="47"/>
  <c r="Y94" i="47"/>
  <c r="X94" i="47"/>
  <c r="W94" i="47"/>
  <c r="AH94" i="47" s="1"/>
  <c r="V94" i="47"/>
  <c r="U94" i="47"/>
  <c r="T94" i="47"/>
  <c r="BO93" i="47"/>
  <c r="BN93" i="47"/>
  <c r="BM93" i="47"/>
  <c r="BK93" i="47"/>
  <c r="BJ93" i="47"/>
  <c r="BI93" i="47"/>
  <c r="AZ93" i="47"/>
  <c r="BA93" i="47" s="1"/>
  <c r="AY93" i="47"/>
  <c r="AV93" i="47"/>
  <c r="AW93" i="47" s="1"/>
  <c r="AU93" i="47"/>
  <c r="AR93" i="47"/>
  <c r="AS93" i="47"/>
  <c r="AQ93" i="47"/>
  <c r="AN93" i="47"/>
  <c r="AO93" i="47" s="1"/>
  <c r="AM93" i="47"/>
  <c r="AJ93" i="47"/>
  <c r="AK93" i="47" s="1"/>
  <c r="AI93" i="47"/>
  <c r="W93" i="47"/>
  <c r="AH93" i="47" s="1"/>
  <c r="Z93" i="47"/>
  <c r="Y93" i="47"/>
  <c r="X93" i="47"/>
  <c r="V93" i="47"/>
  <c r="U93" i="47"/>
  <c r="T93" i="47"/>
  <c r="BO92" i="47"/>
  <c r="BN92" i="47"/>
  <c r="BM92" i="47"/>
  <c r="BK92" i="47"/>
  <c r="BJ92" i="47"/>
  <c r="BI92" i="47"/>
  <c r="AZ92" i="47"/>
  <c r="BA92" i="47" s="1"/>
  <c r="AY92" i="47"/>
  <c r="AV92" i="47"/>
  <c r="AW92" i="47" s="1"/>
  <c r="AU92" i="47"/>
  <c r="AR92" i="47"/>
  <c r="AS92" i="47" s="1"/>
  <c r="AQ92" i="47"/>
  <c r="AN92" i="47"/>
  <c r="AO92" i="47" s="1"/>
  <c r="AM92" i="47"/>
  <c r="AJ92" i="47"/>
  <c r="AK92" i="47" s="1"/>
  <c r="AI92" i="47"/>
  <c r="W92" i="47"/>
  <c r="AH92" i="47" s="1"/>
  <c r="Z92" i="47"/>
  <c r="Y92" i="47"/>
  <c r="X92" i="47"/>
  <c r="V92" i="47"/>
  <c r="U92" i="47"/>
  <c r="T92" i="47"/>
  <c r="BO91" i="47"/>
  <c r="BN91" i="47"/>
  <c r="BM91" i="47"/>
  <c r="BK91" i="47"/>
  <c r="BJ91" i="47"/>
  <c r="BI91" i="47"/>
  <c r="AZ91" i="47"/>
  <c r="BA91" i="47"/>
  <c r="AY91" i="47"/>
  <c r="AV91" i="47"/>
  <c r="AW91" i="47" s="1"/>
  <c r="AU91" i="47"/>
  <c r="AR91" i="47"/>
  <c r="AS91" i="47"/>
  <c r="AQ91" i="47"/>
  <c r="AN91" i="47"/>
  <c r="AO91" i="47" s="1"/>
  <c r="AM91" i="47"/>
  <c r="AJ91" i="47"/>
  <c r="AK91" i="47" s="1"/>
  <c r="AI91" i="47"/>
  <c r="Z91" i="47"/>
  <c r="Y91" i="47"/>
  <c r="X91" i="47"/>
  <c r="W91" i="47"/>
  <c r="AH91" i="47" s="1"/>
  <c r="V91" i="47"/>
  <c r="U91" i="47"/>
  <c r="T91" i="47"/>
  <c r="BO90" i="47"/>
  <c r="BN90" i="47"/>
  <c r="BM90" i="47"/>
  <c r="BK90" i="47"/>
  <c r="BJ90" i="47"/>
  <c r="BI90" i="47"/>
  <c r="AZ90" i="47"/>
  <c r="BA90" i="47" s="1"/>
  <c r="AY90" i="47"/>
  <c r="AV90" i="47"/>
  <c r="AW90" i="47" s="1"/>
  <c r="AU90" i="47"/>
  <c r="AR90" i="47"/>
  <c r="AS90" i="47" s="1"/>
  <c r="AQ90" i="47"/>
  <c r="AN90" i="47"/>
  <c r="AO90" i="47" s="1"/>
  <c r="AM90" i="47"/>
  <c r="AJ90" i="47"/>
  <c r="AK90" i="47" s="1"/>
  <c r="AI90" i="47"/>
  <c r="W90" i="47"/>
  <c r="AH90" i="47"/>
  <c r="Z90" i="47"/>
  <c r="Y90" i="47"/>
  <c r="X90" i="47"/>
  <c r="V90" i="47"/>
  <c r="U90" i="47"/>
  <c r="T90" i="47"/>
  <c r="BO89" i="47"/>
  <c r="BN89" i="47"/>
  <c r="BM89" i="47"/>
  <c r="BK89" i="47"/>
  <c r="BJ89" i="47"/>
  <c r="BI89" i="47"/>
  <c r="AZ89" i="47"/>
  <c r="BA89" i="47"/>
  <c r="AY89" i="47"/>
  <c r="AV89" i="47"/>
  <c r="AW89" i="47" s="1"/>
  <c r="AU89" i="47"/>
  <c r="AR89" i="47"/>
  <c r="AS89" i="47" s="1"/>
  <c r="AQ89" i="47"/>
  <c r="AN89" i="47"/>
  <c r="AO89" i="47" s="1"/>
  <c r="AM89" i="47"/>
  <c r="AJ89" i="47"/>
  <c r="AK89" i="47" s="1"/>
  <c r="AI89" i="47"/>
  <c r="Z89" i="47"/>
  <c r="Y89" i="47"/>
  <c r="X89" i="47"/>
  <c r="W89" i="47"/>
  <c r="AH89" i="47"/>
  <c r="V89" i="47"/>
  <c r="U89" i="47"/>
  <c r="T89" i="47"/>
  <c r="BO88" i="47"/>
  <c r="BN88" i="47"/>
  <c r="BM88" i="47"/>
  <c r="BK88" i="47"/>
  <c r="BJ88" i="47"/>
  <c r="BI88" i="47"/>
  <c r="AZ88" i="47"/>
  <c r="BA88" i="47"/>
  <c r="AY88" i="47"/>
  <c r="AV88" i="47"/>
  <c r="AW88" i="47" s="1"/>
  <c r="AU88" i="47"/>
  <c r="AR88" i="47"/>
  <c r="AS88" i="47" s="1"/>
  <c r="AQ88" i="47"/>
  <c r="AN88" i="47"/>
  <c r="AO88" i="47" s="1"/>
  <c r="AM88" i="47"/>
  <c r="AJ88" i="47"/>
  <c r="AK88" i="47" s="1"/>
  <c r="AI88" i="47"/>
  <c r="Z88" i="47"/>
  <c r="Y88" i="47"/>
  <c r="X88" i="47"/>
  <c r="W88" i="47"/>
  <c r="AH88" i="47" s="1"/>
  <c r="V88" i="47"/>
  <c r="U88" i="47"/>
  <c r="T88" i="47"/>
  <c r="BO87" i="47"/>
  <c r="BN87" i="47"/>
  <c r="BM87" i="47"/>
  <c r="BK87" i="47"/>
  <c r="BJ87" i="47"/>
  <c r="BI87" i="47"/>
  <c r="AZ87" i="47"/>
  <c r="BA87" i="47" s="1"/>
  <c r="AY87" i="47"/>
  <c r="AV87" i="47"/>
  <c r="AW87" i="47"/>
  <c r="AU87" i="47"/>
  <c r="AR87" i="47"/>
  <c r="AS87" i="47"/>
  <c r="AQ87" i="47"/>
  <c r="AN87" i="47"/>
  <c r="AO87" i="47" s="1"/>
  <c r="AM87" i="47"/>
  <c r="AJ87" i="47"/>
  <c r="AK87" i="47"/>
  <c r="AI87" i="47"/>
  <c r="Z87" i="47"/>
  <c r="Y87" i="47"/>
  <c r="X87" i="47"/>
  <c r="W87" i="47"/>
  <c r="AH87" i="47" s="1"/>
  <c r="V87" i="47"/>
  <c r="U87" i="47"/>
  <c r="T87" i="47"/>
  <c r="BO86" i="47"/>
  <c r="BN86" i="47"/>
  <c r="BM86" i="47"/>
  <c r="BK86" i="47"/>
  <c r="BJ86" i="47"/>
  <c r="BI86" i="47"/>
  <c r="AZ86" i="47"/>
  <c r="BA86" i="47" s="1"/>
  <c r="AY86" i="47"/>
  <c r="AV86" i="47"/>
  <c r="AW86" i="47"/>
  <c r="AU86" i="47"/>
  <c r="AR86" i="47"/>
  <c r="AS86" i="47" s="1"/>
  <c r="AQ86" i="47"/>
  <c r="AN86" i="47"/>
  <c r="AO86" i="47" s="1"/>
  <c r="AM86" i="47"/>
  <c r="AJ86" i="47"/>
  <c r="AK86" i="47" s="1"/>
  <c r="AI86" i="47"/>
  <c r="Z86" i="47"/>
  <c r="Y86" i="47"/>
  <c r="X86" i="47"/>
  <c r="W86" i="47"/>
  <c r="AH86" i="47" s="1"/>
  <c r="V86" i="47"/>
  <c r="U86" i="47"/>
  <c r="T86" i="47"/>
  <c r="BO85" i="47"/>
  <c r="BN85" i="47"/>
  <c r="BM85" i="47"/>
  <c r="BK85" i="47"/>
  <c r="BJ85" i="47"/>
  <c r="BI85" i="47"/>
  <c r="AZ85" i="47"/>
  <c r="BA85" i="47"/>
  <c r="AY85" i="47"/>
  <c r="AV85" i="47"/>
  <c r="AW85" i="47" s="1"/>
  <c r="AU85" i="47"/>
  <c r="AR85" i="47"/>
  <c r="AS85" i="47"/>
  <c r="AQ85" i="47"/>
  <c r="AN85" i="47"/>
  <c r="AO85" i="47"/>
  <c r="AM85" i="47"/>
  <c r="AJ85" i="47"/>
  <c r="AK85" i="47" s="1"/>
  <c r="AI85" i="47"/>
  <c r="W85" i="47"/>
  <c r="AH85" i="47" s="1"/>
  <c r="Z85" i="47"/>
  <c r="Y85" i="47"/>
  <c r="X85" i="47"/>
  <c r="V85" i="47"/>
  <c r="U85" i="47"/>
  <c r="T85" i="47"/>
  <c r="BO84" i="47"/>
  <c r="BN84" i="47"/>
  <c r="BM84" i="47"/>
  <c r="BK84" i="47"/>
  <c r="BJ84" i="47"/>
  <c r="BI84" i="47"/>
  <c r="AZ84" i="47"/>
  <c r="BA84" i="47" s="1"/>
  <c r="AY84" i="47"/>
  <c r="AV84" i="47"/>
  <c r="AW84" i="47" s="1"/>
  <c r="AU84" i="47"/>
  <c r="AR84" i="47"/>
  <c r="AS84" i="47" s="1"/>
  <c r="AQ84" i="47"/>
  <c r="AN84" i="47"/>
  <c r="AO84" i="47" s="1"/>
  <c r="AM84" i="47"/>
  <c r="AJ84" i="47"/>
  <c r="AK84" i="47"/>
  <c r="AI84" i="47"/>
  <c r="W84" i="47"/>
  <c r="AH84" i="47" s="1"/>
  <c r="Z84" i="47"/>
  <c r="Y84" i="47"/>
  <c r="X84" i="47"/>
  <c r="V84" i="47"/>
  <c r="U84" i="47"/>
  <c r="T84" i="47"/>
  <c r="BO83" i="47"/>
  <c r="BN83" i="47"/>
  <c r="BM83" i="47"/>
  <c r="BK83" i="47"/>
  <c r="BJ83" i="47"/>
  <c r="BI83" i="47"/>
  <c r="AZ83" i="47"/>
  <c r="BA83" i="47" s="1"/>
  <c r="AY83" i="47"/>
  <c r="AV83" i="47"/>
  <c r="AW83" i="47" s="1"/>
  <c r="AU83" i="47"/>
  <c r="AR83" i="47"/>
  <c r="AS83" i="47" s="1"/>
  <c r="AQ83" i="47"/>
  <c r="AN83" i="47"/>
  <c r="AO83" i="47" s="1"/>
  <c r="AM83" i="47"/>
  <c r="AJ83" i="47"/>
  <c r="AK83" i="47" s="1"/>
  <c r="AI83" i="47"/>
  <c r="W83" i="47"/>
  <c r="AH83" i="47" s="1"/>
  <c r="Z83" i="47"/>
  <c r="Y83" i="47"/>
  <c r="X83" i="47"/>
  <c r="V83" i="47"/>
  <c r="U83" i="47"/>
  <c r="T83" i="47"/>
  <c r="BO82" i="47"/>
  <c r="BN82" i="47"/>
  <c r="BM82" i="47"/>
  <c r="BK82" i="47"/>
  <c r="BJ82" i="47"/>
  <c r="BI82" i="47"/>
  <c r="AZ82" i="47"/>
  <c r="BA82" i="47" s="1"/>
  <c r="AY82" i="47"/>
  <c r="AV82" i="47"/>
  <c r="AW82" i="47" s="1"/>
  <c r="AU82" i="47"/>
  <c r="AR82" i="47"/>
  <c r="AS82" i="47" s="1"/>
  <c r="AQ82" i="47"/>
  <c r="AN82" i="47"/>
  <c r="AO82" i="47"/>
  <c r="AM82" i="47"/>
  <c r="AJ82" i="47"/>
  <c r="AK82" i="47" s="1"/>
  <c r="AI82" i="47"/>
  <c r="W82" i="47"/>
  <c r="AH82" i="47" s="1"/>
  <c r="Z82" i="47"/>
  <c r="Y82" i="47"/>
  <c r="X82" i="47"/>
  <c r="V82" i="47"/>
  <c r="U82" i="47"/>
  <c r="T82" i="47"/>
  <c r="BO81" i="47"/>
  <c r="BN81" i="47"/>
  <c r="BM81" i="47"/>
  <c r="BK81" i="47"/>
  <c r="BJ81" i="47"/>
  <c r="BI81" i="47"/>
  <c r="AZ81" i="47"/>
  <c r="BA81" i="47" s="1"/>
  <c r="AY81" i="47"/>
  <c r="AV81" i="47"/>
  <c r="AW81" i="47" s="1"/>
  <c r="AU81" i="47"/>
  <c r="AR81" i="47"/>
  <c r="AS81" i="47" s="1"/>
  <c r="AQ81" i="47"/>
  <c r="AN81" i="47"/>
  <c r="AO81" i="47" s="1"/>
  <c r="AM81" i="47"/>
  <c r="AJ81" i="47"/>
  <c r="AK81" i="47" s="1"/>
  <c r="AI81" i="47"/>
  <c r="Z81" i="47"/>
  <c r="Y81" i="47"/>
  <c r="X81" i="47"/>
  <c r="W81" i="47"/>
  <c r="AH81" i="47" s="1"/>
  <c r="V81" i="47"/>
  <c r="U81" i="47"/>
  <c r="T81" i="47"/>
  <c r="BO80" i="47"/>
  <c r="BN80" i="47"/>
  <c r="BM80" i="47"/>
  <c r="BK80" i="47"/>
  <c r="BJ80" i="47"/>
  <c r="BI80" i="47"/>
  <c r="AZ80" i="47"/>
  <c r="BA80" i="47" s="1"/>
  <c r="AY80" i="47"/>
  <c r="AV80" i="47"/>
  <c r="AW80" i="47"/>
  <c r="AU80" i="47"/>
  <c r="AR80" i="47"/>
  <c r="AS80" i="47" s="1"/>
  <c r="AQ80" i="47"/>
  <c r="AN80" i="47"/>
  <c r="AO80" i="47" s="1"/>
  <c r="AM80" i="47"/>
  <c r="AJ80" i="47"/>
  <c r="AK80" i="47" s="1"/>
  <c r="AI80" i="47"/>
  <c r="Z80" i="47"/>
  <c r="Y80" i="47"/>
  <c r="X80" i="47"/>
  <c r="W80" i="47"/>
  <c r="AH80" i="47" s="1"/>
  <c r="V80" i="47"/>
  <c r="U80" i="47"/>
  <c r="T80" i="47"/>
  <c r="BO79" i="47"/>
  <c r="BN79" i="47"/>
  <c r="BM79" i="47"/>
  <c r="BK79" i="47"/>
  <c r="BJ79" i="47"/>
  <c r="BI79" i="47"/>
  <c r="AZ79" i="47"/>
  <c r="BA79" i="47" s="1"/>
  <c r="AY79" i="47"/>
  <c r="AV79" i="47"/>
  <c r="AW79" i="47" s="1"/>
  <c r="AU79" i="47"/>
  <c r="AR79" i="47"/>
  <c r="AS79" i="47" s="1"/>
  <c r="AQ79" i="47"/>
  <c r="AN79" i="47"/>
  <c r="AO79" i="47" s="1"/>
  <c r="AM79" i="47"/>
  <c r="AJ79" i="47"/>
  <c r="AK79" i="47"/>
  <c r="AI79" i="47"/>
  <c r="W79" i="47"/>
  <c r="AH79" i="47" s="1"/>
  <c r="Z79" i="47"/>
  <c r="Y79" i="47"/>
  <c r="X79" i="47"/>
  <c r="V79" i="47"/>
  <c r="U79" i="47"/>
  <c r="T79" i="47"/>
  <c r="BO78" i="47"/>
  <c r="BN78" i="47"/>
  <c r="BM78" i="47"/>
  <c r="BK78" i="47"/>
  <c r="BJ78" i="47"/>
  <c r="BI78" i="47"/>
  <c r="AZ78" i="47"/>
  <c r="BA78" i="47" s="1"/>
  <c r="AY78" i="47"/>
  <c r="AV78" i="47"/>
  <c r="AW78" i="47" s="1"/>
  <c r="AU78" i="47"/>
  <c r="AR78" i="47"/>
  <c r="AS78" i="47" s="1"/>
  <c r="AQ78" i="47"/>
  <c r="AN78" i="47"/>
  <c r="AO78" i="47" s="1"/>
  <c r="AM78" i="47"/>
  <c r="AJ78" i="47"/>
  <c r="AK78" i="47" s="1"/>
  <c r="AI78" i="47"/>
  <c r="Z78" i="47"/>
  <c r="Y78" i="47"/>
  <c r="X78" i="47"/>
  <c r="W78" i="47"/>
  <c r="AH78" i="47" s="1"/>
  <c r="V78" i="47"/>
  <c r="U78" i="47"/>
  <c r="T78" i="47"/>
  <c r="BO77" i="47"/>
  <c r="BN77" i="47"/>
  <c r="BM77" i="47"/>
  <c r="BK77" i="47"/>
  <c r="BJ77" i="47"/>
  <c r="BI77" i="47"/>
  <c r="AZ77" i="47"/>
  <c r="BA77" i="47" s="1"/>
  <c r="AY77" i="47"/>
  <c r="AV77" i="47"/>
  <c r="AW77" i="47" s="1"/>
  <c r="AU77" i="47"/>
  <c r="AR77" i="47"/>
  <c r="AS77" i="47"/>
  <c r="AQ77" i="47"/>
  <c r="AN77" i="47"/>
  <c r="AO77" i="47" s="1"/>
  <c r="AM77" i="47"/>
  <c r="AJ77" i="47"/>
  <c r="AK77" i="47"/>
  <c r="AI77" i="47"/>
  <c r="W77" i="47"/>
  <c r="AH77" i="47" s="1"/>
  <c r="Z77" i="47"/>
  <c r="Y77" i="47"/>
  <c r="X77" i="47"/>
  <c r="V77" i="47"/>
  <c r="U77" i="47"/>
  <c r="T77" i="47"/>
  <c r="BO76" i="47"/>
  <c r="BN76" i="47"/>
  <c r="BM76" i="47"/>
  <c r="BK76" i="47"/>
  <c r="BJ76" i="47"/>
  <c r="BI76" i="47"/>
  <c r="AZ76" i="47"/>
  <c r="BA76" i="47" s="1"/>
  <c r="AY76" i="47"/>
  <c r="AV76" i="47"/>
  <c r="AW76" i="47" s="1"/>
  <c r="AU76" i="47"/>
  <c r="AR76" i="47"/>
  <c r="AS76" i="47" s="1"/>
  <c r="AQ76" i="47"/>
  <c r="AN76" i="47"/>
  <c r="AO76" i="47" s="1"/>
  <c r="AM76" i="47"/>
  <c r="AJ76" i="47"/>
  <c r="AK76" i="47" s="1"/>
  <c r="AI76" i="47"/>
  <c r="W76" i="47"/>
  <c r="AH76" i="47" s="1"/>
  <c r="Z76" i="47"/>
  <c r="Y76" i="47"/>
  <c r="X76" i="47"/>
  <c r="V76" i="47"/>
  <c r="U76" i="47"/>
  <c r="T76" i="47"/>
  <c r="BO75" i="47"/>
  <c r="BN75" i="47"/>
  <c r="BM75" i="47"/>
  <c r="BK75" i="47"/>
  <c r="BJ75" i="47"/>
  <c r="BI75" i="47"/>
  <c r="AZ75" i="47"/>
  <c r="BA75" i="47" s="1"/>
  <c r="AY75" i="47"/>
  <c r="AV75" i="47"/>
  <c r="AW75" i="47" s="1"/>
  <c r="AU75" i="47"/>
  <c r="AR75" i="47"/>
  <c r="AS75" i="47" s="1"/>
  <c r="AQ75" i="47"/>
  <c r="AN75" i="47"/>
  <c r="AO75" i="47" s="1"/>
  <c r="AM75" i="47"/>
  <c r="AJ75" i="47"/>
  <c r="AK75" i="47" s="1"/>
  <c r="AI75" i="47"/>
  <c r="Z75" i="47"/>
  <c r="Y75" i="47"/>
  <c r="X75" i="47"/>
  <c r="W75" i="47"/>
  <c r="AH75" i="47"/>
  <c r="V75" i="47"/>
  <c r="U75" i="47"/>
  <c r="T75" i="47"/>
  <c r="BO74" i="47"/>
  <c r="BN74" i="47"/>
  <c r="BM74" i="47"/>
  <c r="BK74" i="47"/>
  <c r="BJ74" i="47"/>
  <c r="BI74" i="47"/>
  <c r="AZ74" i="47"/>
  <c r="BA74" i="47" s="1"/>
  <c r="AY74" i="47"/>
  <c r="AV74" i="47"/>
  <c r="AW74" i="47"/>
  <c r="AU74" i="47"/>
  <c r="AR74" i="47"/>
  <c r="AS74" i="47" s="1"/>
  <c r="AQ74" i="47"/>
  <c r="AN74" i="47"/>
  <c r="AO74" i="47" s="1"/>
  <c r="AM74" i="47"/>
  <c r="AJ74" i="47"/>
  <c r="AK74" i="47" s="1"/>
  <c r="AI74" i="47"/>
  <c r="W74" i="47"/>
  <c r="AH74" i="47" s="1"/>
  <c r="Z74" i="47"/>
  <c r="Y74" i="47"/>
  <c r="X74" i="47"/>
  <c r="V74" i="47"/>
  <c r="U74" i="47"/>
  <c r="T74" i="47"/>
  <c r="BO73" i="47"/>
  <c r="BN73" i="47"/>
  <c r="BM73" i="47"/>
  <c r="BK73" i="47"/>
  <c r="BJ73" i="47"/>
  <c r="BI73" i="47"/>
  <c r="AZ73" i="47"/>
  <c r="BA73" i="47" s="1"/>
  <c r="AY73" i="47"/>
  <c r="AV73" i="47"/>
  <c r="AW73" i="47" s="1"/>
  <c r="AU73" i="47"/>
  <c r="AR73" i="47"/>
  <c r="AS73" i="47" s="1"/>
  <c r="AQ73" i="47"/>
  <c r="AN73" i="47"/>
  <c r="AO73" i="47" s="1"/>
  <c r="AM73" i="47"/>
  <c r="AJ73" i="47"/>
  <c r="AK73" i="47"/>
  <c r="AI73" i="47"/>
  <c r="Z73" i="47"/>
  <c r="Y73" i="47"/>
  <c r="X73" i="47"/>
  <c r="W73" i="47"/>
  <c r="AH73" i="47" s="1"/>
  <c r="V73" i="47"/>
  <c r="U73" i="47"/>
  <c r="T73" i="47"/>
  <c r="BO72" i="47"/>
  <c r="BN72" i="47"/>
  <c r="BM72" i="47"/>
  <c r="BK72" i="47"/>
  <c r="BJ72" i="47"/>
  <c r="BI72" i="47"/>
  <c r="AZ72" i="47"/>
  <c r="BA72" i="47" s="1"/>
  <c r="AY72" i="47"/>
  <c r="AV72" i="47"/>
  <c r="AW72" i="47" s="1"/>
  <c r="AU72" i="47"/>
  <c r="AR72" i="47"/>
  <c r="AS72" i="47" s="1"/>
  <c r="AQ72" i="47"/>
  <c r="AN72" i="47"/>
  <c r="AO72" i="47"/>
  <c r="AM72" i="47"/>
  <c r="AJ72" i="47"/>
  <c r="AK72" i="47" s="1"/>
  <c r="AI72" i="47"/>
  <c r="Z72" i="47"/>
  <c r="Y72" i="47"/>
  <c r="X72" i="47"/>
  <c r="W72" i="47"/>
  <c r="AH72" i="47" s="1"/>
  <c r="V72" i="47"/>
  <c r="U72" i="47"/>
  <c r="T72" i="47"/>
  <c r="BO71" i="47"/>
  <c r="BN71" i="47"/>
  <c r="BM71" i="47"/>
  <c r="BK71" i="47"/>
  <c r="BJ71" i="47"/>
  <c r="BI71" i="47"/>
  <c r="AZ71" i="47"/>
  <c r="BA71" i="47" s="1"/>
  <c r="AY71" i="47"/>
  <c r="AV71" i="47"/>
  <c r="AW71" i="47" s="1"/>
  <c r="AU71" i="47"/>
  <c r="AR71" i="47"/>
  <c r="AS71" i="47" s="1"/>
  <c r="AQ71" i="47"/>
  <c r="AN71" i="47"/>
  <c r="AO71" i="47" s="1"/>
  <c r="AM71" i="47"/>
  <c r="AJ71" i="47"/>
  <c r="AK71" i="47" s="1"/>
  <c r="AI71" i="47"/>
  <c r="Z71" i="47"/>
  <c r="Y71" i="47"/>
  <c r="X71" i="47"/>
  <c r="W71" i="47"/>
  <c r="AH71" i="47" s="1"/>
  <c r="V71" i="47"/>
  <c r="U71" i="47"/>
  <c r="T71" i="47"/>
  <c r="BO70" i="47"/>
  <c r="BN70" i="47"/>
  <c r="BM70" i="47"/>
  <c r="BK70" i="47"/>
  <c r="BJ70" i="47"/>
  <c r="BI70" i="47"/>
  <c r="AZ70" i="47"/>
  <c r="BA70" i="47" s="1"/>
  <c r="AY70" i="47"/>
  <c r="AV70" i="47"/>
  <c r="AW70" i="47" s="1"/>
  <c r="AU70" i="47"/>
  <c r="AR70" i="47"/>
  <c r="AS70" i="47" s="1"/>
  <c r="AQ70" i="47"/>
  <c r="AN70" i="47"/>
  <c r="AO70" i="47"/>
  <c r="AM70" i="47"/>
  <c r="AJ70" i="47"/>
  <c r="AK70" i="47" s="1"/>
  <c r="AI70" i="47"/>
  <c r="Z70" i="47"/>
  <c r="Y70" i="47"/>
  <c r="X70" i="47"/>
  <c r="W70" i="47"/>
  <c r="AH70" i="47" s="1"/>
  <c r="V70" i="47"/>
  <c r="U70" i="47"/>
  <c r="T70" i="47"/>
  <c r="BO69" i="47"/>
  <c r="BN69" i="47"/>
  <c r="BM69" i="47"/>
  <c r="BK69" i="47"/>
  <c r="BJ69" i="47"/>
  <c r="BI69" i="47"/>
  <c r="AZ69" i="47"/>
  <c r="BA69" i="47"/>
  <c r="AY69" i="47"/>
  <c r="AV69" i="47"/>
  <c r="AW69" i="47" s="1"/>
  <c r="AU69" i="47"/>
  <c r="AR69" i="47"/>
  <c r="AS69" i="47"/>
  <c r="AQ69" i="47"/>
  <c r="AN69" i="47"/>
  <c r="AO69" i="47"/>
  <c r="AM69" i="47"/>
  <c r="AJ69" i="47"/>
  <c r="AK69" i="47" s="1"/>
  <c r="AI69" i="47"/>
  <c r="W69" i="47"/>
  <c r="AH69" i="47" s="1"/>
  <c r="Z69" i="47"/>
  <c r="Y69" i="47"/>
  <c r="X69" i="47"/>
  <c r="V69" i="47"/>
  <c r="U69" i="47"/>
  <c r="T69" i="47"/>
  <c r="BO68" i="47"/>
  <c r="BN68" i="47"/>
  <c r="BM68" i="47"/>
  <c r="BK68" i="47"/>
  <c r="BJ68" i="47"/>
  <c r="BI68" i="47"/>
  <c r="AZ68" i="47"/>
  <c r="BA68" i="47" s="1"/>
  <c r="AY68" i="47"/>
  <c r="AV68" i="47"/>
  <c r="AW68" i="47" s="1"/>
  <c r="AU68" i="47"/>
  <c r="AR68" i="47"/>
  <c r="AS68" i="47" s="1"/>
  <c r="AQ68" i="47"/>
  <c r="AN68" i="47"/>
  <c r="AO68" i="47" s="1"/>
  <c r="AM68" i="47"/>
  <c r="AJ68" i="47"/>
  <c r="AK68" i="47" s="1"/>
  <c r="AI68" i="47"/>
  <c r="W68" i="47"/>
  <c r="AH68" i="47" s="1"/>
  <c r="Z68" i="47"/>
  <c r="Y68" i="47"/>
  <c r="X68" i="47"/>
  <c r="V68" i="47"/>
  <c r="U68" i="47"/>
  <c r="T68" i="47"/>
  <c r="BO67" i="47"/>
  <c r="BN67" i="47"/>
  <c r="BM67" i="47"/>
  <c r="BK67" i="47"/>
  <c r="BJ67" i="47"/>
  <c r="BI67" i="47"/>
  <c r="AZ67" i="47"/>
  <c r="BA67" i="47" s="1"/>
  <c r="AY67" i="47"/>
  <c r="AV67" i="47"/>
  <c r="AW67" i="47" s="1"/>
  <c r="AU67" i="47"/>
  <c r="AR67" i="47"/>
  <c r="AS67" i="47" s="1"/>
  <c r="AQ67" i="47"/>
  <c r="AN67" i="47"/>
  <c r="AO67" i="47" s="1"/>
  <c r="AM67" i="47"/>
  <c r="AJ67" i="47"/>
  <c r="AK67" i="47" s="1"/>
  <c r="AI67" i="47"/>
  <c r="Z67" i="47"/>
  <c r="Y67" i="47"/>
  <c r="X67" i="47"/>
  <c r="W67" i="47"/>
  <c r="AH67" i="47"/>
  <c r="V67" i="47"/>
  <c r="U67" i="47"/>
  <c r="T67" i="47"/>
  <c r="BO66" i="47"/>
  <c r="BN66" i="47"/>
  <c r="BM66" i="47"/>
  <c r="BK66" i="47"/>
  <c r="BJ66" i="47"/>
  <c r="BI66" i="47"/>
  <c r="AZ66" i="47"/>
  <c r="BA66" i="47" s="1"/>
  <c r="AY66" i="47"/>
  <c r="AV66" i="47"/>
  <c r="AW66" i="47" s="1"/>
  <c r="AU66" i="47"/>
  <c r="AR66" i="47"/>
  <c r="AS66" i="47" s="1"/>
  <c r="AQ66" i="47"/>
  <c r="AN66" i="47"/>
  <c r="AO66" i="47" s="1"/>
  <c r="AM66" i="47"/>
  <c r="AJ66" i="47"/>
  <c r="AK66" i="47" s="1"/>
  <c r="AI66" i="47"/>
  <c r="W66" i="47"/>
  <c r="AH66" i="47" s="1"/>
  <c r="Z66" i="47"/>
  <c r="Y66" i="47"/>
  <c r="X66" i="47"/>
  <c r="V66" i="47"/>
  <c r="U66" i="47"/>
  <c r="T66" i="47"/>
  <c r="BO65" i="47"/>
  <c r="BN65" i="47"/>
  <c r="BM65" i="47"/>
  <c r="BK65" i="47"/>
  <c r="BJ65" i="47"/>
  <c r="BI65" i="47"/>
  <c r="AZ65" i="47"/>
  <c r="BA65" i="47"/>
  <c r="AY65" i="47"/>
  <c r="AV65" i="47"/>
  <c r="AW65" i="47" s="1"/>
  <c r="AU65" i="47"/>
  <c r="AR65" i="47"/>
  <c r="AS65" i="47"/>
  <c r="AQ65" i="47"/>
  <c r="AN65" i="47"/>
  <c r="AO65" i="47" s="1"/>
  <c r="AM65" i="47"/>
  <c r="AJ65" i="47"/>
  <c r="AK65" i="47" s="1"/>
  <c r="AI65" i="47"/>
  <c r="Z65" i="47"/>
  <c r="Y65" i="47"/>
  <c r="X65" i="47"/>
  <c r="W65" i="47"/>
  <c r="AH65" i="47"/>
  <c r="V65" i="47"/>
  <c r="U65" i="47"/>
  <c r="T65" i="47"/>
  <c r="BO64" i="47"/>
  <c r="BN64" i="47"/>
  <c r="BM64" i="47"/>
  <c r="BK64" i="47"/>
  <c r="BJ64" i="47"/>
  <c r="BI64" i="47"/>
  <c r="AZ64" i="47"/>
  <c r="BA64" i="47" s="1"/>
  <c r="AY64" i="47"/>
  <c r="AV64" i="47"/>
  <c r="AW64" i="47" s="1"/>
  <c r="AU64" i="47"/>
  <c r="AR64" i="47"/>
  <c r="AS64" i="47" s="1"/>
  <c r="AQ64" i="47"/>
  <c r="AN64" i="47"/>
  <c r="AO64" i="47" s="1"/>
  <c r="AM64" i="47"/>
  <c r="AJ64" i="47"/>
  <c r="AK64" i="47" s="1"/>
  <c r="AI64" i="47"/>
  <c r="Z64" i="47"/>
  <c r="Y64" i="47"/>
  <c r="X64" i="47"/>
  <c r="W64" i="47"/>
  <c r="AH64" i="47" s="1"/>
  <c r="V64" i="47"/>
  <c r="U64" i="47"/>
  <c r="T64" i="47"/>
  <c r="BO63" i="47"/>
  <c r="BN63" i="47"/>
  <c r="BM63" i="47"/>
  <c r="BK63" i="47"/>
  <c r="BJ63" i="47"/>
  <c r="BI63" i="47"/>
  <c r="AZ63" i="47"/>
  <c r="BA63" i="47" s="1"/>
  <c r="AY63" i="47"/>
  <c r="AV63" i="47"/>
  <c r="AW63" i="47" s="1"/>
  <c r="AU63" i="47"/>
  <c r="AR63" i="47"/>
  <c r="AS63" i="47" s="1"/>
  <c r="AQ63" i="47"/>
  <c r="AN63" i="47"/>
  <c r="AO63" i="47" s="1"/>
  <c r="AM63" i="47"/>
  <c r="AJ63" i="47"/>
  <c r="AK63" i="47" s="1"/>
  <c r="AI63" i="47"/>
  <c r="W63" i="47"/>
  <c r="AH63" i="47" s="1"/>
  <c r="Z63" i="47"/>
  <c r="Y63" i="47"/>
  <c r="X63" i="47"/>
  <c r="V63" i="47"/>
  <c r="U63" i="47"/>
  <c r="T63" i="47"/>
  <c r="BO62" i="47"/>
  <c r="BN62" i="47"/>
  <c r="BM62" i="47"/>
  <c r="BK62" i="47"/>
  <c r="BJ62" i="47"/>
  <c r="BI62" i="47"/>
  <c r="AZ62" i="47"/>
  <c r="BA62" i="47" s="1"/>
  <c r="AY62" i="47"/>
  <c r="AV62" i="47"/>
  <c r="AW62" i="47" s="1"/>
  <c r="AU62" i="47"/>
  <c r="AR62" i="47"/>
  <c r="AS62" i="47" s="1"/>
  <c r="AQ62" i="47"/>
  <c r="AN62" i="47"/>
  <c r="AO62" i="47" s="1"/>
  <c r="AM62" i="47"/>
  <c r="AJ62" i="47"/>
  <c r="AK62" i="47" s="1"/>
  <c r="AI62" i="47"/>
  <c r="Z62" i="47"/>
  <c r="Y62" i="47"/>
  <c r="X62" i="47"/>
  <c r="W62" i="47"/>
  <c r="AH62" i="47" s="1"/>
  <c r="V62" i="47"/>
  <c r="U62" i="47"/>
  <c r="T62" i="47"/>
  <c r="BO61" i="47"/>
  <c r="BN61" i="47"/>
  <c r="BM61" i="47"/>
  <c r="BK61" i="47"/>
  <c r="BJ61" i="47"/>
  <c r="BI61" i="47"/>
  <c r="AZ61" i="47"/>
  <c r="BA61" i="47" s="1"/>
  <c r="AY61" i="47"/>
  <c r="AV61" i="47"/>
  <c r="AW61" i="47" s="1"/>
  <c r="AU61" i="47"/>
  <c r="AR61" i="47"/>
  <c r="AS61" i="47" s="1"/>
  <c r="AQ61" i="47"/>
  <c r="AN61" i="47"/>
  <c r="AO61" i="47" s="1"/>
  <c r="AM61" i="47"/>
  <c r="AJ61" i="47"/>
  <c r="AK61" i="47" s="1"/>
  <c r="AI61" i="47"/>
  <c r="W61" i="47"/>
  <c r="AH61" i="47" s="1"/>
  <c r="Z61" i="47"/>
  <c r="Y61" i="47"/>
  <c r="X61" i="47"/>
  <c r="V61" i="47"/>
  <c r="U61" i="47"/>
  <c r="T61" i="47"/>
  <c r="BO60" i="47"/>
  <c r="BN60" i="47"/>
  <c r="BM60" i="47"/>
  <c r="BK60" i="47"/>
  <c r="BJ60" i="47"/>
  <c r="BI60" i="47"/>
  <c r="AZ60" i="47"/>
  <c r="BA60" i="47" s="1"/>
  <c r="AY60" i="47"/>
  <c r="AV60" i="47"/>
  <c r="AW60" i="47" s="1"/>
  <c r="AU60" i="47"/>
  <c r="AR60" i="47"/>
  <c r="AS60" i="47" s="1"/>
  <c r="AQ60" i="47"/>
  <c r="AN60" i="47"/>
  <c r="AO60" i="47" s="1"/>
  <c r="AM60" i="47"/>
  <c r="AJ60" i="47"/>
  <c r="AK60" i="47" s="1"/>
  <c r="AI60" i="47"/>
  <c r="W60" i="47"/>
  <c r="AH60" i="47" s="1"/>
  <c r="Z60" i="47"/>
  <c r="Y60" i="47"/>
  <c r="X60" i="47"/>
  <c r="V60" i="47"/>
  <c r="U60" i="47"/>
  <c r="T60" i="47"/>
  <c r="BO59" i="47"/>
  <c r="BN59" i="47"/>
  <c r="BM59" i="47"/>
  <c r="BK59" i="47"/>
  <c r="BJ59" i="47"/>
  <c r="BI59" i="47"/>
  <c r="AZ59" i="47"/>
  <c r="BA59" i="47" s="1"/>
  <c r="AY59" i="47"/>
  <c r="AV59" i="47"/>
  <c r="AW59" i="47" s="1"/>
  <c r="AU59" i="47"/>
  <c r="AR59" i="47"/>
  <c r="AS59" i="47"/>
  <c r="AQ59" i="47"/>
  <c r="AN59" i="47"/>
  <c r="AO59" i="47" s="1"/>
  <c r="AM59" i="47"/>
  <c r="AJ59" i="47"/>
  <c r="AK59" i="47" s="1"/>
  <c r="AI59" i="47"/>
  <c r="W59" i="47"/>
  <c r="AH59" i="47"/>
  <c r="Z59" i="47"/>
  <c r="Y59" i="47"/>
  <c r="X59" i="47"/>
  <c r="V59" i="47"/>
  <c r="U59" i="47"/>
  <c r="T59" i="47"/>
  <c r="BO58" i="47"/>
  <c r="BN58" i="47"/>
  <c r="BM58" i="47"/>
  <c r="BK58" i="47"/>
  <c r="BJ58" i="47"/>
  <c r="BI58" i="47"/>
  <c r="AZ58" i="47"/>
  <c r="BA58" i="47" s="1"/>
  <c r="AY58" i="47"/>
  <c r="AV58" i="47"/>
  <c r="AW58" i="47" s="1"/>
  <c r="AU58" i="47"/>
  <c r="AR58" i="47"/>
  <c r="AS58" i="47" s="1"/>
  <c r="AQ58" i="47"/>
  <c r="AN58" i="47"/>
  <c r="AO58" i="47" s="1"/>
  <c r="AM58" i="47"/>
  <c r="AJ58" i="47"/>
  <c r="AK58" i="47" s="1"/>
  <c r="AI58" i="47"/>
  <c r="W58" i="47"/>
  <c r="AH58" i="47"/>
  <c r="Z58" i="47"/>
  <c r="Y58" i="47"/>
  <c r="X58" i="47"/>
  <c r="V58" i="47"/>
  <c r="U58" i="47"/>
  <c r="T58" i="47"/>
  <c r="BO57" i="47"/>
  <c r="BN57" i="47"/>
  <c r="BM57" i="47"/>
  <c r="BK57" i="47"/>
  <c r="BJ57" i="47"/>
  <c r="BI57" i="47"/>
  <c r="AZ57" i="47"/>
  <c r="BA57" i="47" s="1"/>
  <c r="AY57" i="47"/>
  <c r="AV57" i="47"/>
  <c r="AW57" i="47" s="1"/>
  <c r="AU57" i="47"/>
  <c r="AR57" i="47"/>
  <c r="AS57" i="47" s="1"/>
  <c r="AQ57" i="47"/>
  <c r="AN57" i="47"/>
  <c r="AO57" i="47" s="1"/>
  <c r="AM57" i="47"/>
  <c r="AJ57" i="47"/>
  <c r="AK57" i="47" s="1"/>
  <c r="AI57" i="47"/>
  <c r="Z57" i="47"/>
  <c r="Y57" i="47"/>
  <c r="X57" i="47"/>
  <c r="W57" i="47"/>
  <c r="AH57" i="47"/>
  <c r="V57" i="47"/>
  <c r="U57" i="47"/>
  <c r="T57" i="47"/>
  <c r="BO56" i="47"/>
  <c r="BN56" i="47"/>
  <c r="BM56" i="47"/>
  <c r="BK56" i="47"/>
  <c r="BJ56" i="47"/>
  <c r="BI56" i="47"/>
  <c r="AZ56" i="47"/>
  <c r="BA56" i="47"/>
  <c r="AY56" i="47"/>
  <c r="AV56" i="47"/>
  <c r="AW56" i="47" s="1"/>
  <c r="AU56" i="47"/>
  <c r="AR56" i="47"/>
  <c r="AS56" i="47" s="1"/>
  <c r="AQ56" i="47"/>
  <c r="AN56" i="47"/>
  <c r="AO56" i="47" s="1"/>
  <c r="AM56" i="47"/>
  <c r="AJ56" i="47"/>
  <c r="AK56" i="47" s="1"/>
  <c r="AI56" i="47"/>
  <c r="Z56" i="47"/>
  <c r="Y56" i="47"/>
  <c r="X56" i="47"/>
  <c r="W56" i="47"/>
  <c r="AH56" i="47" s="1"/>
  <c r="V56" i="47"/>
  <c r="U56" i="47"/>
  <c r="T56" i="47"/>
  <c r="BO55" i="47"/>
  <c r="BN55" i="47"/>
  <c r="BM55" i="47"/>
  <c r="BK55" i="47"/>
  <c r="BJ55" i="47"/>
  <c r="BI55" i="47"/>
  <c r="AZ55" i="47"/>
  <c r="BA55" i="47"/>
  <c r="AY55" i="47"/>
  <c r="AV55" i="47"/>
  <c r="AW55" i="47" s="1"/>
  <c r="AU55" i="47"/>
  <c r="AR55" i="47"/>
  <c r="AS55" i="47" s="1"/>
  <c r="AQ55" i="47"/>
  <c r="AN55" i="47"/>
  <c r="AO55" i="47" s="1"/>
  <c r="AM55" i="47"/>
  <c r="AJ55" i="47"/>
  <c r="AK55" i="47" s="1"/>
  <c r="AI55" i="47"/>
  <c r="Z55" i="47"/>
  <c r="Y55" i="47"/>
  <c r="X55" i="47"/>
  <c r="W55" i="47"/>
  <c r="AH55" i="47" s="1"/>
  <c r="V55" i="47"/>
  <c r="U55" i="47"/>
  <c r="T55" i="47"/>
  <c r="BO54" i="47"/>
  <c r="BN54" i="47"/>
  <c r="BM54" i="47"/>
  <c r="BK54" i="47"/>
  <c r="BJ54" i="47"/>
  <c r="BI54" i="47"/>
  <c r="AZ54" i="47"/>
  <c r="BA54" i="47" s="1"/>
  <c r="AY54" i="47"/>
  <c r="AV54" i="47"/>
  <c r="AW54" i="47"/>
  <c r="AU54" i="47"/>
  <c r="AR54" i="47"/>
  <c r="AS54" i="47" s="1"/>
  <c r="AQ54" i="47"/>
  <c r="AN54" i="47"/>
  <c r="AO54" i="47" s="1"/>
  <c r="AM54" i="47"/>
  <c r="AJ54" i="47"/>
  <c r="AK54" i="47" s="1"/>
  <c r="AI54" i="47"/>
  <c r="Z54" i="47"/>
  <c r="Y54" i="47"/>
  <c r="X54" i="47"/>
  <c r="W54" i="47"/>
  <c r="AH54" i="47" s="1"/>
  <c r="V54" i="47"/>
  <c r="U54" i="47"/>
  <c r="T54" i="47"/>
  <c r="BO53" i="47"/>
  <c r="BN53" i="47"/>
  <c r="BM53" i="47"/>
  <c r="BK53" i="47"/>
  <c r="BJ53" i="47"/>
  <c r="BI53" i="47"/>
  <c r="AZ53" i="47"/>
  <c r="BA53" i="47" s="1"/>
  <c r="AY53" i="47"/>
  <c r="AV53" i="47"/>
  <c r="AW53" i="47" s="1"/>
  <c r="AU53" i="47"/>
  <c r="AR53" i="47"/>
  <c r="AS53" i="47" s="1"/>
  <c r="AQ53" i="47"/>
  <c r="AN53" i="47"/>
  <c r="AO53" i="47" s="1"/>
  <c r="AM53" i="47"/>
  <c r="AJ53" i="47"/>
  <c r="AK53" i="47"/>
  <c r="AI53" i="47"/>
  <c r="Z53" i="47"/>
  <c r="Y53" i="47"/>
  <c r="X53" i="47"/>
  <c r="W53" i="47"/>
  <c r="AH53" i="47" s="1"/>
  <c r="V53" i="47"/>
  <c r="U53" i="47"/>
  <c r="T53" i="47"/>
  <c r="BO52" i="47"/>
  <c r="BN52" i="47"/>
  <c r="BM52" i="47"/>
  <c r="BK52" i="47"/>
  <c r="BJ52" i="47"/>
  <c r="BI52" i="47"/>
  <c r="AZ52" i="47"/>
  <c r="BA52" i="47" s="1"/>
  <c r="AY52" i="47"/>
  <c r="AV52" i="47"/>
  <c r="AW52" i="47" s="1"/>
  <c r="AU52" i="47"/>
  <c r="AR52" i="47"/>
  <c r="AS52" i="47" s="1"/>
  <c r="AQ52" i="47"/>
  <c r="AN52" i="47"/>
  <c r="AO52" i="47"/>
  <c r="AM52" i="47"/>
  <c r="AJ52" i="47"/>
  <c r="AK52" i="47" s="1"/>
  <c r="AI52" i="47"/>
  <c r="W52" i="47"/>
  <c r="AH52" i="47"/>
  <c r="Z52" i="47"/>
  <c r="Y52" i="47"/>
  <c r="X52" i="47"/>
  <c r="V52" i="47"/>
  <c r="U52" i="47"/>
  <c r="T52" i="47"/>
  <c r="BO51" i="47"/>
  <c r="BN51" i="47"/>
  <c r="BM51" i="47"/>
  <c r="BK51" i="47"/>
  <c r="BJ51" i="47"/>
  <c r="BI51" i="47"/>
  <c r="AZ51" i="47"/>
  <c r="BA51" i="47" s="1"/>
  <c r="AY51" i="47"/>
  <c r="AV51" i="47"/>
  <c r="AW51" i="47" s="1"/>
  <c r="AU51" i="47"/>
  <c r="AR51" i="47"/>
  <c r="AS51" i="47" s="1"/>
  <c r="AQ51" i="47"/>
  <c r="AN51" i="47"/>
  <c r="AO51" i="47" s="1"/>
  <c r="AM51" i="47"/>
  <c r="AJ51" i="47"/>
  <c r="AK51" i="47" s="1"/>
  <c r="AI51" i="47"/>
  <c r="Z51" i="47"/>
  <c r="Y51" i="47"/>
  <c r="X51" i="47"/>
  <c r="W51" i="47"/>
  <c r="AH51" i="47"/>
  <c r="V51" i="47"/>
  <c r="U51" i="47"/>
  <c r="T51" i="47"/>
  <c r="BO50" i="47"/>
  <c r="BN50" i="47"/>
  <c r="BM50" i="47"/>
  <c r="BK50" i="47"/>
  <c r="BJ50" i="47"/>
  <c r="BI50" i="47"/>
  <c r="AZ50" i="47"/>
  <c r="BA50" i="47"/>
  <c r="AY50" i="47"/>
  <c r="AV50" i="47"/>
  <c r="AW50" i="47" s="1"/>
  <c r="AU50" i="47"/>
  <c r="AR50" i="47"/>
  <c r="AS50" i="47" s="1"/>
  <c r="AQ50" i="47"/>
  <c r="AN50" i="47"/>
  <c r="AO50" i="47"/>
  <c r="AM50" i="47"/>
  <c r="AJ50" i="47"/>
  <c r="AK50" i="47" s="1"/>
  <c r="AI50" i="47"/>
  <c r="W50" i="47"/>
  <c r="AH50" i="47"/>
  <c r="Z50" i="47"/>
  <c r="Y50" i="47"/>
  <c r="X50" i="47"/>
  <c r="V50" i="47"/>
  <c r="U50" i="47"/>
  <c r="T50" i="47"/>
  <c r="BO49" i="47"/>
  <c r="BN49" i="47"/>
  <c r="BM49" i="47"/>
  <c r="BK49" i="47"/>
  <c r="BJ49" i="47"/>
  <c r="BI49" i="47"/>
  <c r="AZ49" i="47"/>
  <c r="BA49" i="47" s="1"/>
  <c r="AY49" i="47"/>
  <c r="AV49" i="47"/>
  <c r="AW49" i="47" s="1"/>
  <c r="AU49" i="47"/>
  <c r="AR49" i="47"/>
  <c r="AS49" i="47" s="1"/>
  <c r="AQ49" i="47"/>
  <c r="AN49" i="47"/>
  <c r="AO49" i="47" s="1"/>
  <c r="AM49" i="47"/>
  <c r="AJ49" i="47"/>
  <c r="AK49" i="47" s="1"/>
  <c r="AI49" i="47"/>
  <c r="Z49" i="47"/>
  <c r="Y49" i="47"/>
  <c r="X49" i="47"/>
  <c r="W49" i="47"/>
  <c r="AH49" i="47"/>
  <c r="V49" i="47"/>
  <c r="U49" i="47"/>
  <c r="T49" i="47"/>
  <c r="BO48" i="47"/>
  <c r="BN48" i="47"/>
  <c r="BM48" i="47"/>
  <c r="BK48" i="47"/>
  <c r="BJ48" i="47"/>
  <c r="BI48" i="47"/>
  <c r="AZ48" i="47"/>
  <c r="BA48" i="47" s="1"/>
  <c r="AY48" i="47"/>
  <c r="AV48" i="47"/>
  <c r="AW48" i="47"/>
  <c r="AU48" i="47"/>
  <c r="AR48" i="47"/>
  <c r="AS48" i="47"/>
  <c r="AQ48" i="47"/>
  <c r="AN48" i="47"/>
  <c r="AO48" i="47" s="1"/>
  <c r="AM48" i="47"/>
  <c r="AJ48" i="47"/>
  <c r="AK48" i="47" s="1"/>
  <c r="AI48" i="47"/>
  <c r="Z48" i="47"/>
  <c r="Y48" i="47"/>
  <c r="X48" i="47"/>
  <c r="W48" i="47"/>
  <c r="AH48" i="47" s="1"/>
  <c r="V48" i="47"/>
  <c r="U48" i="47"/>
  <c r="T48" i="47"/>
  <c r="BO47" i="47"/>
  <c r="BN47" i="47"/>
  <c r="BM47" i="47"/>
  <c r="BK47" i="47"/>
  <c r="BJ47" i="47"/>
  <c r="BI47" i="47"/>
  <c r="AZ47" i="47"/>
  <c r="BA47" i="47" s="1"/>
  <c r="AY47" i="47"/>
  <c r="AV47" i="47"/>
  <c r="AW47" i="47" s="1"/>
  <c r="AU47" i="47"/>
  <c r="AR47" i="47"/>
  <c r="AS47" i="47" s="1"/>
  <c r="AQ47" i="47"/>
  <c r="AN47" i="47"/>
  <c r="AO47" i="47" s="1"/>
  <c r="AM47" i="47"/>
  <c r="AJ47" i="47"/>
  <c r="AK47" i="47" s="1"/>
  <c r="AI47" i="47"/>
  <c r="Z47" i="47"/>
  <c r="Y47" i="47"/>
  <c r="X47" i="47"/>
  <c r="W47" i="47"/>
  <c r="AH47" i="47" s="1"/>
  <c r="V47" i="47"/>
  <c r="U47" i="47"/>
  <c r="T47" i="47"/>
  <c r="BO46" i="47"/>
  <c r="BN46" i="47"/>
  <c r="BM46" i="47"/>
  <c r="BK46" i="47"/>
  <c r="BJ46" i="47"/>
  <c r="BI46" i="47"/>
  <c r="AZ46" i="47"/>
  <c r="BA46" i="47" s="1"/>
  <c r="AY46" i="47"/>
  <c r="AV46" i="47"/>
  <c r="AW46" i="47" s="1"/>
  <c r="AU46" i="47"/>
  <c r="AR46" i="47"/>
  <c r="AS46" i="47" s="1"/>
  <c r="AQ46" i="47"/>
  <c r="AN46" i="47"/>
  <c r="AO46" i="47"/>
  <c r="AM46" i="47"/>
  <c r="AJ46" i="47"/>
  <c r="AK46" i="47" s="1"/>
  <c r="AI46" i="47"/>
  <c r="Z46" i="47"/>
  <c r="Y46" i="47"/>
  <c r="X46" i="47"/>
  <c r="W46" i="47"/>
  <c r="AH46" i="47" s="1"/>
  <c r="V46" i="47"/>
  <c r="U46" i="47"/>
  <c r="T46" i="47"/>
  <c r="BO45" i="47"/>
  <c r="BN45" i="47"/>
  <c r="BM45" i="47"/>
  <c r="BK45" i="47"/>
  <c r="BJ45" i="47"/>
  <c r="BI45" i="47"/>
  <c r="AZ45" i="47"/>
  <c r="BA45" i="47" s="1"/>
  <c r="AY45" i="47"/>
  <c r="AV45" i="47"/>
  <c r="AW45" i="47" s="1"/>
  <c r="AU45" i="47"/>
  <c r="AR45" i="47"/>
  <c r="AS45" i="47"/>
  <c r="AQ45" i="47"/>
  <c r="AN45" i="47"/>
  <c r="AO45" i="47" s="1"/>
  <c r="AM45" i="47"/>
  <c r="AJ45" i="47"/>
  <c r="AK45" i="47" s="1"/>
  <c r="AI45" i="47"/>
  <c r="W45" i="47"/>
  <c r="AH45" i="47" s="1"/>
  <c r="Z45" i="47"/>
  <c r="Y45" i="47"/>
  <c r="X45" i="47"/>
  <c r="V45" i="47"/>
  <c r="U45" i="47"/>
  <c r="T45" i="47"/>
  <c r="BO44" i="47"/>
  <c r="BN44" i="47"/>
  <c r="BM44" i="47"/>
  <c r="BK44" i="47"/>
  <c r="BJ44" i="47"/>
  <c r="BI44" i="47"/>
  <c r="AZ44" i="47"/>
  <c r="BA44" i="47" s="1"/>
  <c r="AY44" i="47"/>
  <c r="AV44" i="47"/>
  <c r="AW44" i="47" s="1"/>
  <c r="AU44" i="47"/>
  <c r="AR44" i="47"/>
  <c r="AS44" i="47"/>
  <c r="AQ44" i="47"/>
  <c r="AN44" i="47"/>
  <c r="AO44" i="47" s="1"/>
  <c r="AM44" i="47"/>
  <c r="AJ44" i="47"/>
  <c r="AK44" i="47" s="1"/>
  <c r="AI44" i="47"/>
  <c r="W44" i="47"/>
  <c r="AH44" i="47" s="1"/>
  <c r="Z44" i="47"/>
  <c r="Y44" i="47"/>
  <c r="X44" i="47"/>
  <c r="V44" i="47"/>
  <c r="U44" i="47"/>
  <c r="T44" i="47"/>
  <c r="BO43" i="47"/>
  <c r="BN43" i="47"/>
  <c r="BM43" i="47"/>
  <c r="BK43" i="47"/>
  <c r="BJ43" i="47"/>
  <c r="BI43" i="47"/>
  <c r="AZ43" i="47"/>
  <c r="BA43" i="47" s="1"/>
  <c r="AY43" i="47"/>
  <c r="AV43" i="47"/>
  <c r="AW43" i="47"/>
  <c r="AU43" i="47"/>
  <c r="AR43" i="47"/>
  <c r="AS43" i="47" s="1"/>
  <c r="AQ43" i="47"/>
  <c r="AN43" i="47"/>
  <c r="AO43" i="47"/>
  <c r="AM43" i="47"/>
  <c r="AJ43" i="47"/>
  <c r="AK43" i="47"/>
  <c r="AI43" i="47"/>
  <c r="W43" i="47"/>
  <c r="AH43" i="47" s="1"/>
  <c r="Z43" i="47"/>
  <c r="Y43" i="47"/>
  <c r="X43" i="47"/>
  <c r="V43" i="47"/>
  <c r="U43" i="47"/>
  <c r="T43" i="47"/>
  <c r="BO42" i="47"/>
  <c r="BN42" i="47"/>
  <c r="BM42" i="47"/>
  <c r="BK42" i="47"/>
  <c r="BJ42" i="47"/>
  <c r="BI42" i="47"/>
  <c r="AZ42" i="47"/>
  <c r="BA42" i="47" s="1"/>
  <c r="AY42" i="47"/>
  <c r="AV42" i="47"/>
  <c r="AW42" i="47" s="1"/>
  <c r="AU42" i="47"/>
  <c r="AR42" i="47"/>
  <c r="AS42" i="47" s="1"/>
  <c r="AQ42" i="47"/>
  <c r="AN42" i="47"/>
  <c r="AO42" i="47" s="1"/>
  <c r="AM42" i="47"/>
  <c r="AJ42" i="47"/>
  <c r="AK42" i="47" s="1"/>
  <c r="AI42" i="47"/>
  <c r="W42" i="47"/>
  <c r="AH42" i="47" s="1"/>
  <c r="Z42" i="47"/>
  <c r="Y42" i="47"/>
  <c r="X42" i="47"/>
  <c r="V42" i="47"/>
  <c r="U42" i="47"/>
  <c r="T42" i="47"/>
  <c r="BO41" i="47"/>
  <c r="BN41" i="47"/>
  <c r="BM41" i="47"/>
  <c r="BK41" i="47"/>
  <c r="BJ41" i="47"/>
  <c r="BI41" i="47"/>
  <c r="AZ41" i="47"/>
  <c r="BA41" i="47" s="1"/>
  <c r="AY41" i="47"/>
  <c r="AV41" i="47"/>
  <c r="AW41" i="47" s="1"/>
  <c r="AU41" i="47"/>
  <c r="AR41" i="47"/>
  <c r="AS41" i="47" s="1"/>
  <c r="AQ41" i="47"/>
  <c r="AN41" i="47"/>
  <c r="AO41" i="47"/>
  <c r="AM41" i="47"/>
  <c r="AJ41" i="47"/>
  <c r="AK41" i="47"/>
  <c r="AI41" i="47"/>
  <c r="Z41" i="47"/>
  <c r="Y41" i="47"/>
  <c r="X41" i="47"/>
  <c r="W41" i="47"/>
  <c r="AH41" i="47" s="1"/>
  <c r="V41" i="47"/>
  <c r="U41" i="47"/>
  <c r="T41" i="47"/>
  <c r="BO40" i="47"/>
  <c r="BN40" i="47"/>
  <c r="BM40" i="47"/>
  <c r="BK40" i="47"/>
  <c r="BJ40" i="47"/>
  <c r="BI40" i="47"/>
  <c r="AZ40" i="47"/>
  <c r="BA40" i="47" s="1"/>
  <c r="AY40" i="47"/>
  <c r="AV40" i="47"/>
  <c r="AW40" i="47" s="1"/>
  <c r="AU40" i="47"/>
  <c r="AR40" i="47"/>
  <c r="AS40" i="47" s="1"/>
  <c r="AQ40" i="47"/>
  <c r="AN40" i="47"/>
  <c r="AO40" i="47" s="1"/>
  <c r="AM40" i="47"/>
  <c r="AJ40" i="47"/>
  <c r="AK40" i="47"/>
  <c r="AI40" i="47"/>
  <c r="Z40" i="47"/>
  <c r="Y40" i="47"/>
  <c r="X40" i="47"/>
  <c r="W40" i="47"/>
  <c r="AH40" i="47" s="1"/>
  <c r="V40" i="47"/>
  <c r="U40" i="47"/>
  <c r="T40" i="47"/>
  <c r="BO39" i="47"/>
  <c r="BN39" i="47"/>
  <c r="BM39" i="47"/>
  <c r="BK39" i="47"/>
  <c r="BJ39" i="47"/>
  <c r="BI39" i="47"/>
  <c r="AZ39" i="47"/>
  <c r="BA39" i="47" s="1"/>
  <c r="AY39" i="47"/>
  <c r="AV39" i="47"/>
  <c r="AW39" i="47" s="1"/>
  <c r="AU39" i="47"/>
  <c r="AR39" i="47"/>
  <c r="AS39" i="47" s="1"/>
  <c r="AQ39" i="47"/>
  <c r="AN39" i="47"/>
  <c r="AO39" i="47" s="1"/>
  <c r="AM39" i="47"/>
  <c r="AJ39" i="47"/>
  <c r="AK39" i="47" s="1"/>
  <c r="AI39" i="47"/>
  <c r="Z39" i="47"/>
  <c r="Y39" i="47"/>
  <c r="X39" i="47"/>
  <c r="W39" i="47"/>
  <c r="AH39" i="47"/>
  <c r="V39" i="47"/>
  <c r="U39" i="47"/>
  <c r="T39" i="47"/>
  <c r="BO38" i="47"/>
  <c r="BN38" i="47"/>
  <c r="BM38" i="47"/>
  <c r="BK38" i="47"/>
  <c r="BJ38" i="47"/>
  <c r="BI38" i="47"/>
  <c r="AZ38" i="47"/>
  <c r="BA38" i="47"/>
  <c r="AY38" i="47"/>
  <c r="AV38" i="47"/>
  <c r="AW38" i="47" s="1"/>
  <c r="AU38" i="47"/>
  <c r="AR38" i="47"/>
  <c r="AS38" i="47" s="1"/>
  <c r="AQ38" i="47"/>
  <c r="AN38" i="47"/>
  <c r="AO38" i="47" s="1"/>
  <c r="AM38" i="47"/>
  <c r="AJ38" i="47"/>
  <c r="AK38" i="47" s="1"/>
  <c r="AI38" i="47"/>
  <c r="Z38" i="47"/>
  <c r="Y38" i="47"/>
  <c r="X38" i="47"/>
  <c r="W38" i="47"/>
  <c r="AH38" i="47" s="1"/>
  <c r="V38" i="47"/>
  <c r="U38" i="47"/>
  <c r="T38" i="47"/>
  <c r="BO37" i="47"/>
  <c r="BN37" i="47"/>
  <c r="BM37" i="47"/>
  <c r="BK37" i="47"/>
  <c r="BJ37" i="47"/>
  <c r="BI37" i="47"/>
  <c r="AZ37" i="47"/>
  <c r="BA37" i="47"/>
  <c r="AY37" i="47"/>
  <c r="AV37" i="47"/>
  <c r="AW37" i="47" s="1"/>
  <c r="AU37" i="47"/>
  <c r="AR37" i="47"/>
  <c r="AS37" i="47" s="1"/>
  <c r="AQ37" i="47"/>
  <c r="AN37" i="47"/>
  <c r="AO37" i="47" s="1"/>
  <c r="AM37" i="47"/>
  <c r="AJ37" i="47"/>
  <c r="AK37" i="47" s="1"/>
  <c r="AI37" i="47"/>
  <c r="W37" i="47"/>
  <c r="AH37" i="47" s="1"/>
  <c r="Z37" i="47"/>
  <c r="Y37" i="47"/>
  <c r="X37" i="47"/>
  <c r="V37" i="47"/>
  <c r="U37" i="47"/>
  <c r="T37" i="47"/>
  <c r="BO36" i="47"/>
  <c r="BN36" i="47"/>
  <c r="BM36" i="47"/>
  <c r="BK36" i="47"/>
  <c r="BJ36" i="47"/>
  <c r="BI36" i="47"/>
  <c r="AZ36" i="47"/>
  <c r="BA36" i="47" s="1"/>
  <c r="AY36" i="47"/>
  <c r="AV36" i="47"/>
  <c r="AW36" i="47" s="1"/>
  <c r="AU36" i="47"/>
  <c r="AR36" i="47"/>
  <c r="AS36" i="47" s="1"/>
  <c r="AQ36" i="47"/>
  <c r="AN36" i="47"/>
  <c r="AO36" i="47" s="1"/>
  <c r="AM36" i="47"/>
  <c r="AJ36" i="47"/>
  <c r="AK36" i="47" s="1"/>
  <c r="AI36" i="47"/>
  <c r="W36" i="47"/>
  <c r="AH36" i="47" s="1"/>
  <c r="Z36" i="47"/>
  <c r="Y36" i="47"/>
  <c r="X36" i="47"/>
  <c r="V36" i="47"/>
  <c r="U36" i="47"/>
  <c r="T36" i="47"/>
  <c r="BO35" i="47"/>
  <c r="BN35" i="47"/>
  <c r="BM35" i="47"/>
  <c r="BK35" i="47"/>
  <c r="BJ35" i="47"/>
  <c r="BI35" i="47"/>
  <c r="AZ35" i="47"/>
  <c r="BA35" i="47" s="1"/>
  <c r="AY35" i="47"/>
  <c r="AV35" i="47"/>
  <c r="AW35" i="47"/>
  <c r="AU35" i="47"/>
  <c r="AR35" i="47"/>
  <c r="AS35" i="47" s="1"/>
  <c r="AQ35" i="47"/>
  <c r="AN35" i="47"/>
  <c r="AO35" i="47" s="1"/>
  <c r="AM35" i="47"/>
  <c r="AJ35" i="47"/>
  <c r="AK35" i="47" s="1"/>
  <c r="AI35" i="47"/>
  <c r="W35" i="47"/>
  <c r="AH35" i="47" s="1"/>
  <c r="Z35" i="47"/>
  <c r="Y35" i="47"/>
  <c r="X35" i="47"/>
  <c r="V35" i="47"/>
  <c r="U35" i="47"/>
  <c r="T35" i="47"/>
  <c r="BO34" i="47"/>
  <c r="BN34" i="47"/>
  <c r="BM34" i="47"/>
  <c r="BK34" i="47"/>
  <c r="BJ34" i="47"/>
  <c r="BI34" i="47"/>
  <c r="AZ34" i="47"/>
  <c r="BA34" i="47" s="1"/>
  <c r="AY34" i="47"/>
  <c r="AV34" i="47"/>
  <c r="AW34" i="47" s="1"/>
  <c r="AU34" i="47"/>
  <c r="AR34" i="47"/>
  <c r="AS34" i="47"/>
  <c r="AQ34" i="47"/>
  <c r="AN34" i="47"/>
  <c r="AO34" i="47" s="1"/>
  <c r="AM34" i="47"/>
  <c r="AJ34" i="47"/>
  <c r="AK34" i="47" s="1"/>
  <c r="AI34" i="47"/>
  <c r="W34" i="47"/>
  <c r="AH34" i="47" s="1"/>
  <c r="Z34" i="47"/>
  <c r="Y34" i="47"/>
  <c r="X34" i="47"/>
  <c r="V34" i="47"/>
  <c r="U34" i="47"/>
  <c r="T34" i="47"/>
  <c r="BO33" i="47"/>
  <c r="BN33" i="47"/>
  <c r="BM33" i="47"/>
  <c r="BK33" i="47"/>
  <c r="BJ33" i="47"/>
  <c r="BI33" i="47"/>
  <c r="AZ33" i="47"/>
  <c r="BA33" i="47" s="1"/>
  <c r="AY33" i="47"/>
  <c r="AV33" i="47"/>
  <c r="AW33" i="47" s="1"/>
  <c r="AU33" i="47"/>
  <c r="AR33" i="47"/>
  <c r="AS33" i="47" s="1"/>
  <c r="AQ33" i="47"/>
  <c r="AN33" i="47"/>
  <c r="AO33" i="47" s="1"/>
  <c r="AM33" i="47"/>
  <c r="AJ33" i="47"/>
  <c r="AK33" i="47"/>
  <c r="AI33" i="47"/>
  <c r="Z33" i="47"/>
  <c r="Y33" i="47"/>
  <c r="X33" i="47"/>
  <c r="W33" i="47"/>
  <c r="AH33" i="47" s="1"/>
  <c r="V33" i="47"/>
  <c r="U33" i="47"/>
  <c r="T33" i="47"/>
  <c r="BO32" i="47"/>
  <c r="BN32" i="47"/>
  <c r="BM32" i="47"/>
  <c r="BK32" i="47"/>
  <c r="BJ32" i="47"/>
  <c r="BI32" i="47"/>
  <c r="AZ32" i="47"/>
  <c r="BA32" i="47" s="1"/>
  <c r="AY32" i="47"/>
  <c r="AV32" i="47"/>
  <c r="AW32" i="47" s="1"/>
  <c r="AU32" i="47"/>
  <c r="AR32" i="47"/>
  <c r="AS32" i="47" s="1"/>
  <c r="AQ32" i="47"/>
  <c r="AN32" i="47"/>
  <c r="AO32" i="47" s="1"/>
  <c r="AM32" i="47"/>
  <c r="AJ32" i="47"/>
  <c r="AK32" i="47" s="1"/>
  <c r="AI32" i="47"/>
  <c r="Z32" i="47"/>
  <c r="Y32" i="47"/>
  <c r="X32" i="47"/>
  <c r="W32" i="47"/>
  <c r="AH32" i="47"/>
  <c r="V32" i="47"/>
  <c r="U32" i="47"/>
  <c r="T32" i="47"/>
  <c r="BO31" i="47"/>
  <c r="BN31" i="47"/>
  <c r="BM31" i="47"/>
  <c r="BK31" i="47"/>
  <c r="BJ31" i="47"/>
  <c r="BI31" i="47"/>
  <c r="AZ31" i="47"/>
  <c r="BA31" i="47"/>
  <c r="AY31" i="47"/>
  <c r="AV31" i="47"/>
  <c r="AW31" i="47" s="1"/>
  <c r="AU31" i="47"/>
  <c r="AR31" i="47"/>
  <c r="AS31" i="47" s="1"/>
  <c r="AQ31" i="47"/>
  <c r="AN31" i="47"/>
  <c r="AO31" i="47" s="1"/>
  <c r="AM31" i="47"/>
  <c r="AJ31" i="47"/>
  <c r="AK31" i="47" s="1"/>
  <c r="AI31" i="47"/>
  <c r="Z31" i="47"/>
  <c r="Y31" i="47"/>
  <c r="X31" i="47"/>
  <c r="W31" i="47"/>
  <c r="AH31" i="47" s="1"/>
  <c r="V31" i="47"/>
  <c r="U31" i="47"/>
  <c r="T31" i="47"/>
  <c r="BO30" i="47"/>
  <c r="BN30" i="47"/>
  <c r="BM30" i="47"/>
  <c r="BK30" i="47"/>
  <c r="BJ30" i="47"/>
  <c r="BI30" i="47"/>
  <c r="AZ30" i="47"/>
  <c r="BA30" i="47" s="1"/>
  <c r="AY30" i="47"/>
  <c r="AV30" i="47"/>
  <c r="AW30" i="47" s="1"/>
  <c r="AU30" i="47"/>
  <c r="AR30" i="47"/>
  <c r="AS30" i="47" s="1"/>
  <c r="AQ30" i="47"/>
  <c r="AN30" i="47"/>
  <c r="AO30" i="47" s="1"/>
  <c r="AM30" i="47"/>
  <c r="AJ30" i="47"/>
  <c r="AK30" i="47" s="1"/>
  <c r="AI30" i="47"/>
  <c r="Z30" i="47"/>
  <c r="Y30" i="47"/>
  <c r="X30" i="47"/>
  <c r="W30" i="47"/>
  <c r="AH30" i="47" s="1"/>
  <c r="V30" i="47"/>
  <c r="U30" i="47"/>
  <c r="T30" i="47"/>
  <c r="BO29" i="47"/>
  <c r="BN29" i="47"/>
  <c r="BM29" i="47"/>
  <c r="BK29" i="47"/>
  <c r="BJ29" i="47"/>
  <c r="BI29" i="47"/>
  <c r="AZ29" i="47"/>
  <c r="BA29" i="47" s="1"/>
  <c r="AY29" i="47"/>
  <c r="AV29" i="47"/>
  <c r="AW29" i="47" s="1"/>
  <c r="AU29" i="47"/>
  <c r="AR29" i="47"/>
  <c r="AS29" i="47" s="1"/>
  <c r="AQ29" i="47"/>
  <c r="AN29" i="47"/>
  <c r="AO29" i="47" s="1"/>
  <c r="AM29" i="47"/>
  <c r="AJ29" i="47"/>
  <c r="AK29" i="47" s="1"/>
  <c r="AI29" i="47"/>
  <c r="W29" i="47"/>
  <c r="AH29" i="47" s="1"/>
  <c r="Z29" i="47"/>
  <c r="Y29" i="47"/>
  <c r="X29" i="47"/>
  <c r="V29" i="47"/>
  <c r="U29" i="47"/>
  <c r="T29" i="47"/>
  <c r="BO28" i="47"/>
  <c r="BN28" i="47"/>
  <c r="BM28" i="47"/>
  <c r="BK28" i="47"/>
  <c r="BJ28" i="47"/>
  <c r="BI28" i="47"/>
  <c r="AZ28" i="47"/>
  <c r="BA28" i="47"/>
  <c r="AY28" i="47"/>
  <c r="AV28" i="47"/>
  <c r="AW28" i="47" s="1"/>
  <c r="AU28" i="47"/>
  <c r="AR28" i="47"/>
  <c r="AS28" i="47" s="1"/>
  <c r="AQ28" i="47"/>
  <c r="AN28" i="47"/>
  <c r="AO28" i="47"/>
  <c r="AM28" i="47"/>
  <c r="AJ28" i="47"/>
  <c r="AK28" i="47" s="1"/>
  <c r="AI28" i="47"/>
  <c r="W28" i="47"/>
  <c r="AH28" i="47" s="1"/>
  <c r="Z28" i="47"/>
  <c r="Y28" i="47"/>
  <c r="X28" i="47"/>
  <c r="V28" i="47"/>
  <c r="U28" i="47"/>
  <c r="T28" i="47"/>
  <c r="BO27" i="47"/>
  <c r="BN27" i="47"/>
  <c r="BM27" i="47"/>
  <c r="BK27" i="47"/>
  <c r="BJ27" i="47"/>
  <c r="BI27" i="47"/>
  <c r="AZ27" i="47"/>
  <c r="BA27" i="47" s="1"/>
  <c r="AY27" i="47"/>
  <c r="AV27" i="47"/>
  <c r="AW27" i="47" s="1"/>
  <c r="AU27" i="47"/>
  <c r="AR27" i="47"/>
  <c r="AS27" i="47"/>
  <c r="AQ27" i="47"/>
  <c r="AN27" i="47"/>
  <c r="AO27" i="47"/>
  <c r="AM27" i="47"/>
  <c r="AJ27" i="47"/>
  <c r="AK27" i="47" s="1"/>
  <c r="AI27" i="47"/>
  <c r="W27" i="47"/>
  <c r="AH27" i="47" s="1"/>
  <c r="Z27" i="47"/>
  <c r="Y27" i="47"/>
  <c r="X27" i="47"/>
  <c r="V27" i="47"/>
  <c r="U27" i="47"/>
  <c r="T27" i="47"/>
  <c r="BO26" i="47"/>
  <c r="BN26" i="47"/>
  <c r="BM26" i="47"/>
  <c r="BK26" i="47"/>
  <c r="BJ26" i="47"/>
  <c r="BI26" i="47"/>
  <c r="AZ26" i="47"/>
  <c r="BA26" i="47" s="1"/>
  <c r="AY26" i="47"/>
  <c r="AV26" i="47"/>
  <c r="AW26" i="47" s="1"/>
  <c r="AU26" i="47"/>
  <c r="AR26" i="47"/>
  <c r="AS26" i="47" s="1"/>
  <c r="AQ26" i="47"/>
  <c r="AN26" i="47"/>
  <c r="AO26" i="47"/>
  <c r="AM26" i="47"/>
  <c r="AJ26" i="47"/>
  <c r="AK26" i="47"/>
  <c r="AI26" i="47"/>
  <c r="W26" i="47"/>
  <c r="AH26" i="47"/>
  <c r="Z26" i="47"/>
  <c r="Y26" i="47"/>
  <c r="X26" i="47"/>
  <c r="V26" i="47"/>
  <c r="U26" i="47"/>
  <c r="T26" i="47"/>
  <c r="BO25" i="47"/>
  <c r="BN25" i="47"/>
  <c r="BM25" i="47"/>
  <c r="BK25" i="47"/>
  <c r="BJ25" i="47"/>
  <c r="BI25" i="47"/>
  <c r="AZ25" i="47"/>
  <c r="BA25" i="47" s="1"/>
  <c r="AY25" i="47"/>
  <c r="AV25" i="47"/>
  <c r="AW25" i="47" s="1"/>
  <c r="AU25" i="47"/>
  <c r="AR25" i="47"/>
  <c r="AS25" i="47" s="1"/>
  <c r="AQ25" i="47"/>
  <c r="AN25" i="47"/>
  <c r="AO25" i="47" s="1"/>
  <c r="AM25" i="47"/>
  <c r="AJ25" i="47"/>
  <c r="AK25" i="47" s="1"/>
  <c r="AI25" i="47"/>
  <c r="Z25" i="47"/>
  <c r="Y25" i="47"/>
  <c r="X25" i="47"/>
  <c r="W25" i="47"/>
  <c r="AH25" i="47" s="1"/>
  <c r="V25" i="47"/>
  <c r="U25" i="47"/>
  <c r="T25" i="47"/>
  <c r="BO24" i="47"/>
  <c r="BN24" i="47"/>
  <c r="BM24" i="47"/>
  <c r="BK24" i="47"/>
  <c r="BJ24" i="47"/>
  <c r="BI24" i="47"/>
  <c r="AZ24" i="47"/>
  <c r="BA24" i="47" s="1"/>
  <c r="AY24" i="47"/>
  <c r="AV24" i="47"/>
  <c r="AW24" i="47" s="1"/>
  <c r="AU24" i="47"/>
  <c r="AR24" i="47"/>
  <c r="AS24" i="47" s="1"/>
  <c r="AQ24" i="47"/>
  <c r="AN24" i="47"/>
  <c r="AO24" i="47" s="1"/>
  <c r="AM24" i="47"/>
  <c r="AJ24" i="47"/>
  <c r="AK24" i="47" s="1"/>
  <c r="AI24" i="47"/>
  <c r="Z24" i="47"/>
  <c r="Y24" i="47"/>
  <c r="X24" i="47"/>
  <c r="W24" i="47"/>
  <c r="AH24" i="47" s="1"/>
  <c r="V24" i="47"/>
  <c r="U24" i="47"/>
  <c r="T24" i="47"/>
  <c r="BO23" i="47"/>
  <c r="BN23" i="47"/>
  <c r="BM23" i="47"/>
  <c r="BK23" i="47"/>
  <c r="BJ23" i="47"/>
  <c r="BI23" i="47"/>
  <c r="AZ23" i="47"/>
  <c r="BA23" i="47"/>
  <c r="AY23" i="47"/>
  <c r="AV23" i="47"/>
  <c r="AW23" i="47" s="1"/>
  <c r="AU23" i="47"/>
  <c r="AR23" i="47"/>
  <c r="AS23" i="47" s="1"/>
  <c r="AQ23" i="47"/>
  <c r="AN23" i="47"/>
  <c r="AO23" i="47" s="1"/>
  <c r="AM23" i="47"/>
  <c r="AJ23" i="47"/>
  <c r="AK23" i="47" s="1"/>
  <c r="AI23" i="47"/>
  <c r="Z23" i="47"/>
  <c r="Y23" i="47"/>
  <c r="X23" i="47"/>
  <c r="W23" i="47"/>
  <c r="AH23" i="47" s="1"/>
  <c r="V23" i="47"/>
  <c r="U23" i="47"/>
  <c r="T23" i="47"/>
  <c r="BO22" i="47"/>
  <c r="BN22" i="47"/>
  <c r="BM22" i="47"/>
  <c r="BK22" i="47"/>
  <c r="BJ22" i="47"/>
  <c r="BI22" i="47"/>
  <c r="AZ22" i="47"/>
  <c r="BA22" i="47"/>
  <c r="AY22" i="47"/>
  <c r="AV22" i="47"/>
  <c r="AW22" i="47"/>
  <c r="AU22" i="47"/>
  <c r="AR22" i="47"/>
  <c r="AS22" i="47" s="1"/>
  <c r="AQ22" i="47"/>
  <c r="AN22" i="47"/>
  <c r="AO22" i="47" s="1"/>
  <c r="AM22" i="47"/>
  <c r="AJ22" i="47"/>
  <c r="AK22" i="47" s="1"/>
  <c r="AI22" i="47"/>
  <c r="Z22" i="47"/>
  <c r="Y22" i="47"/>
  <c r="X22" i="47"/>
  <c r="W22" i="47"/>
  <c r="AH22" i="47" s="1"/>
  <c r="V22" i="47"/>
  <c r="U22" i="47"/>
  <c r="T22" i="47"/>
  <c r="BO21" i="47"/>
  <c r="BN21" i="47"/>
  <c r="BM21" i="47"/>
  <c r="BK21" i="47"/>
  <c r="BJ21" i="47"/>
  <c r="BI21" i="47"/>
  <c r="AZ21" i="47"/>
  <c r="BA21" i="47" s="1"/>
  <c r="AY21" i="47"/>
  <c r="AV21" i="47"/>
  <c r="AW21" i="47" s="1"/>
  <c r="AU21" i="47"/>
  <c r="AR21" i="47"/>
  <c r="AS21" i="47"/>
  <c r="AQ21" i="47"/>
  <c r="AN21" i="47"/>
  <c r="AO21" i="47" s="1"/>
  <c r="AM21" i="47"/>
  <c r="AJ21" i="47"/>
  <c r="AK21" i="47" s="1"/>
  <c r="AI21" i="47"/>
  <c r="W21" i="47"/>
  <c r="AH21" i="47" s="1"/>
  <c r="Z21" i="47"/>
  <c r="Y21" i="47"/>
  <c r="X21" i="47"/>
  <c r="V21" i="47"/>
  <c r="U21" i="47"/>
  <c r="T21" i="47"/>
  <c r="BO20" i="47"/>
  <c r="BN20" i="47"/>
  <c r="BM20" i="47"/>
  <c r="BK20" i="47"/>
  <c r="BJ20" i="47"/>
  <c r="BI20" i="47"/>
  <c r="AZ20" i="47"/>
  <c r="BA20" i="47" s="1"/>
  <c r="AY20" i="47"/>
  <c r="AV20" i="47"/>
  <c r="AW20" i="47" s="1"/>
  <c r="AU20" i="47"/>
  <c r="AR20" i="47"/>
  <c r="AS20" i="47" s="1"/>
  <c r="AQ20" i="47"/>
  <c r="AN20" i="47"/>
  <c r="AO20" i="47" s="1"/>
  <c r="AM20" i="47"/>
  <c r="AJ20" i="47"/>
  <c r="AK20" i="47" s="1"/>
  <c r="AI20" i="47"/>
  <c r="W20" i="47"/>
  <c r="AH20" i="47" s="1"/>
  <c r="Z20" i="47"/>
  <c r="Y20" i="47"/>
  <c r="X20" i="47"/>
  <c r="V20" i="47"/>
  <c r="U20" i="47"/>
  <c r="T20" i="47"/>
  <c r="BO19" i="47"/>
  <c r="BN19" i="47"/>
  <c r="BM19" i="47"/>
  <c r="BK19" i="47"/>
  <c r="BJ19" i="47"/>
  <c r="BI19" i="47"/>
  <c r="AZ19" i="47"/>
  <c r="BA19" i="47" s="1"/>
  <c r="AY19" i="47"/>
  <c r="AV19" i="47"/>
  <c r="AW19" i="47" s="1"/>
  <c r="AU19" i="47"/>
  <c r="AR19" i="47"/>
  <c r="AS19" i="47" s="1"/>
  <c r="AQ19" i="47"/>
  <c r="AN19" i="47"/>
  <c r="AO19" i="47" s="1"/>
  <c r="AM19" i="47"/>
  <c r="AJ19" i="47"/>
  <c r="AK19" i="47" s="1"/>
  <c r="AI19" i="47"/>
  <c r="W19" i="47"/>
  <c r="AH19" i="47" s="1"/>
  <c r="Z19" i="47"/>
  <c r="Y19" i="47"/>
  <c r="X19" i="47"/>
  <c r="V19" i="47"/>
  <c r="U19" i="47"/>
  <c r="T19" i="47"/>
  <c r="T151" i="47" s="1"/>
  <c r="BO18" i="47"/>
  <c r="BN18" i="47"/>
  <c r="BM18" i="47"/>
  <c r="BK18" i="47"/>
  <c r="BJ18" i="47"/>
  <c r="BI18" i="47"/>
  <c r="AZ18" i="47"/>
  <c r="BA18" i="47" s="1"/>
  <c r="AY18" i="47"/>
  <c r="AV18" i="47"/>
  <c r="AW18" i="47" s="1"/>
  <c r="AU18" i="47"/>
  <c r="AR18" i="47"/>
  <c r="AS18" i="47"/>
  <c r="AQ18" i="47"/>
  <c r="AN18" i="47"/>
  <c r="AO18" i="47" s="1"/>
  <c r="AM18" i="47"/>
  <c r="AJ18" i="47"/>
  <c r="AK18" i="47" s="1"/>
  <c r="AI18" i="47"/>
  <c r="Z18" i="47"/>
  <c r="Y18" i="47"/>
  <c r="X18" i="47"/>
  <c r="W18" i="47"/>
  <c r="AH18" i="47" s="1"/>
  <c r="V18" i="47"/>
  <c r="U18" i="47"/>
  <c r="T18" i="47"/>
  <c r="BO17" i="47"/>
  <c r="BN17" i="47"/>
  <c r="BM17" i="47"/>
  <c r="BK17" i="47"/>
  <c r="BJ17" i="47"/>
  <c r="BI17" i="47"/>
  <c r="AZ17" i="47"/>
  <c r="BA17" i="47" s="1"/>
  <c r="AY17" i="47"/>
  <c r="AV17" i="47"/>
  <c r="AW17" i="47" s="1"/>
  <c r="AU17" i="47"/>
  <c r="AR17" i="47"/>
  <c r="AS17" i="47" s="1"/>
  <c r="AQ17" i="47"/>
  <c r="AN17" i="47"/>
  <c r="AO17" i="47" s="1"/>
  <c r="AM17" i="47"/>
  <c r="AJ17" i="47"/>
  <c r="AK17" i="47" s="1"/>
  <c r="AI17" i="47"/>
  <c r="Z17" i="47"/>
  <c r="Y17" i="47"/>
  <c r="X17" i="47"/>
  <c r="W17" i="47"/>
  <c r="AH17" i="47" s="1"/>
  <c r="V17" i="47"/>
  <c r="U17" i="47"/>
  <c r="T17" i="47"/>
  <c r="BO16" i="47"/>
  <c r="BN16" i="47"/>
  <c r="BM16" i="47"/>
  <c r="BK16" i="47"/>
  <c r="BJ16" i="47"/>
  <c r="BI16" i="47"/>
  <c r="AZ16" i="47"/>
  <c r="BA16" i="47" s="1"/>
  <c r="AY16" i="47"/>
  <c r="AV16" i="47"/>
  <c r="AW16" i="47" s="1"/>
  <c r="AU16" i="47"/>
  <c r="AR16" i="47"/>
  <c r="AS16" i="47" s="1"/>
  <c r="AQ16" i="47"/>
  <c r="AN16" i="47"/>
  <c r="AO16" i="47" s="1"/>
  <c r="AM16" i="47"/>
  <c r="AJ16" i="47"/>
  <c r="AK16" i="47" s="1"/>
  <c r="AI16" i="47"/>
  <c r="W16" i="47"/>
  <c r="AH16" i="47" s="1"/>
  <c r="Z16" i="47"/>
  <c r="Y16" i="47"/>
  <c r="X16" i="47"/>
  <c r="V16" i="47"/>
  <c r="U16" i="47"/>
  <c r="T16" i="47"/>
  <c r="BO15" i="47"/>
  <c r="BN15" i="47"/>
  <c r="BM15" i="47"/>
  <c r="BK15" i="47"/>
  <c r="BJ15" i="47"/>
  <c r="BI15" i="47"/>
  <c r="AZ15" i="47"/>
  <c r="BA15" i="47" s="1"/>
  <c r="AY15" i="47"/>
  <c r="AV15" i="47"/>
  <c r="AW15" i="47" s="1"/>
  <c r="AU15" i="47"/>
  <c r="AR15" i="47"/>
  <c r="AS15" i="47" s="1"/>
  <c r="AQ15" i="47"/>
  <c r="AN15" i="47"/>
  <c r="AO15" i="47" s="1"/>
  <c r="AM15" i="47"/>
  <c r="AJ15" i="47"/>
  <c r="AK15" i="47" s="1"/>
  <c r="AI15" i="47"/>
  <c r="W15" i="47"/>
  <c r="AH15" i="47" s="1"/>
  <c r="Z15" i="47"/>
  <c r="Y15" i="47"/>
  <c r="X15" i="47"/>
  <c r="V15" i="47"/>
  <c r="U15" i="47"/>
  <c r="T15" i="47"/>
  <c r="BO14" i="47"/>
  <c r="BN14" i="47"/>
  <c r="BM14" i="47"/>
  <c r="BK14" i="47"/>
  <c r="BJ14" i="47"/>
  <c r="BI14" i="47"/>
  <c r="AZ14" i="47"/>
  <c r="BA14" i="47" s="1"/>
  <c r="AY14" i="47"/>
  <c r="AV14" i="47"/>
  <c r="AW14" i="47"/>
  <c r="AU14" i="47"/>
  <c r="AR14" i="47"/>
  <c r="AS14" i="47" s="1"/>
  <c r="AQ14" i="47"/>
  <c r="AN14" i="47"/>
  <c r="AO14" i="47" s="1"/>
  <c r="AM14" i="47"/>
  <c r="AJ14" i="47"/>
  <c r="AK14" i="47" s="1"/>
  <c r="AI14" i="47"/>
  <c r="Z14" i="47"/>
  <c r="Y14" i="47"/>
  <c r="X14" i="47"/>
  <c r="W14" i="47"/>
  <c r="AH14" i="47"/>
  <c r="V14" i="47"/>
  <c r="U14" i="47"/>
  <c r="T14" i="47"/>
  <c r="BO13" i="47"/>
  <c r="BN13" i="47"/>
  <c r="BK13" i="47"/>
  <c r="BJ13" i="47"/>
  <c r="BI13" i="47"/>
  <c r="AZ13" i="47"/>
  <c r="AY13" i="47"/>
  <c r="AV13" i="47"/>
  <c r="AW13" i="47" s="1"/>
  <c r="AU13" i="47"/>
  <c r="AR13" i="47"/>
  <c r="AQ13" i="47"/>
  <c r="AN13" i="47"/>
  <c r="AO13" i="47" s="1"/>
  <c r="AM13" i="47"/>
  <c r="AJ13" i="47"/>
  <c r="AK13" i="47" s="1"/>
  <c r="AI13" i="47"/>
  <c r="Z13" i="47"/>
  <c r="Y13" i="47"/>
  <c r="X13" i="47"/>
  <c r="X151" i="47" s="1"/>
  <c r="W13" i="47"/>
  <c r="AH13" i="47" s="1"/>
  <c r="V13" i="47"/>
  <c r="U13" i="47"/>
  <c r="T13" i="47"/>
  <c r="BM13" i="47" s="1"/>
  <c r="BY12" i="47"/>
  <c r="BX12" i="47"/>
  <c r="BW12" i="47"/>
  <c r="BV12" i="47"/>
  <c r="BU12" i="47"/>
  <c r="Y12" i="47"/>
  <c r="X12" i="47"/>
  <c r="W12" i="47"/>
  <c r="AH11" i="47" s="1"/>
  <c r="V12" i="47"/>
  <c r="U12" i="47"/>
  <c r="T12" i="47"/>
  <c r="Q26" i="49"/>
  <c r="Q16" i="49"/>
  <c r="P16" i="49"/>
  <c r="L204" i="41"/>
  <c r="L187" i="41"/>
  <c r="L171" i="41"/>
  <c r="L162" i="41"/>
  <c r="J115" i="41"/>
  <c r="J107" i="41"/>
  <c r="J44" i="41"/>
  <c r="L31" i="41"/>
  <c r="L188" i="41"/>
  <c r="J148" i="41"/>
  <c r="L42" i="41"/>
  <c r="K28" i="41"/>
  <c r="L196" i="41"/>
  <c r="L64" i="41"/>
  <c r="L147" i="41"/>
  <c r="L180" i="41"/>
  <c r="L140" i="41"/>
  <c r="K181" i="41"/>
  <c r="J123" i="41"/>
  <c r="L123" i="41"/>
  <c r="K123" i="41"/>
  <c r="O123" i="41"/>
  <c r="J27" i="41"/>
  <c r="O138" i="41"/>
  <c r="L156" i="41"/>
  <c r="O186" i="41"/>
  <c r="K204" i="41"/>
  <c r="L79" i="41"/>
  <c r="K115" i="41"/>
  <c r="J146" i="41"/>
  <c r="L163" i="41"/>
  <c r="L35" i="41"/>
  <c r="K35" i="41"/>
  <c r="J155" i="41"/>
  <c r="K155" i="41"/>
  <c r="L155" i="41"/>
  <c r="J35" i="41"/>
  <c r="K71" i="41"/>
  <c r="K18" i="41"/>
  <c r="J52" i="41"/>
  <c r="L83" i="41"/>
  <c r="J83" i="41"/>
  <c r="K83" i="41"/>
  <c r="J151" i="41"/>
  <c r="J179" i="41"/>
  <c r="K179" i="41"/>
  <c r="O179" i="41"/>
  <c r="L179" i="41"/>
  <c r="L192" i="41"/>
  <c r="L59" i="41"/>
  <c r="J59" i="41"/>
  <c r="K59" i="41"/>
  <c r="J92" i="41"/>
  <c r="K92" i="41"/>
  <c r="L43" i="41"/>
  <c r="J43" i="41"/>
  <c r="K43" i="41"/>
  <c r="L36" i="41"/>
  <c r="J63" i="41"/>
  <c r="J99" i="41"/>
  <c r="L99" i="41"/>
  <c r="J36" i="41"/>
  <c r="L75" i="41"/>
  <c r="J75" i="41"/>
  <c r="K75" i="41"/>
  <c r="O75" i="41"/>
  <c r="K99" i="41"/>
  <c r="J131" i="41"/>
  <c r="J195" i="41"/>
  <c r="L67" i="41"/>
  <c r="J67" i="41"/>
  <c r="K67" i="41"/>
  <c r="L44" i="41"/>
  <c r="K44" i="41"/>
  <c r="O44" i="41"/>
  <c r="L19" i="41"/>
  <c r="L51" i="41"/>
  <c r="J51" i="41"/>
  <c r="K51" i="41"/>
  <c r="K84" i="41"/>
  <c r="K131" i="41"/>
  <c r="J19" i="41"/>
  <c r="K19" i="41"/>
  <c r="L27" i="41"/>
  <c r="K27" i="41"/>
  <c r="J60" i="41"/>
  <c r="K60" i="41"/>
  <c r="L91" i="41"/>
  <c r="J91" i="41"/>
  <c r="K91" i="41"/>
  <c r="J108" i="41"/>
  <c r="L131" i="41"/>
  <c r="L195" i="41"/>
  <c r="J147" i="41"/>
  <c r="K147" i="41"/>
  <c r="K160" i="41"/>
  <c r="L115" i="41"/>
  <c r="J171" i="41"/>
  <c r="K171" i="41"/>
  <c r="L191" i="41"/>
  <c r="J191" i="41"/>
  <c r="J139" i="41"/>
  <c r="K139" i="41"/>
  <c r="J203" i="41"/>
  <c r="J74" i="41"/>
  <c r="K107" i="41"/>
  <c r="J163" i="41"/>
  <c r="L183" i="41"/>
  <c r="K183" i="41"/>
  <c r="L107" i="41"/>
  <c r="L139" i="41"/>
  <c r="J187" i="41"/>
  <c r="K187" i="41"/>
  <c r="O187" i="41"/>
  <c r="L203" i="41"/>
  <c r="O132" i="41"/>
  <c r="K156" i="41"/>
  <c r="O156" i="41"/>
  <c r="K172" i="41"/>
  <c r="O172" i="41"/>
  <c r="K180" i="41"/>
  <c r="K163" i="41"/>
  <c r="O163" i="41"/>
  <c r="K203" i="41"/>
  <c r="O203" i="41"/>
  <c r="K195" i="41"/>
  <c r="O195" i="41"/>
  <c r="O99" i="41"/>
  <c r="O36" i="41"/>
  <c r="O175" i="41"/>
  <c r="O35" i="41"/>
  <c r="K76" i="41"/>
  <c r="O76" i="41"/>
  <c r="O29" i="41"/>
  <c r="O139" i="41"/>
  <c r="O147" i="41"/>
  <c r="O131" i="41"/>
  <c r="O59" i="41"/>
  <c r="O26" i="41"/>
  <c r="O155" i="41"/>
  <c r="O115" i="41"/>
  <c r="O112" i="41"/>
  <c r="O154" i="41"/>
  <c r="O19" i="41"/>
  <c r="O18" i="41"/>
  <c r="O107" i="41"/>
  <c r="O83" i="41"/>
  <c r="O91" i="41"/>
  <c r="O171" i="41"/>
  <c r="O67" i="41"/>
  <c r="O108" i="41"/>
  <c r="O27" i="41"/>
  <c r="O51" i="41"/>
  <c r="O43" i="41"/>
  <c r="K34" i="41"/>
  <c r="O191" i="41"/>
  <c r="O21" i="41"/>
  <c r="O45" i="48"/>
  <c r="O46" i="48"/>
  <c r="O47" i="48"/>
  <c r="R215" i="41"/>
  <c r="R216" i="41"/>
  <c r="Q348" i="39"/>
  <c r="O37" i="48"/>
  <c r="O38" i="48"/>
  <c r="O39" i="48"/>
  <c r="O40" i="48"/>
  <c r="Q204" i="38"/>
  <c r="O34" i="48"/>
  <c r="O35" i="48"/>
  <c r="O42" i="48"/>
  <c r="K152" i="37"/>
  <c r="O43" i="48" s="1"/>
  <c r="N151" i="36"/>
  <c r="O29" i="48" s="1"/>
  <c r="V29" i="49" s="1"/>
  <c r="N152" i="36"/>
  <c r="O30" i="48" s="1"/>
  <c r="V30" i="49" s="1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3" i="14"/>
  <c r="P13" i="14"/>
  <c r="Q13" i="14"/>
  <c r="P14" i="14"/>
  <c r="Q14" i="14"/>
  <c r="Q156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4" i="14"/>
  <c r="Q24" i="14"/>
  <c r="P25" i="14"/>
  <c r="Q25" i="14"/>
  <c r="P26" i="14"/>
  <c r="Q26" i="14"/>
  <c r="P27" i="14"/>
  <c r="Q27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4" i="14"/>
  <c r="Q34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P41" i="14"/>
  <c r="Q41" i="14"/>
  <c r="P42" i="14"/>
  <c r="Q42" i="14"/>
  <c r="P43" i="14"/>
  <c r="Q43" i="14"/>
  <c r="P44" i="14"/>
  <c r="Q44" i="14"/>
  <c r="P45" i="14"/>
  <c r="Q45" i="14"/>
  <c r="P46" i="14"/>
  <c r="Q46" i="14"/>
  <c r="P47" i="14"/>
  <c r="Q47" i="14"/>
  <c r="P48" i="14"/>
  <c r="Q48" i="14"/>
  <c r="P49" i="14"/>
  <c r="Q49" i="14"/>
  <c r="P50" i="14"/>
  <c r="Q50" i="14"/>
  <c r="P51" i="14"/>
  <c r="Q51" i="14"/>
  <c r="P52" i="14"/>
  <c r="Q52" i="14"/>
  <c r="P53" i="14"/>
  <c r="Q53" i="14"/>
  <c r="P54" i="14"/>
  <c r="Q54" i="14"/>
  <c r="P55" i="14"/>
  <c r="Q55" i="14"/>
  <c r="P56" i="14"/>
  <c r="Q56" i="14"/>
  <c r="P57" i="14"/>
  <c r="Q57" i="14"/>
  <c r="P58" i="14"/>
  <c r="Q58" i="14"/>
  <c r="P59" i="14"/>
  <c r="Q59" i="14"/>
  <c r="P60" i="14"/>
  <c r="Q60" i="14"/>
  <c r="P61" i="14"/>
  <c r="Q61" i="14"/>
  <c r="P62" i="14"/>
  <c r="Q62" i="14"/>
  <c r="P63" i="14"/>
  <c r="Q63" i="14"/>
  <c r="P64" i="14"/>
  <c r="Q64" i="14"/>
  <c r="P65" i="14"/>
  <c r="Q65" i="14"/>
  <c r="P66" i="14"/>
  <c r="Q66" i="14"/>
  <c r="P67" i="14"/>
  <c r="Q67" i="14"/>
  <c r="P68" i="14"/>
  <c r="Q68" i="14"/>
  <c r="P69" i="14"/>
  <c r="Q69" i="14"/>
  <c r="P70" i="14"/>
  <c r="Q70" i="14"/>
  <c r="P71" i="14"/>
  <c r="Q71" i="14"/>
  <c r="P72" i="14"/>
  <c r="Q72" i="14"/>
  <c r="P73" i="14"/>
  <c r="Q73" i="14"/>
  <c r="P74" i="14"/>
  <c r="Q74" i="14"/>
  <c r="P75" i="14"/>
  <c r="Q75" i="14"/>
  <c r="P76" i="14"/>
  <c r="Q76" i="14"/>
  <c r="P77" i="14"/>
  <c r="Q77" i="14"/>
  <c r="P78" i="14"/>
  <c r="Q78" i="14"/>
  <c r="P79" i="14"/>
  <c r="Q79" i="14"/>
  <c r="P80" i="14"/>
  <c r="Q80" i="14"/>
  <c r="P81" i="14"/>
  <c r="Q81" i="14"/>
  <c r="P82" i="14"/>
  <c r="Q82" i="14"/>
  <c r="P83" i="14"/>
  <c r="Q83" i="14"/>
  <c r="P84" i="14"/>
  <c r="Q84" i="14"/>
  <c r="P85" i="14"/>
  <c r="Q85" i="14"/>
  <c r="P86" i="14"/>
  <c r="Q86" i="14"/>
  <c r="P87" i="14"/>
  <c r="Q87" i="14"/>
  <c r="P88" i="14"/>
  <c r="Q88" i="14"/>
  <c r="P89" i="14"/>
  <c r="Q89" i="14"/>
  <c r="P90" i="14"/>
  <c r="Q90" i="14"/>
  <c r="P91" i="14"/>
  <c r="Q91" i="14"/>
  <c r="P92" i="14"/>
  <c r="Q92" i="14"/>
  <c r="P93" i="14"/>
  <c r="Q93" i="14"/>
  <c r="P94" i="14"/>
  <c r="Q94" i="14"/>
  <c r="P95" i="14"/>
  <c r="Q95" i="14"/>
  <c r="P96" i="14"/>
  <c r="Q96" i="14"/>
  <c r="P97" i="14"/>
  <c r="Q97" i="14"/>
  <c r="P98" i="14"/>
  <c r="Q98" i="14"/>
  <c r="P99" i="14"/>
  <c r="Q99" i="14"/>
  <c r="P100" i="14"/>
  <c r="Q100" i="14"/>
  <c r="P101" i="14"/>
  <c r="Q101" i="14"/>
  <c r="P102" i="14"/>
  <c r="Q102" i="14"/>
  <c r="P103" i="14"/>
  <c r="Q103" i="14"/>
  <c r="P104" i="14"/>
  <c r="Q104" i="14"/>
  <c r="P105" i="14"/>
  <c r="Q105" i="14"/>
  <c r="P106" i="14"/>
  <c r="Q106" i="14"/>
  <c r="P107" i="14"/>
  <c r="Q107" i="14"/>
  <c r="P108" i="14"/>
  <c r="Q108" i="14"/>
  <c r="P109" i="14"/>
  <c r="Q109" i="14"/>
  <c r="P110" i="14"/>
  <c r="Q110" i="14"/>
  <c r="P111" i="14"/>
  <c r="Q111" i="14"/>
  <c r="P112" i="14"/>
  <c r="Q112" i="14"/>
  <c r="P113" i="14"/>
  <c r="Q113" i="14"/>
  <c r="P114" i="14"/>
  <c r="Q114" i="14"/>
  <c r="P115" i="14"/>
  <c r="Q115" i="14"/>
  <c r="P116" i="14"/>
  <c r="Q116" i="14"/>
  <c r="P117" i="14"/>
  <c r="Q117" i="14"/>
  <c r="P118" i="14"/>
  <c r="Q118" i="14"/>
  <c r="P119" i="14"/>
  <c r="Q119" i="14"/>
  <c r="P120" i="14"/>
  <c r="Q120" i="14"/>
  <c r="P121" i="14"/>
  <c r="Q121" i="14"/>
  <c r="P122" i="14"/>
  <c r="Q122" i="14"/>
  <c r="P123" i="14"/>
  <c r="Q123" i="14"/>
  <c r="P124" i="14"/>
  <c r="Q124" i="14"/>
  <c r="P125" i="14"/>
  <c r="Q125" i="14"/>
  <c r="P126" i="14"/>
  <c r="Q126" i="14"/>
  <c r="P127" i="14"/>
  <c r="Q127" i="14"/>
  <c r="P128" i="14"/>
  <c r="Q128" i="14"/>
  <c r="P129" i="14"/>
  <c r="Q129" i="14"/>
  <c r="P130" i="14"/>
  <c r="Q130" i="14"/>
  <c r="P131" i="14"/>
  <c r="Q131" i="14"/>
  <c r="P132" i="14"/>
  <c r="Q132" i="14"/>
  <c r="P133" i="14"/>
  <c r="Q133" i="14"/>
  <c r="P134" i="14"/>
  <c r="Q134" i="14"/>
  <c r="P135" i="14"/>
  <c r="Q135" i="14"/>
  <c r="P136" i="14"/>
  <c r="Q136" i="14"/>
  <c r="P137" i="14"/>
  <c r="Q137" i="14"/>
  <c r="P138" i="14"/>
  <c r="Q138" i="14"/>
  <c r="P139" i="14"/>
  <c r="Q139" i="14"/>
  <c r="P140" i="14"/>
  <c r="Q140" i="14"/>
  <c r="P141" i="14"/>
  <c r="Q141" i="14"/>
  <c r="P142" i="14"/>
  <c r="Q142" i="14"/>
  <c r="P143" i="14"/>
  <c r="Q143" i="14"/>
  <c r="P144" i="14"/>
  <c r="Q144" i="14"/>
  <c r="P145" i="14"/>
  <c r="Q145" i="14"/>
  <c r="P146" i="14"/>
  <c r="Q146" i="14"/>
  <c r="P147" i="14"/>
  <c r="Q147" i="14"/>
  <c r="P148" i="14"/>
  <c r="Q148" i="14"/>
  <c r="P149" i="14"/>
  <c r="Q149" i="14"/>
  <c r="P150" i="14"/>
  <c r="Q150" i="14"/>
  <c r="J151" i="14"/>
  <c r="K151" i="14"/>
  <c r="Q151" i="14" s="1"/>
  <c r="O151" i="14"/>
  <c r="P151" i="14"/>
  <c r="J152" i="14"/>
  <c r="K152" i="14"/>
  <c r="Q152" i="14" s="1"/>
  <c r="O152" i="14"/>
  <c r="P152" i="14"/>
  <c r="J153" i="14"/>
  <c r="K153" i="14"/>
  <c r="Q153" i="14" s="1"/>
  <c r="O153" i="14"/>
  <c r="P153" i="14"/>
  <c r="J154" i="14"/>
  <c r="K154" i="14"/>
  <c r="Q154" i="14" s="1"/>
  <c r="O154" i="14"/>
  <c r="P154" i="14"/>
  <c r="J155" i="14"/>
  <c r="K155" i="14"/>
  <c r="Q155" i="14" s="1"/>
  <c r="O155" i="14"/>
  <c r="P155" i="14"/>
  <c r="F4" i="14"/>
  <c r="P5" i="14"/>
  <c r="P2" i="14"/>
  <c r="R19" i="52" l="1"/>
  <c r="R75" i="52"/>
  <c r="R123" i="52"/>
  <c r="R115" i="52"/>
  <c r="Y20" i="53"/>
  <c r="Z20" i="53" s="1"/>
  <c r="Y59" i="53"/>
  <c r="AC59" i="53" s="1"/>
  <c r="Y69" i="53"/>
  <c r="X26" i="49"/>
  <c r="M26" i="49"/>
  <c r="BM151" i="47"/>
  <c r="AA183" i="47" s="1"/>
  <c r="BY16" i="47"/>
  <c r="H16" i="49"/>
  <c r="U16" i="49"/>
  <c r="F183" i="47"/>
  <c r="M16" i="49"/>
  <c r="R99" i="52"/>
  <c r="R147" i="52"/>
  <c r="Y36" i="53"/>
  <c r="AB36" i="53" s="1"/>
  <c r="R14" i="52"/>
  <c r="R13" i="52"/>
  <c r="V16" i="49"/>
  <c r="Y80" i="53"/>
  <c r="AA80" i="53" s="1"/>
  <c r="Y117" i="53"/>
  <c r="AC117" i="53" s="1"/>
  <c r="AC110" i="53"/>
  <c r="Y27" i="53"/>
  <c r="Y34" i="53"/>
  <c r="AA34" i="53" s="1"/>
  <c r="Y39" i="53"/>
  <c r="AB39" i="53" s="1"/>
  <c r="Y50" i="53"/>
  <c r="Z50" i="53" s="1"/>
  <c r="Y52" i="53"/>
  <c r="Y72" i="53"/>
  <c r="AB72" i="53" s="1"/>
  <c r="Y26" i="53"/>
  <c r="AC26" i="53" s="1"/>
  <c r="Y63" i="53"/>
  <c r="AC63" i="53" s="1"/>
  <c r="Y40" i="53"/>
  <c r="AB40" i="53" s="1"/>
  <c r="Y58" i="53"/>
  <c r="AA58" i="53" s="1"/>
  <c r="Y68" i="53"/>
  <c r="AC68" i="53" s="1"/>
  <c r="Y82" i="53"/>
  <c r="AC82" i="53" s="1"/>
  <c r="Y92" i="53"/>
  <c r="Z92" i="53" s="1"/>
  <c r="Y109" i="53"/>
  <c r="AB109" i="53" s="1"/>
  <c r="Y97" i="53"/>
  <c r="Z97" i="53" s="1"/>
  <c r="Y46" i="53"/>
  <c r="AB46" i="53" s="1"/>
  <c r="Y51" i="53"/>
  <c r="AA51" i="53" s="1"/>
  <c r="Y77" i="53"/>
  <c r="AB77" i="53" s="1"/>
  <c r="Y90" i="53"/>
  <c r="AC90" i="53" s="1"/>
  <c r="AB110" i="53"/>
  <c r="Y30" i="53"/>
  <c r="AC30" i="53" s="1"/>
  <c r="Y65" i="53"/>
  <c r="AB65" i="53" s="1"/>
  <c r="Y73" i="53"/>
  <c r="AA73" i="53" s="1"/>
  <c r="Y96" i="53"/>
  <c r="AB96" i="53" s="1"/>
  <c r="Y106" i="53"/>
  <c r="AC106" i="53" s="1"/>
  <c r="Y83" i="53"/>
  <c r="AA83" i="53" s="1"/>
  <c r="Y95" i="53"/>
  <c r="AB95" i="53" s="1"/>
  <c r="Y49" i="53"/>
  <c r="AA49" i="53" s="1"/>
  <c r="Y74" i="53"/>
  <c r="AB74" i="53" s="1"/>
  <c r="Y33" i="53"/>
  <c r="AA33" i="53" s="1"/>
  <c r="AC88" i="53"/>
  <c r="Y70" i="53"/>
  <c r="AC70" i="53" s="1"/>
  <c r="U26" i="49"/>
  <c r="Y41" i="53"/>
  <c r="AA41" i="53" s="1"/>
  <c r="Y64" i="53"/>
  <c r="AA64" i="53" s="1"/>
  <c r="Y76" i="53"/>
  <c r="AC76" i="53" s="1"/>
  <c r="Y78" i="53"/>
  <c r="Z78" i="53" s="1"/>
  <c r="Y84" i="53"/>
  <c r="Z84" i="53" s="1"/>
  <c r="BY15" i="47"/>
  <c r="L187" i="47"/>
  <c r="Y18" i="53"/>
  <c r="Z18" i="53" s="1"/>
  <c r="Y38" i="53"/>
  <c r="Y103" i="53"/>
  <c r="BX15" i="47"/>
  <c r="BX19" i="47" s="1"/>
  <c r="AT157" i="47" s="1"/>
  <c r="U151" i="47"/>
  <c r="BV13" i="47"/>
  <c r="BU13" i="47"/>
  <c r="BN151" i="47"/>
  <c r="AA184" i="47" s="1"/>
  <c r="I13" i="48" s="1"/>
  <c r="BV16" i="47"/>
  <c r="Y151" i="47"/>
  <c r="Z151" i="47"/>
  <c r="BX16" i="47"/>
  <c r="T16" i="49"/>
  <c r="W26" i="49"/>
  <c r="Y32" i="53"/>
  <c r="Y87" i="53"/>
  <c r="AC87" i="53" s="1"/>
  <c r="T26" i="49"/>
  <c r="BW16" i="47"/>
  <c r="BX14" i="47"/>
  <c r="BX13" i="47"/>
  <c r="BX18" i="47" s="1"/>
  <c r="AQ157" i="47" s="1"/>
  <c r="Y45" i="53"/>
  <c r="AB45" i="53" s="1"/>
  <c r="L184" i="47"/>
  <c r="X16" i="49"/>
  <c r="Y28" i="53"/>
  <c r="AC28" i="53" s="1"/>
  <c r="Y44" i="53"/>
  <c r="Z44" i="53" s="1"/>
  <c r="Y48" i="53"/>
  <c r="Z48" i="53" s="1"/>
  <c r="Y53" i="53"/>
  <c r="AA53" i="53" s="1"/>
  <c r="Y60" i="53"/>
  <c r="AA60" i="53" s="1"/>
  <c r="Y67" i="53"/>
  <c r="Z67" i="53" s="1"/>
  <c r="Y86" i="53"/>
  <c r="Z86" i="53" s="1"/>
  <c r="Y15" i="53"/>
  <c r="AC15" i="53" s="1"/>
  <c r="Y16" i="53"/>
  <c r="AA16" i="53" s="1"/>
  <c r="Y56" i="53"/>
  <c r="AA56" i="53" s="1"/>
  <c r="I26" i="49"/>
  <c r="Y14" i="53"/>
  <c r="AB14" i="53" s="1"/>
  <c r="Y62" i="53"/>
  <c r="AA62" i="53" s="1"/>
  <c r="Y79" i="53"/>
  <c r="Z79" i="53" s="1"/>
  <c r="Y19" i="53"/>
  <c r="Z19" i="53" s="1"/>
  <c r="Y85" i="53"/>
  <c r="AB85" i="53" s="1"/>
  <c r="Y113" i="53"/>
  <c r="AB113" i="53" s="1"/>
  <c r="Y114" i="53"/>
  <c r="Y118" i="53"/>
  <c r="AB118" i="53" s="1"/>
  <c r="Y124" i="53"/>
  <c r="AB124" i="53" s="1"/>
  <c r="Y12" i="53"/>
  <c r="Z12" i="53" s="1"/>
  <c r="Y21" i="53"/>
  <c r="AB21" i="53" s="1"/>
  <c r="Y22" i="53"/>
  <c r="Z22" i="53" s="1"/>
  <c r="Y23" i="53"/>
  <c r="Z23" i="53" s="1"/>
  <c r="Y24" i="53"/>
  <c r="AA24" i="53" s="1"/>
  <c r="Y25" i="53"/>
  <c r="AB25" i="53" s="1"/>
  <c r="Y29" i="53"/>
  <c r="AB29" i="53" s="1"/>
  <c r="Y37" i="53"/>
  <c r="AB37" i="53" s="1"/>
  <c r="Y43" i="53"/>
  <c r="AA43" i="53" s="1"/>
  <c r="Y47" i="53"/>
  <c r="Y55" i="53"/>
  <c r="AB55" i="53" s="1"/>
  <c r="Y75" i="53"/>
  <c r="Y91" i="53"/>
  <c r="Y108" i="53"/>
  <c r="AC108" i="53" s="1"/>
  <c r="Y112" i="53"/>
  <c r="Z112" i="53" s="1"/>
  <c r="Y123" i="53"/>
  <c r="AB123" i="53" s="1"/>
  <c r="Y13" i="53"/>
  <c r="AC13" i="53" s="1"/>
  <c r="Y42" i="53"/>
  <c r="AB42" i="53" s="1"/>
  <c r="Y66" i="53"/>
  <c r="AA66" i="53" s="1"/>
  <c r="Y89" i="53"/>
  <c r="AA89" i="53" s="1"/>
  <c r="Y105" i="53"/>
  <c r="AB105" i="53" s="1"/>
  <c r="Y94" i="53"/>
  <c r="AB94" i="53" s="1"/>
  <c r="Y102" i="53"/>
  <c r="Z102" i="53" s="1"/>
  <c r="Y104" i="53"/>
  <c r="AC104" i="53" s="1"/>
  <c r="Y107" i="53"/>
  <c r="Y116" i="53"/>
  <c r="Z116" i="53" s="1"/>
  <c r="Y119" i="53"/>
  <c r="AB119" i="53" s="1"/>
  <c r="Y120" i="53"/>
  <c r="AB120" i="53" s="1"/>
  <c r="Y121" i="53"/>
  <c r="Y122" i="53"/>
  <c r="Z122" i="53" s="1"/>
  <c r="Y17" i="53"/>
  <c r="Z17" i="53" s="1"/>
  <c r="Y31" i="53"/>
  <c r="AC31" i="53" s="1"/>
  <c r="Y35" i="53"/>
  <c r="Z35" i="53" s="1"/>
  <c r="Y57" i="53"/>
  <c r="AC57" i="53" s="1"/>
  <c r="Y61" i="53"/>
  <c r="AA61" i="53" s="1"/>
  <c r="AB69" i="53"/>
  <c r="Y71" i="53"/>
  <c r="AA71" i="53" s="1"/>
  <c r="Y81" i="53"/>
  <c r="AA81" i="53" s="1"/>
  <c r="Y93" i="53"/>
  <c r="AB93" i="53" s="1"/>
  <c r="Y98" i="53"/>
  <c r="AA98" i="53" s="1"/>
  <c r="Y99" i="53"/>
  <c r="AA99" i="53" s="1"/>
  <c r="Y100" i="53"/>
  <c r="AA100" i="53" s="1"/>
  <c r="Y101" i="53"/>
  <c r="AA101" i="53" s="1"/>
  <c r="Y111" i="53"/>
  <c r="AA111" i="53" s="1"/>
  <c r="Y115" i="53"/>
  <c r="AC115" i="53" s="1"/>
  <c r="Y125" i="53"/>
  <c r="AA125" i="53" s="1"/>
  <c r="L186" i="47"/>
  <c r="BV14" i="47"/>
  <c r="BV18" i="47" s="1"/>
  <c r="AQ155" i="47" s="1"/>
  <c r="BV15" i="47"/>
  <c r="BV19" i="47" s="1"/>
  <c r="AT155" i="47" s="1"/>
  <c r="BU16" i="47"/>
  <c r="BU15" i="47"/>
  <c r="L185" i="47"/>
  <c r="F21" i="48"/>
  <c r="L21" i="48" s="1"/>
  <c r="F24" i="48"/>
  <c r="N24" i="48" s="1"/>
  <c r="L188" i="47"/>
  <c r="I12" i="48"/>
  <c r="V26" i="49"/>
  <c r="Y26" i="49"/>
  <c r="H26" i="49"/>
  <c r="W16" i="49"/>
  <c r="I16" i="49"/>
  <c r="Y16" i="49"/>
  <c r="AB92" i="53"/>
  <c r="AA92" i="53"/>
  <c r="AB38" i="53"/>
  <c r="AC38" i="53"/>
  <c r="Z38" i="53"/>
  <c r="AB102" i="53"/>
  <c r="AA30" i="53"/>
  <c r="AC73" i="53"/>
  <c r="AC36" i="53"/>
  <c r="AC113" i="53"/>
  <c r="AA76" i="53"/>
  <c r="Z76" i="53"/>
  <c r="AB76" i="53"/>
  <c r="AA54" i="53"/>
  <c r="AA48" i="53"/>
  <c r="Z90" i="53"/>
  <c r="AB101" i="53"/>
  <c r="AA104" i="53"/>
  <c r="AC74" i="53"/>
  <c r="AA39" i="53"/>
  <c r="Z36" i="53"/>
  <c r="AA36" i="53"/>
  <c r="AB30" i="53"/>
  <c r="Z104" i="53"/>
  <c r="AC66" i="53"/>
  <c r="AC77" i="53"/>
  <c r="Z24" i="53"/>
  <c r="AB52" i="53"/>
  <c r="AC52" i="53"/>
  <c r="AB58" i="53"/>
  <c r="AC58" i="53"/>
  <c r="Z89" i="53"/>
  <c r="AC89" i="53"/>
  <c r="AA95" i="53"/>
  <c r="Z111" i="53"/>
  <c r="AA102" i="53"/>
  <c r="Z88" i="53"/>
  <c r="AC81" i="53"/>
  <c r="AA17" i="53"/>
  <c r="AC17" i="53"/>
  <c r="AB24" i="53"/>
  <c r="AB88" i="53"/>
  <c r="Z69" i="53"/>
  <c r="AC69" i="53"/>
  <c r="AA69" i="53"/>
  <c r="AA88" i="53"/>
  <c r="AC120" i="53"/>
  <c r="Z77" i="53"/>
  <c r="AB125" i="53"/>
  <c r="Z115" i="53"/>
  <c r="AA115" i="53"/>
  <c r="AB115" i="53"/>
  <c r="AA38" i="53"/>
  <c r="K191" i="41"/>
  <c r="K151" i="41"/>
  <c r="O144" i="41"/>
  <c r="K24" i="41"/>
  <c r="O119" i="41"/>
  <c r="O207" i="41"/>
  <c r="K140" i="41"/>
  <c r="O52" i="41"/>
  <c r="O180" i="41"/>
  <c r="O151" i="41"/>
  <c r="O167" i="41"/>
  <c r="K188" i="41"/>
  <c r="L133" i="41"/>
  <c r="J183" i="41"/>
  <c r="K119" i="41"/>
  <c r="O160" i="41"/>
  <c r="L112" i="41"/>
  <c r="K79" i="41"/>
  <c r="L108" i="41"/>
  <c r="J15" i="41"/>
  <c r="J20" i="41"/>
  <c r="L20" i="41"/>
  <c r="L16" i="41"/>
  <c r="L72" i="41"/>
  <c r="L119" i="41"/>
  <c r="L148" i="41"/>
  <c r="J188" i="41"/>
  <c r="J176" i="41"/>
  <c r="L208" i="41"/>
  <c r="L159" i="41"/>
  <c r="L103" i="41"/>
  <c r="J56" i="41"/>
  <c r="J95" i="41"/>
  <c r="L95" i="41"/>
  <c r="J48" i="41"/>
  <c r="J104" i="41"/>
  <c r="J136" i="41"/>
  <c r="K111" i="41"/>
  <c r="K200" i="41"/>
  <c r="L199" i="41"/>
  <c r="K103" i="41"/>
  <c r="L120" i="41"/>
  <c r="L136" i="41"/>
  <c r="J103" i="41"/>
  <c r="K95" i="41"/>
  <c r="O176" i="41"/>
  <c r="K127" i="41"/>
  <c r="O103" i="41"/>
  <c r="O20" i="41"/>
  <c r="O92" i="41"/>
  <c r="O208" i="41"/>
  <c r="K148" i="41"/>
  <c r="L116" i="41"/>
  <c r="J116" i="41"/>
  <c r="K207" i="41"/>
  <c r="J135" i="41"/>
  <c r="L84" i="41"/>
  <c r="O68" i="41"/>
  <c r="O23" i="41"/>
  <c r="L92" i="41"/>
  <c r="K100" i="41"/>
  <c r="K64" i="41"/>
  <c r="J180" i="41"/>
  <c r="L132" i="41"/>
  <c r="L55" i="41"/>
  <c r="O31" i="41"/>
  <c r="L200" i="41"/>
  <c r="L152" i="41"/>
  <c r="K48" i="41"/>
  <c r="O127" i="41"/>
  <c r="J208" i="41"/>
  <c r="L77" i="41"/>
  <c r="J24" i="41"/>
  <c r="O128" i="41"/>
  <c r="O60" i="41"/>
  <c r="O124" i="41"/>
  <c r="J207" i="41"/>
  <c r="L60" i="41"/>
  <c r="K68" i="41"/>
  <c r="K23" i="41"/>
  <c r="L56" i="41"/>
  <c r="J16" i="41"/>
  <c r="O109" i="41"/>
  <c r="J164" i="41"/>
  <c r="N153" i="36"/>
  <c r="O41" i="48"/>
  <c r="V35" i="49" s="1"/>
  <c r="K153" i="37"/>
  <c r="BJ151" i="47"/>
  <c r="BK151" i="47"/>
  <c r="BU14" i="47"/>
  <c r="BU18" i="47" s="1"/>
  <c r="AQ154" i="47" s="1"/>
  <c r="BO151" i="47"/>
  <c r="AA185" i="47" s="1"/>
  <c r="I14" i="48" s="1"/>
  <c r="V151" i="47"/>
  <c r="BI151" i="47"/>
  <c r="N188" i="47"/>
  <c r="N185" i="47"/>
  <c r="BY19" i="47"/>
  <c r="AT158" i="47" s="1"/>
  <c r="BY14" i="47"/>
  <c r="BY13" i="47"/>
  <c r="BA13" i="47"/>
  <c r="F23" i="48"/>
  <c r="N23" i="48" s="1"/>
  <c r="N187" i="47"/>
  <c r="F22" i="48"/>
  <c r="N22" i="48" s="1"/>
  <c r="N186" i="47"/>
  <c r="BW13" i="47"/>
  <c r="BW14" i="47"/>
  <c r="AS13" i="47"/>
  <c r="BW15" i="47"/>
  <c r="BW19" i="47" s="1"/>
  <c r="AT156" i="47" s="1"/>
  <c r="O154" i="47"/>
  <c r="O159" i="47" s="1"/>
  <c r="F20" i="48"/>
  <c r="N20" i="48" s="1"/>
  <c r="N184" i="47"/>
  <c r="W151" i="47"/>
  <c r="F19" i="48"/>
  <c r="O143" i="41"/>
  <c r="K31" i="41"/>
  <c r="O71" i="41"/>
  <c r="K120" i="41"/>
  <c r="J79" i="41"/>
  <c r="J71" i="41"/>
  <c r="J40" i="41"/>
  <c r="K143" i="41"/>
  <c r="O87" i="41"/>
  <c r="O15" i="41"/>
  <c r="J143" i="41"/>
  <c r="L176" i="41"/>
  <c r="J152" i="41"/>
  <c r="L184" i="41"/>
  <c r="J127" i="41"/>
  <c r="J168" i="41"/>
  <c r="K55" i="41"/>
  <c r="L39" i="41"/>
  <c r="L168" i="41"/>
  <c r="K39" i="41"/>
  <c r="L144" i="41"/>
  <c r="J175" i="41"/>
  <c r="O192" i="41"/>
  <c r="K128" i="41"/>
  <c r="K88" i="41"/>
  <c r="K56" i="41"/>
  <c r="L105" i="41"/>
  <c r="K80" i="41"/>
  <c r="K32" i="41"/>
  <c r="L15" i="41"/>
  <c r="L104" i="41"/>
  <c r="O145" i="41"/>
  <c r="K185" i="41"/>
  <c r="O168" i="41"/>
  <c r="L48" i="41"/>
  <c r="J64" i="41"/>
  <c r="J88" i="41"/>
  <c r="O32" i="41"/>
  <c r="O120" i="41"/>
  <c r="L207" i="41"/>
  <c r="L135" i="41"/>
  <c r="J47" i="41"/>
  <c r="O88" i="41"/>
  <c r="J72" i="41"/>
  <c r="L87" i="41"/>
  <c r="L96" i="41"/>
  <c r="O49" i="41"/>
  <c r="O47" i="41"/>
  <c r="O40" i="41"/>
  <c r="K87" i="41"/>
  <c r="K15" i="41"/>
  <c r="O39" i="41"/>
  <c r="O72" i="41"/>
  <c r="O79" i="41"/>
  <c r="L143" i="41"/>
  <c r="J120" i="41"/>
  <c r="O159" i="41"/>
  <c r="L127" i="41"/>
  <c r="O96" i="41"/>
  <c r="J167" i="41"/>
  <c r="J55" i="41"/>
  <c r="O199" i="41"/>
  <c r="J39" i="41"/>
  <c r="K175" i="41"/>
  <c r="K192" i="41"/>
  <c r="J128" i="41"/>
  <c r="J200" i="41"/>
  <c r="J80" i="41"/>
  <c r="J32" i="41"/>
  <c r="L24" i="41"/>
  <c r="L111" i="41"/>
  <c r="O152" i="41"/>
  <c r="O56" i="41"/>
  <c r="J160" i="41"/>
  <c r="L160" i="41"/>
  <c r="K201" i="41"/>
  <c r="J112" i="41"/>
  <c r="O184" i="41"/>
  <c r="K168" i="41"/>
  <c r="K47" i="41"/>
  <c r="O63" i="41"/>
  <c r="O183" i="41"/>
  <c r="O135" i="41"/>
  <c r="O136" i="41"/>
  <c r="L209" i="41"/>
  <c r="K159" i="41"/>
  <c r="K96" i="41"/>
  <c r="K167" i="41"/>
  <c r="K199" i="41"/>
  <c r="K144" i="41"/>
  <c r="L63" i="41"/>
  <c r="J192" i="41"/>
  <c r="J184" i="41"/>
  <c r="L32" i="41"/>
  <c r="O104" i="41"/>
  <c r="L23" i="41"/>
  <c r="O16" i="41"/>
  <c r="O48" i="41"/>
  <c r="K40" i="41"/>
  <c r="K17" i="41"/>
  <c r="K184" i="41"/>
  <c r="K102" i="41"/>
  <c r="O111" i="41"/>
  <c r="O80" i="41"/>
  <c r="J31" i="41"/>
  <c r="O30" i="41"/>
  <c r="L149" i="41"/>
  <c r="O142" i="41"/>
  <c r="O205" i="41"/>
  <c r="O141" i="41"/>
  <c r="O85" i="41"/>
  <c r="O116" i="41"/>
  <c r="O84" i="41"/>
  <c r="K69" i="41"/>
  <c r="K197" i="41"/>
  <c r="O196" i="41"/>
  <c r="O164" i="41"/>
  <c r="L124" i="41"/>
  <c r="J84" i="41"/>
  <c r="L68" i="41"/>
  <c r="O28" i="41"/>
  <c r="L76" i="41"/>
  <c r="K124" i="41"/>
  <c r="J68" i="41"/>
  <c r="J172" i="41"/>
  <c r="K182" i="41"/>
  <c r="O197" i="41"/>
  <c r="K205" i="41"/>
  <c r="L134" i="41"/>
  <c r="K196" i="41"/>
  <c r="K164" i="41"/>
  <c r="O140" i="41"/>
  <c r="L28" i="41"/>
  <c r="J76" i="41"/>
  <c r="O204" i="41"/>
  <c r="J197" i="41"/>
  <c r="J100" i="41"/>
  <c r="L172" i="41"/>
  <c r="J132" i="41"/>
  <c r="J53" i="41"/>
  <c r="L100" i="41"/>
  <c r="K22" i="41"/>
  <c r="L190" i="41"/>
  <c r="K109" i="41"/>
  <c r="O173" i="41"/>
  <c r="O165" i="41"/>
  <c r="L173" i="41"/>
  <c r="K132" i="41"/>
  <c r="K20" i="41"/>
  <c r="K52" i="41"/>
  <c r="I348" i="39"/>
  <c r="R353" i="39" s="1"/>
  <c r="O101" i="41"/>
  <c r="O93" i="41"/>
  <c r="K142" i="41"/>
  <c r="O36" i="48"/>
  <c r="V34" i="49" s="1"/>
  <c r="O49" i="48"/>
  <c r="V38" i="49" s="1"/>
  <c r="J12" i="41"/>
  <c r="K210" i="41"/>
  <c r="L210" i="41"/>
  <c r="L202" i="41"/>
  <c r="K202" i="41"/>
  <c r="J194" i="41"/>
  <c r="O194" i="41"/>
  <c r="K194" i="41"/>
  <c r="L194" i="41"/>
  <c r="L186" i="41"/>
  <c r="J186" i="41"/>
  <c r="K186" i="41"/>
  <c r="L178" i="41"/>
  <c r="K178" i="41"/>
  <c r="J178" i="41"/>
  <c r="L170" i="41"/>
  <c r="J170" i="41"/>
  <c r="K170" i="41"/>
  <c r="J162" i="41"/>
  <c r="K162" i="41"/>
  <c r="J154" i="41"/>
  <c r="L154" i="41"/>
  <c r="K154" i="41"/>
  <c r="K146" i="41"/>
  <c r="L146" i="41"/>
  <c r="J138" i="41"/>
  <c r="K138" i="41"/>
  <c r="L138" i="41"/>
  <c r="L130" i="41"/>
  <c r="J130" i="41"/>
  <c r="K130" i="41"/>
  <c r="O130" i="41"/>
  <c r="K122" i="41"/>
  <c r="L122" i="41"/>
  <c r="J122" i="41"/>
  <c r="J114" i="41"/>
  <c r="L114" i="41"/>
  <c r="K114" i="41"/>
  <c r="L106" i="41"/>
  <c r="K106" i="41"/>
  <c r="L98" i="41"/>
  <c r="J98" i="41"/>
  <c r="K98" i="41"/>
  <c r="L90" i="41"/>
  <c r="O90" i="41"/>
  <c r="L82" i="41"/>
  <c r="J82" i="41"/>
  <c r="K82" i="41"/>
  <c r="O82" i="41"/>
  <c r="L74" i="41"/>
  <c r="O74" i="41"/>
  <c r="J66" i="41"/>
  <c r="K66" i="41"/>
  <c r="O66" i="41"/>
  <c r="L50" i="41"/>
  <c r="J50" i="41"/>
  <c r="O50" i="41"/>
  <c r="O58" i="41"/>
  <c r="O106" i="41"/>
  <c r="J142" i="41"/>
  <c r="K90" i="41"/>
  <c r="K58" i="41"/>
  <c r="K26" i="41"/>
  <c r="O98" i="41"/>
  <c r="K46" i="41"/>
  <c r="J106" i="41"/>
  <c r="L205" i="41"/>
  <c r="L201" i="41"/>
  <c r="J201" i="41"/>
  <c r="K193" i="41"/>
  <c r="J193" i="41"/>
  <c r="O193" i="41"/>
  <c r="L185" i="41"/>
  <c r="J185" i="41"/>
  <c r="K177" i="41"/>
  <c r="J177" i="41"/>
  <c r="L177" i="41"/>
  <c r="O177" i="41"/>
  <c r="L169" i="41"/>
  <c r="J169" i="41"/>
  <c r="J161" i="41"/>
  <c r="L161" i="41"/>
  <c r="K161" i="41"/>
  <c r="J153" i="41"/>
  <c r="K153" i="41"/>
  <c r="O153" i="41"/>
  <c r="J145" i="41"/>
  <c r="O137" i="41"/>
  <c r="L137" i="41"/>
  <c r="J129" i="41"/>
  <c r="L129" i="41"/>
  <c r="K121" i="41"/>
  <c r="O121" i="41"/>
  <c r="O113" i="41"/>
  <c r="K113" i="41"/>
  <c r="L113" i="41"/>
  <c r="J105" i="41"/>
  <c r="K105" i="41"/>
  <c r="J97" i="41"/>
  <c r="K97" i="41"/>
  <c r="L89" i="41"/>
  <c r="J89" i="41"/>
  <c r="L81" i="41"/>
  <c r="O81" i="41"/>
  <c r="J81" i="41"/>
  <c r="K73" i="41"/>
  <c r="O73" i="41"/>
  <c r="L73" i="41"/>
  <c r="J65" i="41"/>
  <c r="K65" i="41"/>
  <c r="O65" i="41"/>
  <c r="K57" i="41"/>
  <c r="O57" i="41"/>
  <c r="L57" i="41"/>
  <c r="J49" i="41"/>
  <c r="L49" i="41"/>
  <c r="K49" i="41"/>
  <c r="L41" i="41"/>
  <c r="J41" i="41"/>
  <c r="K41" i="41"/>
  <c r="K33" i="41"/>
  <c r="K29" i="41"/>
  <c r="L29" i="41"/>
  <c r="L21" i="41"/>
  <c r="J21" i="41"/>
  <c r="J13" i="41"/>
  <c r="O41" i="41"/>
  <c r="O166" i="41"/>
  <c r="O97" i="41"/>
  <c r="O129" i="41"/>
  <c r="K50" i="41"/>
  <c r="O89" i="41"/>
  <c r="K145" i="41"/>
  <c r="K42" i="41"/>
  <c r="O190" i="41"/>
  <c r="O169" i="41"/>
  <c r="O189" i="41"/>
  <c r="O202" i="41"/>
  <c r="O162" i="41"/>
  <c r="J190" i="41"/>
  <c r="L197" i="41"/>
  <c r="L189" i="41"/>
  <c r="L157" i="41"/>
  <c r="J90" i="41"/>
  <c r="L153" i="41"/>
  <c r="K21" i="41"/>
  <c r="J93" i="41"/>
  <c r="J34" i="41"/>
  <c r="J61" i="41"/>
  <c r="J202" i="41"/>
  <c r="O122" i="41"/>
  <c r="L97" i="41"/>
  <c r="O114" i="41"/>
  <c r="O210" i="41"/>
  <c r="J73" i="41"/>
  <c r="L206" i="41"/>
  <c r="K198" i="41"/>
  <c r="O198" i="41"/>
  <c r="L174" i="41"/>
  <c r="K174" i="41"/>
  <c r="L166" i="41"/>
  <c r="L158" i="41"/>
  <c r="J158" i="41"/>
  <c r="O158" i="41"/>
  <c r="L150" i="41"/>
  <c r="O150" i="41"/>
  <c r="K134" i="41"/>
  <c r="K126" i="41"/>
  <c r="O126" i="41"/>
  <c r="J126" i="41"/>
  <c r="J118" i="41"/>
  <c r="K118" i="41"/>
  <c r="L118" i="41"/>
  <c r="O118" i="41"/>
  <c r="J110" i="41"/>
  <c r="K110" i="41"/>
  <c r="L110" i="41"/>
  <c r="L102" i="41"/>
  <c r="O102" i="41"/>
  <c r="O94" i="41"/>
  <c r="L94" i="41"/>
  <c r="K94" i="41"/>
  <c r="J94" i="41"/>
  <c r="K86" i="41"/>
  <c r="L86" i="41"/>
  <c r="L78" i="41"/>
  <c r="J78" i="41"/>
  <c r="L70" i="41"/>
  <c r="K70" i="41"/>
  <c r="O70" i="41"/>
  <c r="O62" i="41"/>
  <c r="L62" i="41"/>
  <c r="J62" i="41"/>
  <c r="K62" i="41"/>
  <c r="L58" i="41"/>
  <c r="J54" i="41"/>
  <c r="L54" i="41"/>
  <c r="K54" i="41"/>
  <c r="J46" i="41"/>
  <c r="O46" i="41"/>
  <c r="K38" i="41"/>
  <c r="J38" i="41"/>
  <c r="L38" i="41"/>
  <c r="J30" i="41"/>
  <c r="L30" i="41"/>
  <c r="L26" i="41"/>
  <c r="J22" i="41"/>
  <c r="L22" i="41"/>
  <c r="L18" i="41"/>
  <c r="L14" i="41"/>
  <c r="J14" i="41"/>
  <c r="K150" i="41"/>
  <c r="O174" i="41"/>
  <c r="O42" i="41"/>
  <c r="K166" i="41"/>
  <c r="J70" i="41"/>
  <c r="J209" i="41"/>
  <c r="J189" i="41"/>
  <c r="J181" i="41"/>
  <c r="O181" i="41"/>
  <c r="J173" i="41"/>
  <c r="K173" i="41"/>
  <c r="J165" i="41"/>
  <c r="K165" i="41"/>
  <c r="J157" i="41"/>
  <c r="J149" i="41"/>
  <c r="K149" i="41"/>
  <c r="J141" i="41"/>
  <c r="K141" i="41"/>
  <c r="J133" i="41"/>
  <c r="K133" i="41"/>
  <c r="L125" i="41"/>
  <c r="J117" i="41"/>
  <c r="L117" i="41"/>
  <c r="L109" i="41"/>
  <c r="J109" i="41"/>
  <c r="J101" i="41"/>
  <c r="K101" i="41"/>
  <c r="L93" i="41"/>
  <c r="J85" i="41"/>
  <c r="J77" i="41"/>
  <c r="O77" i="41"/>
  <c r="L69" i="41"/>
  <c r="J69" i="41"/>
  <c r="O69" i="41"/>
  <c r="L61" i="41"/>
  <c r="O61" i="41"/>
  <c r="L53" i="41"/>
  <c r="K53" i="41"/>
  <c r="O53" i="41"/>
  <c r="K45" i="41"/>
  <c r="L45" i="41"/>
  <c r="J37" i="41"/>
  <c r="L37" i="41"/>
  <c r="O37" i="41"/>
  <c r="J25" i="41"/>
  <c r="L25" i="41"/>
  <c r="K25" i="41"/>
  <c r="L17" i="41"/>
  <c r="J17" i="41"/>
  <c r="O157" i="41"/>
  <c r="O17" i="41"/>
  <c r="K14" i="41"/>
  <c r="O34" i="41"/>
  <c r="O22" i="41"/>
  <c r="O206" i="41"/>
  <c r="O146" i="41"/>
  <c r="K89" i="41"/>
  <c r="O134" i="41"/>
  <c r="K158" i="41"/>
  <c r="O125" i="41"/>
  <c r="K169" i="41"/>
  <c r="O209" i="41"/>
  <c r="O86" i="41"/>
  <c r="O45" i="41"/>
  <c r="O178" i="41"/>
  <c r="O170" i="41"/>
  <c r="O117" i="41"/>
  <c r="K206" i="41"/>
  <c r="J182" i="41"/>
  <c r="J150" i="41"/>
  <c r="L165" i="41"/>
  <c r="J125" i="41"/>
  <c r="K74" i="41"/>
  <c r="K93" i="41"/>
  <c r="O185" i="41"/>
  <c r="K61" i="41"/>
  <c r="J137" i="41"/>
  <c r="L121" i="41"/>
  <c r="L85" i="41"/>
  <c r="K189" i="41"/>
  <c r="L66" i="41"/>
  <c r="L198" i="41"/>
  <c r="J86" i="41"/>
  <c r="O33" i="41"/>
  <c r="J45" i="41"/>
  <c r="L126" i="41"/>
  <c r="K78" i="41"/>
  <c r="L182" i="41"/>
  <c r="J57" i="41"/>
  <c r="J210" i="41"/>
  <c r="J33" i="41"/>
  <c r="L65" i="41"/>
  <c r="J113" i="41"/>
  <c r="N214" i="41"/>
  <c r="O44" i="48"/>
  <c r="V36" i="49" s="1"/>
  <c r="O33" i="48"/>
  <c r="O32" i="48" s="1"/>
  <c r="AC20" i="53" l="1"/>
  <c r="AA20" i="53"/>
  <c r="Z59" i="53"/>
  <c r="AC78" i="53"/>
  <c r="AC92" i="53"/>
  <c r="U154" i="47"/>
  <c r="U159" i="47" s="1"/>
  <c r="AA159" i="47" s="1"/>
  <c r="Z109" i="53"/>
  <c r="W184" i="47"/>
  <c r="AF184" i="47" s="1"/>
  <c r="AA124" i="53"/>
  <c r="AB81" i="53"/>
  <c r="AB104" i="53"/>
  <c r="Z30" i="53"/>
  <c r="AC33" i="53"/>
  <c r="AA109" i="53"/>
  <c r="R152" i="52"/>
  <c r="AD183" i="47"/>
  <c r="W183" i="47"/>
  <c r="Z124" i="53"/>
  <c r="AB80" i="53"/>
  <c r="AA108" i="53"/>
  <c r="Z93" i="53"/>
  <c r="AB98" i="53"/>
  <c r="Z74" i="53"/>
  <c r="AD74" i="53" s="1"/>
  <c r="AL74" i="53" s="1"/>
  <c r="AB59" i="53"/>
  <c r="F14" i="48"/>
  <c r="W185" i="47"/>
  <c r="AB108" i="53"/>
  <c r="AC98" i="53"/>
  <c r="AA74" i="53"/>
  <c r="AA59" i="53"/>
  <c r="BY18" i="47"/>
  <c r="AQ158" i="47" s="1"/>
  <c r="AB20" i="53"/>
  <c r="Z108" i="53"/>
  <c r="I183" i="47"/>
  <c r="Z60" i="53"/>
  <c r="AC40" i="53"/>
  <c r="AB17" i="53"/>
  <c r="Z73" i="53"/>
  <c r="AA46" i="53"/>
  <c r="AC123" i="53"/>
  <c r="AA65" i="53"/>
  <c r="AB60" i="53"/>
  <c r="AA117" i="53"/>
  <c r="AC37" i="53"/>
  <c r="Z118" i="53"/>
  <c r="AD76" i="53"/>
  <c r="AL76" i="53" s="1"/>
  <c r="AC72" i="53"/>
  <c r="AC14" i="53"/>
  <c r="Z123" i="53"/>
  <c r="AC65" i="53"/>
  <c r="Z117" i="53"/>
  <c r="Z80" i="53"/>
  <c r="AC67" i="53"/>
  <c r="AC64" i="53"/>
  <c r="AC60" i="53"/>
  <c r="AD60" i="53" s="1"/>
  <c r="AL60" i="53" s="1"/>
  <c r="Z65" i="53"/>
  <c r="AD65" i="53" s="1"/>
  <c r="AL65" i="53" s="1"/>
  <c r="AA84" i="53"/>
  <c r="Z46" i="53"/>
  <c r="AA112" i="53"/>
  <c r="AB63" i="53"/>
  <c r="AB35" i="53"/>
  <c r="AB56" i="53"/>
  <c r="AC22" i="53"/>
  <c r="AC93" i="53"/>
  <c r="AD93" i="53" s="1"/>
  <c r="AL93" i="53" s="1"/>
  <c r="AB31" i="53"/>
  <c r="AB116" i="53"/>
  <c r="AB23" i="53"/>
  <c r="AA35" i="53"/>
  <c r="Z66" i="53"/>
  <c r="AB28" i="53"/>
  <c r="AC46" i="53"/>
  <c r="AD46" i="53" s="1"/>
  <c r="AL46" i="53" s="1"/>
  <c r="AB100" i="53"/>
  <c r="AA78" i="53"/>
  <c r="AC84" i="53"/>
  <c r="AB73" i="53"/>
  <c r="AB97" i="53"/>
  <c r="AC35" i="53"/>
  <c r="Z51" i="53"/>
  <c r="Z42" i="53"/>
  <c r="AC42" i="53"/>
  <c r="AC97" i="53"/>
  <c r="AB51" i="53"/>
  <c r="AA116" i="53"/>
  <c r="AC100" i="53"/>
  <c r="Z87" i="53"/>
  <c r="AC96" i="53"/>
  <c r="Z125" i="53"/>
  <c r="AD125" i="53" s="1"/>
  <c r="AL125" i="53" s="1"/>
  <c r="AC56" i="53"/>
  <c r="AD56" i="53" s="1"/>
  <c r="AL56" i="53" s="1"/>
  <c r="AA42" i="53"/>
  <c r="Z40" i="53"/>
  <c r="AA63" i="53"/>
  <c r="Z63" i="53"/>
  <c r="AB117" i="53"/>
  <c r="Z100" i="53"/>
  <c r="Z33" i="53"/>
  <c r="AB33" i="53"/>
  <c r="AA23" i="53"/>
  <c r="AA28" i="53"/>
  <c r="AD110" i="53"/>
  <c r="AL110" i="53" s="1"/>
  <c r="Z56" i="53"/>
  <c r="AA93" i="53"/>
  <c r="AC116" i="53"/>
  <c r="AC23" i="53"/>
  <c r="AC109" i="53"/>
  <c r="AD109" i="53" s="1"/>
  <c r="AL109" i="53" s="1"/>
  <c r="AC55" i="53"/>
  <c r="AB66" i="53"/>
  <c r="AA40" i="53"/>
  <c r="AB84" i="53"/>
  <c r="Z28" i="53"/>
  <c r="AA97" i="53"/>
  <c r="AC80" i="53"/>
  <c r="AD80" i="53" s="1"/>
  <c r="AL80" i="53" s="1"/>
  <c r="AC19" i="53"/>
  <c r="AB49" i="53"/>
  <c r="AD49" i="53" s="1"/>
  <c r="AL49" i="53" s="1"/>
  <c r="AB15" i="53"/>
  <c r="Z58" i="53"/>
  <c r="Z83" i="53"/>
  <c r="AA90" i="53"/>
  <c r="AC51" i="53"/>
  <c r="AC111" i="53"/>
  <c r="Z15" i="53"/>
  <c r="AB64" i="53"/>
  <c r="AC49" i="53"/>
  <c r="AC34" i="53"/>
  <c r="Z49" i="53"/>
  <c r="AC41" i="53"/>
  <c r="AA52" i="53"/>
  <c r="Z52" i="53"/>
  <c r="AD52" i="53" s="1"/>
  <c r="AL52" i="53" s="1"/>
  <c r="AB50" i="53"/>
  <c r="Z27" i="53"/>
  <c r="AC27" i="53"/>
  <c r="AC21" i="53"/>
  <c r="AC79" i="53"/>
  <c r="AB89" i="53"/>
  <c r="AD89" i="53" s="1"/>
  <c r="AL89" i="53" s="1"/>
  <c r="AC50" i="53"/>
  <c r="AC124" i="53"/>
  <c r="AD124" i="53" s="1"/>
  <c r="AL124" i="53" s="1"/>
  <c r="Z82" i="53"/>
  <c r="AB111" i="53"/>
  <c r="AA37" i="53"/>
  <c r="AB70" i="53"/>
  <c r="AA70" i="53"/>
  <c r="Z70" i="53"/>
  <c r="AA96" i="53"/>
  <c r="Z96" i="53"/>
  <c r="AD96" i="53" s="1"/>
  <c r="AL96" i="53" s="1"/>
  <c r="Z53" i="53"/>
  <c r="Z39" i="53"/>
  <c r="AC39" i="53"/>
  <c r="AA77" i="53"/>
  <c r="AD77" i="53" s="1"/>
  <c r="AL77" i="53" s="1"/>
  <c r="AB79" i="53"/>
  <c r="AB83" i="53"/>
  <c r="AB27" i="53"/>
  <c r="AC95" i="53"/>
  <c r="AC83" i="53"/>
  <c r="AC29" i="53"/>
  <c r="Z37" i="53"/>
  <c r="AD37" i="53" s="1"/>
  <c r="AL37" i="53" s="1"/>
  <c r="AA45" i="53"/>
  <c r="Z34" i="53"/>
  <c r="AA82" i="53"/>
  <c r="AA15" i="53"/>
  <c r="AA27" i="53"/>
  <c r="Z95" i="53"/>
  <c r="AD95" i="53" s="1"/>
  <c r="AL95" i="53" s="1"/>
  <c r="AC71" i="53"/>
  <c r="AB90" i="53"/>
  <c r="AA50" i="53"/>
  <c r="AC45" i="53"/>
  <c r="AA118" i="53"/>
  <c r="AA79" i="53"/>
  <c r="AA29" i="53"/>
  <c r="Z120" i="53"/>
  <c r="AB57" i="53"/>
  <c r="AB34" i="53"/>
  <c r="AB82" i="53"/>
  <c r="Z72" i="53"/>
  <c r="AA72" i="53"/>
  <c r="M13" i="41"/>
  <c r="N13" i="41"/>
  <c r="AA44" i="53"/>
  <c r="Z61" i="53"/>
  <c r="AC86" i="53"/>
  <c r="AA21" i="53"/>
  <c r="AA120" i="53"/>
  <c r="Z99" i="53"/>
  <c r="Z55" i="53"/>
  <c r="AC119" i="53"/>
  <c r="AB18" i="53"/>
  <c r="Z57" i="53"/>
  <c r="AC91" i="53"/>
  <c r="AB91" i="53"/>
  <c r="AA103" i="53"/>
  <c r="Z103" i="53"/>
  <c r="AB103" i="53"/>
  <c r="AA13" i="53"/>
  <c r="Z113" i="53"/>
  <c r="AB86" i="53"/>
  <c r="Z81" i="53"/>
  <c r="AD81" i="53" s="1"/>
  <c r="AL81" i="53" s="1"/>
  <c r="Z98" i="53"/>
  <c r="AD98" i="53" s="1"/>
  <c r="AL98" i="53" s="1"/>
  <c r="AA31" i="53"/>
  <c r="AA91" i="53"/>
  <c r="Z91" i="53"/>
  <c r="AC102" i="53"/>
  <c r="AC99" i="53"/>
  <c r="AA113" i="53"/>
  <c r="AB112" i="53"/>
  <c r="Z119" i="53"/>
  <c r="AB12" i="53"/>
  <c r="AC125" i="53"/>
  <c r="AA57" i="53"/>
  <c r="Z71" i="53"/>
  <c r="AA75" i="53"/>
  <c r="AB75" i="53"/>
  <c r="AC75" i="53"/>
  <c r="Z75" i="53"/>
  <c r="AC85" i="53"/>
  <c r="Z14" i="53"/>
  <c r="AA14" i="53"/>
  <c r="AC48" i="53"/>
  <c r="AB48" i="53"/>
  <c r="AD48" i="53" s="1"/>
  <c r="AL48" i="53" s="1"/>
  <c r="Z45" i="53"/>
  <c r="AC18" i="53"/>
  <c r="AA123" i="53"/>
  <c r="AB44" i="53"/>
  <c r="AA22" i="53"/>
  <c r="AC61" i="53"/>
  <c r="AB71" i="53"/>
  <c r="AB67" i="53"/>
  <c r="Z29" i="53"/>
  <c r="AB61" i="53"/>
  <c r="Z64" i="53"/>
  <c r="Z13" i="53"/>
  <c r="AC62" i="53"/>
  <c r="AC112" i="53"/>
  <c r="AA19" i="53"/>
  <c r="AA67" i="53"/>
  <c r="AD67" i="53" s="1"/>
  <c r="AL67" i="53" s="1"/>
  <c r="Z41" i="53"/>
  <c r="AB41" i="53"/>
  <c r="AC24" i="53"/>
  <c r="AD24" i="53" s="1"/>
  <c r="AL24" i="53" s="1"/>
  <c r="AC44" i="53"/>
  <c r="AB19" i="53"/>
  <c r="AB99" i="53"/>
  <c r="AA55" i="53"/>
  <c r="AB62" i="53"/>
  <c r="AA119" i="53"/>
  <c r="AA18" i="53"/>
  <c r="AC107" i="53"/>
  <c r="AA107" i="53"/>
  <c r="Z107" i="53"/>
  <c r="AB107" i="53"/>
  <c r="AB22" i="53"/>
  <c r="AD22" i="53" s="1"/>
  <c r="AL22" i="53" s="1"/>
  <c r="AC105" i="53"/>
  <c r="AA105" i="53"/>
  <c r="Z105" i="53"/>
  <c r="AD40" i="53"/>
  <c r="AL40" i="53" s="1"/>
  <c r="Z85" i="53"/>
  <c r="AA86" i="53"/>
  <c r="AA85" i="53"/>
  <c r="Z31" i="53"/>
  <c r="Z21" i="53"/>
  <c r="AD21" i="53" s="1"/>
  <c r="AL21" i="53" s="1"/>
  <c r="AB78" i="53"/>
  <c r="AC118" i="53"/>
  <c r="AD118" i="53" s="1"/>
  <c r="AL118" i="53" s="1"/>
  <c r="Z62" i="53"/>
  <c r="BU19" i="47"/>
  <c r="AT154" i="47" s="1"/>
  <c r="AB53" i="53"/>
  <c r="AC53" i="53"/>
  <c r="AB87" i="53"/>
  <c r="AA87" i="53"/>
  <c r="AD87" i="53" s="1"/>
  <c r="AL87" i="53" s="1"/>
  <c r="AC103" i="53"/>
  <c r="N21" i="48"/>
  <c r="L24" i="48"/>
  <c r="AT159" i="47"/>
  <c r="I15" i="48"/>
  <c r="F12" i="48"/>
  <c r="N12" i="48" s="1"/>
  <c r="AF185" i="47"/>
  <c r="AD185" i="47"/>
  <c r="AF183" i="47"/>
  <c r="AA186" i="47"/>
  <c r="AD28" i="53"/>
  <c r="AL28" i="53" s="1"/>
  <c r="AD73" i="53"/>
  <c r="AL73" i="53" s="1"/>
  <c r="AD102" i="53"/>
  <c r="AL102" i="53" s="1"/>
  <c r="AD63" i="53"/>
  <c r="AL63" i="53" s="1"/>
  <c r="AB13" i="53"/>
  <c r="Z47" i="53"/>
  <c r="AB47" i="53"/>
  <c r="AD92" i="53"/>
  <c r="AL92" i="53" s="1"/>
  <c r="AA12" i="53"/>
  <c r="AA94" i="53"/>
  <c r="AC94" i="53"/>
  <c r="AD39" i="53"/>
  <c r="AL39" i="53" s="1"/>
  <c r="AD30" i="53"/>
  <c r="AL30" i="53" s="1"/>
  <c r="AB16" i="53"/>
  <c r="AC16" i="53"/>
  <c r="AB106" i="53"/>
  <c r="Z106" i="53"/>
  <c r="AC122" i="53"/>
  <c r="Z94" i="53"/>
  <c r="Z43" i="53"/>
  <c r="AA106" i="53"/>
  <c r="Z16" i="53"/>
  <c r="AA47" i="53"/>
  <c r="Z114" i="53"/>
  <c r="AA114" i="53"/>
  <c r="AB114" i="53"/>
  <c r="AC47" i="53"/>
  <c r="AC25" i="53"/>
  <c r="AA25" i="53"/>
  <c r="Z121" i="53"/>
  <c r="AB121" i="53"/>
  <c r="AA121" i="53"/>
  <c r="AA32" i="53"/>
  <c r="Z32" i="53"/>
  <c r="AB32" i="53"/>
  <c r="AC101" i="53"/>
  <c r="Z101" i="53"/>
  <c r="AB43" i="53"/>
  <c r="AD34" i="53"/>
  <c r="AL34" i="53" s="1"/>
  <c r="AA68" i="53"/>
  <c r="AB68" i="53"/>
  <c r="Z68" i="53"/>
  <c r="AC114" i="53"/>
  <c r="AC54" i="53"/>
  <c r="AB54" i="53"/>
  <c r="AB26" i="53"/>
  <c r="Z26" i="53"/>
  <c r="AA26" i="53"/>
  <c r="AB122" i="53"/>
  <c r="AA122" i="53"/>
  <c r="AC12" i="53"/>
  <c r="AD66" i="53"/>
  <c r="AL66" i="53" s="1"/>
  <c r="AD38" i="53"/>
  <c r="AL38" i="53" s="1"/>
  <c r="AC43" i="53"/>
  <c r="AD17" i="53"/>
  <c r="AL17" i="53" s="1"/>
  <c r="Z25" i="53"/>
  <c r="Z54" i="53"/>
  <c r="AC121" i="53"/>
  <c r="AC32" i="53"/>
  <c r="AD35" i="53"/>
  <c r="AL35" i="53" s="1"/>
  <c r="AD115" i="53"/>
  <c r="AL115" i="53" s="1"/>
  <c r="AD104" i="53"/>
  <c r="AL104" i="53" s="1"/>
  <c r="AD36" i="53"/>
  <c r="AL36" i="53" s="1"/>
  <c r="AD108" i="53"/>
  <c r="AL108" i="53" s="1"/>
  <c r="AD58" i="53"/>
  <c r="AL58" i="53" s="1"/>
  <c r="AD59" i="53"/>
  <c r="AL59" i="53" s="1"/>
  <c r="AD69" i="53"/>
  <c r="AL69" i="53" s="1"/>
  <c r="AD117" i="53"/>
  <c r="AL117" i="53" s="1"/>
  <c r="AD88" i="53"/>
  <c r="AL88" i="53" s="1"/>
  <c r="K12" i="41"/>
  <c r="N12" i="41"/>
  <c r="M12" i="41"/>
  <c r="N14" i="41"/>
  <c r="M14" i="41"/>
  <c r="O14" i="41" s="1"/>
  <c r="K13" i="41"/>
  <c r="O13" i="41" s="1"/>
  <c r="L23" i="48"/>
  <c r="L20" i="48"/>
  <c r="L22" i="48"/>
  <c r="BW18" i="47"/>
  <c r="AQ156" i="47" s="1"/>
  <c r="AQ159" i="47" s="1"/>
  <c r="F189" i="47"/>
  <c r="F25" i="48"/>
  <c r="N14" i="48"/>
  <c r="L14" i="48"/>
  <c r="V39" i="49"/>
  <c r="O55" i="48"/>
  <c r="AD15" i="53" l="1"/>
  <c r="AL15" i="53" s="1"/>
  <c r="AD20" i="53"/>
  <c r="AL20" i="53" s="1"/>
  <c r="AD184" i="47"/>
  <c r="F13" i="48"/>
  <c r="L13" i="48" s="1"/>
  <c r="AD85" i="53"/>
  <c r="AL85" i="53" s="1"/>
  <c r="AD99" i="53"/>
  <c r="AL99" i="53" s="1"/>
  <c r="AD116" i="53"/>
  <c r="AL116" i="53" s="1"/>
  <c r="AD70" i="53"/>
  <c r="AL70" i="53" s="1"/>
  <c r="W186" i="47"/>
  <c r="AD19" i="53"/>
  <c r="AL19" i="53" s="1"/>
  <c r="AD61" i="53"/>
  <c r="AL61" i="53" s="1"/>
  <c r="AD23" i="53"/>
  <c r="AL23" i="53" s="1"/>
  <c r="AD43" i="53"/>
  <c r="AL43" i="53" s="1"/>
  <c r="AD54" i="53"/>
  <c r="AL54" i="53" s="1"/>
  <c r="AD29" i="53"/>
  <c r="AL29" i="53" s="1"/>
  <c r="AD112" i="53"/>
  <c r="AL112" i="53" s="1"/>
  <c r="AD84" i="53"/>
  <c r="AL84" i="53" s="1"/>
  <c r="AD31" i="53"/>
  <c r="AL31" i="53" s="1"/>
  <c r="AD111" i="53"/>
  <c r="AL111" i="53" s="1"/>
  <c r="AD33" i="53"/>
  <c r="AL33" i="53" s="1"/>
  <c r="AD42" i="53"/>
  <c r="AL42" i="53" s="1"/>
  <c r="AD100" i="53"/>
  <c r="AL100" i="53" s="1"/>
  <c r="AD51" i="53"/>
  <c r="AL51" i="53" s="1"/>
  <c r="AD82" i="53"/>
  <c r="AL82" i="53" s="1"/>
  <c r="AD41" i="53"/>
  <c r="AL41" i="53" s="1"/>
  <c r="AD113" i="53"/>
  <c r="AL113" i="53" s="1"/>
  <c r="AD86" i="53"/>
  <c r="AL86" i="53" s="1"/>
  <c r="AD14" i="53"/>
  <c r="AL14" i="53" s="1"/>
  <c r="AD97" i="53"/>
  <c r="AL97" i="53" s="1"/>
  <c r="AD64" i="53"/>
  <c r="AL64" i="53" s="1"/>
  <c r="AD123" i="53"/>
  <c r="AL123" i="53" s="1"/>
  <c r="AD72" i="53"/>
  <c r="AL72" i="53" s="1"/>
  <c r="AD55" i="53"/>
  <c r="AL55" i="53" s="1"/>
  <c r="AD50" i="53"/>
  <c r="AL50" i="53" s="1"/>
  <c r="AD45" i="53"/>
  <c r="AL45" i="53" s="1"/>
  <c r="AD78" i="53"/>
  <c r="AL78" i="53" s="1"/>
  <c r="AD90" i="53"/>
  <c r="AL90" i="53" s="1"/>
  <c r="AD91" i="53"/>
  <c r="AL91" i="53" s="1"/>
  <c r="AD119" i="53"/>
  <c r="AL119" i="53" s="1"/>
  <c r="AD62" i="53"/>
  <c r="AL62" i="53" s="1"/>
  <c r="AD83" i="53"/>
  <c r="AL83" i="53" s="1"/>
  <c r="AD105" i="53"/>
  <c r="AL105" i="53" s="1"/>
  <c r="AD18" i="53"/>
  <c r="AL18" i="53" s="1"/>
  <c r="AD79" i="53"/>
  <c r="AL79" i="53" s="1"/>
  <c r="N13" i="48"/>
  <c r="AF186" i="47"/>
  <c r="AD120" i="53"/>
  <c r="AL120" i="53" s="1"/>
  <c r="AD71" i="53"/>
  <c r="AL71" i="53" s="1"/>
  <c r="AD44" i="53"/>
  <c r="AL44" i="53" s="1"/>
  <c r="AD53" i="53"/>
  <c r="AL53" i="53" s="1"/>
  <c r="AD57" i="53"/>
  <c r="AL57" i="53" s="1"/>
  <c r="AD27" i="53"/>
  <c r="AL27" i="53" s="1"/>
  <c r="O12" i="41"/>
  <c r="N215" i="41" s="1"/>
  <c r="AD107" i="53"/>
  <c r="AL107" i="53" s="1"/>
  <c r="AD13" i="53"/>
  <c r="AL13" i="53" s="1"/>
  <c r="AX158" i="47"/>
  <c r="AD103" i="53"/>
  <c r="AL103" i="53" s="1"/>
  <c r="AD75" i="53"/>
  <c r="AL75" i="53" s="1"/>
  <c r="L12" i="48"/>
  <c r="F15" i="48"/>
  <c r="N15" i="48" s="1"/>
  <c r="AD186" i="47"/>
  <c r="I19" i="48"/>
  <c r="I25" i="48" s="1"/>
  <c r="L25" i="48" s="1"/>
  <c r="L183" i="47"/>
  <c r="AD106" i="53"/>
  <c r="AL106" i="53" s="1"/>
  <c r="AD26" i="53"/>
  <c r="AL26" i="53" s="1"/>
  <c r="AD25" i="53"/>
  <c r="AL25" i="53" s="1"/>
  <c r="AD122" i="53"/>
  <c r="AL122" i="53" s="1"/>
  <c r="AD68" i="53"/>
  <c r="AL68" i="53" s="1"/>
  <c r="AD32" i="53"/>
  <c r="AL32" i="53" s="1"/>
  <c r="AD94" i="53"/>
  <c r="AL94" i="53" s="1"/>
  <c r="AD12" i="53"/>
  <c r="AL12" i="53" s="1"/>
  <c r="AD114" i="53"/>
  <c r="AL114" i="53" s="1"/>
  <c r="AD121" i="53"/>
  <c r="AL121" i="53" s="1"/>
  <c r="AD47" i="53"/>
  <c r="AL47" i="53" s="1"/>
  <c r="AD101" i="53"/>
  <c r="AL101" i="53" s="1"/>
  <c r="AD16" i="53"/>
  <c r="AL16" i="53" s="1"/>
  <c r="I189" i="47"/>
  <c r="L189" i="47" s="1"/>
  <c r="N183" i="47"/>
  <c r="F39" i="49"/>
  <c r="N19" i="48" l="1"/>
  <c r="L19" i="48"/>
  <c r="L15" i="48"/>
  <c r="N189" i="47"/>
  <c r="N25" i="48"/>
</calcChain>
</file>

<file path=xl/sharedStrings.xml><?xml version="1.0" encoding="utf-8"?>
<sst xmlns="http://schemas.openxmlformats.org/spreadsheetml/2006/main" count="923" uniqueCount="464">
  <si>
    <t>PLANIFICACIÓN DEL TALENTO HUMANO</t>
  </si>
  <si>
    <t>N°</t>
  </si>
  <si>
    <t>Unidad administrativa</t>
  </si>
  <si>
    <t>Grupo ocupacional</t>
  </si>
  <si>
    <t>SP5</t>
  </si>
  <si>
    <t>RMU</t>
  </si>
  <si>
    <t>Cédula</t>
  </si>
  <si>
    <t>Rol</t>
  </si>
  <si>
    <t>Puesto institucional</t>
  </si>
  <si>
    <t xml:space="preserve">Apellidos y Nombres </t>
  </si>
  <si>
    <t>Número de puestos</t>
  </si>
  <si>
    <t>R.M.U</t>
  </si>
  <si>
    <t>Vigencia</t>
  </si>
  <si>
    <t>SP6</t>
  </si>
  <si>
    <t>SP7</t>
  </si>
  <si>
    <t>SP8</t>
  </si>
  <si>
    <t>SP9</t>
  </si>
  <si>
    <t>ROL</t>
  </si>
  <si>
    <t>GRUPO OCUPACIONAL</t>
  </si>
  <si>
    <t>Ejecución y coordinación de procesos</t>
  </si>
  <si>
    <t>Ejecución y supervisión de procesos</t>
  </si>
  <si>
    <t xml:space="preserve">Ejecución de procesos </t>
  </si>
  <si>
    <t xml:space="preserve">Ejecución de procesos de apoyo y tecnológico 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</si>
  <si>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</si>
  <si>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</si>
  <si>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</si>
  <si>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</si>
  <si>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</si>
  <si>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</si>
  <si>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</si>
  <si>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</si>
  <si>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</si>
  <si>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</si>
  <si>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</si>
  <si>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Servidor Público 8</t>
  </si>
  <si>
    <t>Servidor Público 9</t>
  </si>
  <si>
    <t>Servidor Público 10</t>
  </si>
  <si>
    <t>Servidor Público 11</t>
  </si>
  <si>
    <t>Servidor Público 12</t>
  </si>
  <si>
    <t>Servidor Público 13</t>
  </si>
  <si>
    <t>Servidor Público 14</t>
  </si>
  <si>
    <t>GRADO</t>
  </si>
  <si>
    <t>SP1</t>
  </si>
  <si>
    <t>SP2</t>
  </si>
  <si>
    <t>SPA1</t>
  </si>
  <si>
    <t>SPA2</t>
  </si>
  <si>
    <t>SPA3</t>
  </si>
  <si>
    <t>SPA4</t>
  </si>
  <si>
    <t>SP3</t>
  </si>
  <si>
    <t>SP4</t>
  </si>
  <si>
    <t>SP10</t>
  </si>
  <si>
    <t>SP11</t>
  </si>
  <si>
    <t>SP12</t>
  </si>
  <si>
    <t>SP13</t>
  </si>
  <si>
    <t>SP14</t>
  </si>
  <si>
    <t>INSTITUCIÓN:</t>
  </si>
  <si>
    <t>PARTIDA GENERAL:</t>
  </si>
  <si>
    <t>Partida individual</t>
  </si>
  <si>
    <t>Tipo de traspaso</t>
  </si>
  <si>
    <t xml:space="preserve">Código: </t>
  </si>
  <si>
    <t>Página:</t>
  </si>
  <si>
    <t xml:space="preserve">Versión: </t>
  </si>
  <si>
    <t xml:space="preserve">Fecha: </t>
  </si>
  <si>
    <t>Fecha:</t>
  </si>
  <si>
    <t xml:space="preserve">Página: </t>
  </si>
  <si>
    <t xml:space="preserve"> Unidad interna o
institución de destino</t>
  </si>
  <si>
    <t>Versión:</t>
  </si>
  <si>
    <t>GRUPO OCUPACIONAL REDUCIDO</t>
  </si>
  <si>
    <t>LOSEP</t>
  </si>
  <si>
    <t>NOMBRE DEL DOCUMENTO</t>
  </si>
  <si>
    <t>CÓDIGO</t>
  </si>
  <si>
    <t>FIRMA</t>
  </si>
  <si>
    <t>BRECHA</t>
  </si>
  <si>
    <t>BRECHA  INSTITUCIONAL GENERAL</t>
  </si>
  <si>
    <t>SITUACIÓN PROPUESTA</t>
  </si>
  <si>
    <t xml:space="preserve">SITUACIÓN ACTUAL </t>
  </si>
  <si>
    <t>PROCESOS</t>
  </si>
  <si>
    <t>BRECHA INSTITUCIONAL GENERAL</t>
  </si>
  <si>
    <t>NIVEL TERRITORIAL:</t>
  </si>
  <si>
    <t xml:space="preserve">                     </t>
  </si>
  <si>
    <t>Código:</t>
  </si>
  <si>
    <t>Gobernante</t>
  </si>
  <si>
    <t>Nivel Jerárquico Superior</t>
  </si>
  <si>
    <t>PROCESO</t>
  </si>
  <si>
    <t xml:space="preserve">ANÁLISIS DE BRECHAS </t>
  </si>
  <si>
    <t>NÚMERO DE SERVIDORES Y TRABAJADORES TOTAL INSTITUCIÓN:</t>
  </si>
  <si>
    <t>NÚMERO DE SERVIDORES:</t>
  </si>
  <si>
    <t>Observaciones</t>
  </si>
  <si>
    <t>Brecha</t>
  </si>
  <si>
    <t>Proceso</t>
  </si>
  <si>
    <t>CLASIFICACIÓN POR PROCESO PROPUESTO</t>
  </si>
  <si>
    <t>Clasificación</t>
  </si>
  <si>
    <t>N° De Puestos Bajo el Rol de:</t>
  </si>
  <si>
    <t>N° De Puestos de Nivel Jerárquico Superior</t>
  </si>
  <si>
    <t>SITUACIÓN ACTUAL</t>
  </si>
  <si>
    <t>ESTRUCTURA ORGÁNICA INSTITUCIONAL</t>
  </si>
  <si>
    <t>FECHA:</t>
  </si>
  <si>
    <t>TIPOLOGÍAS</t>
  </si>
  <si>
    <t>No.</t>
  </si>
  <si>
    <t>______________________________________________
Responsable de la UATH</t>
  </si>
  <si>
    <t>TOTAL TRASLADOS</t>
  </si>
  <si>
    <t>Apellidos y nombres</t>
  </si>
  <si>
    <t>Traspasos institucionales</t>
  </si>
  <si>
    <t>Traspasos interinstitucionales</t>
  </si>
  <si>
    <t>TOTAL CONTRATOS OCASIONALES</t>
  </si>
  <si>
    <t>semaforización</t>
  </si>
  <si>
    <t>ó</t>
  </si>
  <si>
    <t>ñ</t>
  </si>
  <si>
    <t>ò</t>
  </si>
  <si>
    <t>CAMPOS DE GESTIÓN</t>
  </si>
  <si>
    <t>Grado</t>
  </si>
  <si>
    <t>ANÁLISIS DE BRECHAS POR ROL</t>
  </si>
  <si>
    <t>Contratos de servicios ocasionales</t>
  </si>
  <si>
    <t>Habilitación de puestos vacantes</t>
  </si>
  <si>
    <t>Creación de puestos</t>
  </si>
  <si>
    <t>Supresiones de puestos</t>
  </si>
  <si>
    <t>Desvinculaciones de personal</t>
  </si>
  <si>
    <t xml:space="preserve">APELLIDOS Y NOMBRES: </t>
  </si>
  <si>
    <t>TOTAL BRECHA</t>
  </si>
  <si>
    <t>OTROS REGÍMENES ESPECIALES:</t>
  </si>
  <si>
    <t>NIVEL</t>
  </si>
  <si>
    <t>Clasificación por proceso</t>
  </si>
  <si>
    <t>TOTAL INSTITUCIONAL</t>
  </si>
  <si>
    <t>Comisiones de servicios en otras instituciones</t>
  </si>
  <si>
    <t>1 de 1</t>
  </si>
  <si>
    <t>TOTAL N° CAMPOS DE GESTIÓN</t>
  </si>
  <si>
    <t>N° CAMPOS DE GESTIÓN</t>
  </si>
  <si>
    <t>MATRIZ DE PLANIFICACIÓN DEL TALENTO HUMANO POR NIVELES TERRITORIALES</t>
  </si>
  <si>
    <t>PUESTO:</t>
  </si>
  <si>
    <t>TOTAL CAMPOS DE GESTIÓN DEL TALENTO HUMANO</t>
  </si>
  <si>
    <t>BRECHA POR TERRITORIO</t>
  </si>
  <si>
    <t>TOTAL CAMPOS DE GESTIÓN POR TERRITORIO</t>
  </si>
  <si>
    <t>Jubilación por invalidez</t>
  </si>
  <si>
    <t>LISTA DE ASIGNACIONES PARA CONTRATOS DE SERVICIOS OCASIONALES</t>
  </si>
  <si>
    <t>LISTA DE ASIGNACIONES PARA CREACIONES DE PUESTOS</t>
  </si>
  <si>
    <t xml:space="preserve">LISTA DE ASIGNACIONES PARA SUPRESIONES DE PUESTOS </t>
  </si>
  <si>
    <t>LISTA DE ASIGNACIONES PARA DESVINCULACIONES DE PERSONAL</t>
  </si>
  <si>
    <t>Lista de asignaciones para contratos de servicios ocasionales</t>
  </si>
  <si>
    <t xml:space="preserve">Lista de asignaciones para habilitación de partidas vacantes </t>
  </si>
  <si>
    <t>Lista de asignaciones para creaciones de puestos</t>
  </si>
  <si>
    <t xml:space="preserve">Lista de asignaciones para supresiones de puestos </t>
  </si>
  <si>
    <t>Lista de asignaciones para desvinculaciones de personal</t>
  </si>
  <si>
    <t>Estratégico</t>
  </si>
  <si>
    <t>Partida presupuestaria</t>
  </si>
  <si>
    <t>CAMPOS DE GESTIÓN DEL TALENTO HUMANO</t>
  </si>
  <si>
    <t>PRO-MDT-PTH-01 FOR  03 EXT</t>
  </si>
  <si>
    <t>1   de 1</t>
  </si>
  <si>
    <t>Lista de asignaciones para traspasos internos</t>
  </si>
  <si>
    <t>Lista de asignaciones para traspasos a otras instituciones</t>
  </si>
  <si>
    <t>Traspasos administrativos institucionales</t>
  </si>
  <si>
    <t>Traspasos administrativos interinstitucionales</t>
  </si>
  <si>
    <t>REPORTE DE DIAGNÓSTICO INSTITUCIONAL</t>
  </si>
  <si>
    <t>PRO-MDT-PTH-01 FOR 09 EXT</t>
  </si>
  <si>
    <t>PRO-MDT-PTH-01 FOR 10 EXT</t>
  </si>
  <si>
    <t>PRO-MDT-PTH-01 FOR 11 EXT</t>
  </si>
  <si>
    <t>PRO-MDT-PTH-01 FOR 12 EXT</t>
  </si>
  <si>
    <t>PRO-MDT-PTH-01 FOR 13 EXT</t>
  </si>
  <si>
    <t>PRO-MDT-PTH-01 FOR 14 EXT</t>
  </si>
  <si>
    <t>PRO-MDT-PTH-01 FOR 15 EXT</t>
  </si>
  <si>
    <t>INFORME DEL PLAN CONSOLIDADO DE LA PLANIFICACIÓN DEL TALENTO HUMANO</t>
  </si>
  <si>
    <t>DETALLE (Zonal/Distrito/Circuito/ o sus equivalentes):</t>
  </si>
  <si>
    <t>Sustantivo</t>
  </si>
  <si>
    <t>Adjetivo</t>
  </si>
  <si>
    <t>Fecha</t>
  </si>
  <si>
    <t>INFORME DE OPTIMIZACIÓN Y RACIONALIZACIÓN POR NIVEL TERRITORIAL</t>
  </si>
  <si>
    <t xml:space="preserve">RESPONSABLE DE LA UATH </t>
  </si>
  <si>
    <r>
      <t xml:space="preserve">Desde
</t>
    </r>
    <r>
      <rPr>
        <sz val="6.5"/>
        <rFont val="Century Gothic"/>
        <family val="2"/>
      </rPr>
      <t>(aa/mm/dd)</t>
    </r>
  </si>
  <si>
    <r>
      <t xml:space="preserve">Hasta
</t>
    </r>
    <r>
      <rPr>
        <sz val="6.5"/>
        <rFont val="Century Gothic"/>
        <family val="2"/>
      </rPr>
      <t>(aa/mm/dd)</t>
    </r>
  </si>
  <si>
    <t>PRO-MDT-PTH-01 FOR 07 EXT</t>
  </si>
  <si>
    <t>PRO-MDT-PTH-01 FOR  05 EXT</t>
  </si>
  <si>
    <t>PRO-MDT-PTH-01 FOR 16 EXT</t>
  </si>
  <si>
    <t xml:space="preserve"> </t>
  </si>
  <si>
    <t>Equivalentes:</t>
  </si>
  <si>
    <t>………………………….</t>
  </si>
  <si>
    <t>TOTAL</t>
  </si>
  <si>
    <t>Ejecución de procesos</t>
  </si>
  <si>
    <t>DETALLE (Zona/Circuito/Distrito o equivalentes):</t>
  </si>
  <si>
    <t>APELLIDOS Y NOMBRES:</t>
  </si>
  <si>
    <t>TOTAL GENERAL:</t>
  </si>
  <si>
    <t>DETALLE (Zonal/Distrito/Circuito/ o equivalentes):</t>
  </si>
  <si>
    <t xml:space="preserve"> 1 de 1</t>
  </si>
  <si>
    <t xml:space="preserve">Versión:  </t>
  </si>
  <si>
    <t>Sobrevalorado
(Ingrese información en la hoja denominada "Datos"</t>
  </si>
  <si>
    <t>NO</t>
  </si>
  <si>
    <t>SI</t>
  </si>
  <si>
    <t>Técnico</t>
  </si>
  <si>
    <t>Privativo</t>
  </si>
  <si>
    <t>Alta desconcentración baja descentralización</t>
  </si>
  <si>
    <t>Alta descentralización baja desconcentración</t>
  </si>
  <si>
    <t>Sectores estratégicos</t>
  </si>
  <si>
    <t>Central</t>
  </si>
  <si>
    <t>Zonal</t>
  </si>
  <si>
    <t>Regional</t>
  </si>
  <si>
    <t>Provincial</t>
  </si>
  <si>
    <t>Distrital</t>
  </si>
  <si>
    <t>Cantonal</t>
  </si>
  <si>
    <t>Circuital</t>
  </si>
  <si>
    <t>Parroquial</t>
  </si>
  <si>
    <t>La situación actual presentada esta conformada por el siguiente número de servidores bajo la modalidad de:</t>
  </si>
  <si>
    <t>NOMBRAMIENTOS PROVISIONALES</t>
  </si>
  <si>
    <t>NOMBRAMIENTOS PERMANENTES</t>
  </si>
  <si>
    <t>NJS</t>
  </si>
  <si>
    <t>Contrato ocasional por:</t>
  </si>
  <si>
    <t>Habilitación de partidas:</t>
  </si>
  <si>
    <t>NÚMERO TOTAL DE PARTIDAS HABILITADAS CON CARGO AL RUBRO DE CONTRATOS OCASIONALES</t>
  </si>
  <si>
    <t>PARTIDA VACANTE HABILITADA SITUACIÓN ACTUAL</t>
  </si>
  <si>
    <t>Denominación de Puesto institucional</t>
  </si>
  <si>
    <t xml:space="preserve">CÓDIGO DE TRABAJO </t>
  </si>
  <si>
    <t>OTROS REGIMENES</t>
  </si>
  <si>
    <t>Habilitación de partida con cargo al rubro de contrato ocasional</t>
  </si>
  <si>
    <t>Requeridos</t>
  </si>
  <si>
    <t>Requerido</t>
  </si>
  <si>
    <t>Excedente</t>
  </si>
  <si>
    <t>TOTAL REQUERIDOS</t>
  </si>
  <si>
    <t>TOTAL EXCEDENTES</t>
  </si>
  <si>
    <t xml:space="preserve">Habilitación de partida por cierre de brecha </t>
  </si>
  <si>
    <t xml:space="preserve">VACANTES </t>
  </si>
  <si>
    <t>Eliminación de partida</t>
  </si>
  <si>
    <t>Creación de partida</t>
  </si>
  <si>
    <t>Movimiento a realizar:
(Informativo)</t>
  </si>
  <si>
    <t>NÚMERO TOTAL DE PARTIDAS HABILITADAS POR CIERRE DE BRECHAS</t>
  </si>
  <si>
    <t>TOTAL DE HABILITACIONES DE PARTIDAS</t>
  </si>
  <si>
    <t>PROPUESTA DE REVISIÓN A LA CLASIFICACIÓN DE PARTIDA VACANTE</t>
  </si>
  <si>
    <t>Administrativo</t>
  </si>
  <si>
    <t>Ejecución de procesos de apoyo</t>
  </si>
  <si>
    <t>Administraivo</t>
  </si>
  <si>
    <t xml:space="preserve">      Administrativo</t>
  </si>
  <si>
    <t>Revisión de partidas vacantes</t>
  </si>
  <si>
    <t>Partida vacante</t>
  </si>
  <si>
    <t>Partida ocupada</t>
  </si>
  <si>
    <t>VACANTES:</t>
  </si>
  <si>
    <t>Unidad Administrativa</t>
  </si>
  <si>
    <t>DATOS</t>
  </si>
  <si>
    <t xml:space="preserve">Ejecución de procesos de apoyo </t>
  </si>
  <si>
    <t>Revisión de partida por diferencia de brecha</t>
  </si>
  <si>
    <t>Revisión de partida con cargo a rubro de contrato ocasional</t>
  </si>
  <si>
    <t>NÚMERO TOTAL DE PARTIDAS SUJETAS A REVISIÓN DE PARTIDA POR DIFERENCIA DE BRECHA</t>
  </si>
  <si>
    <t>NÚMERO TOTAL DE PARTIDAS SUJETAS A REVISIÓN DE PARTIDA CON CARGO A RUBRO DE CONTRATO OCASIONAL</t>
  </si>
  <si>
    <t>* Número total de revisiones a la clasificación con cargo al rubro de contratos de servicios ocasionales</t>
  </si>
  <si>
    <t>FECHA CON CORTE A:</t>
  </si>
  <si>
    <t>Partida en litigio</t>
  </si>
  <si>
    <t>Servicios</t>
  </si>
  <si>
    <t>Excedentes</t>
  </si>
  <si>
    <t>DIFERENCIA EN PRESUPUESTO (CÁLCULO TOTAL PARTIDAS REVISADAS)</t>
  </si>
  <si>
    <t>partida vacante titular en comisión de servicio, encargo u otros</t>
  </si>
  <si>
    <t>* Número total de partidas habilitadas por diferencia de brechas</t>
  </si>
  <si>
    <t>* Número total de partidas con cargo al rubro de contratos de servicios ocasionales</t>
  </si>
  <si>
    <t xml:space="preserve">Lista de asignaciones para comisiones de servicio con remuneración para prestación de servicios en otras instituciones </t>
  </si>
  <si>
    <t>AÑO - 2019</t>
  </si>
  <si>
    <t>NO CSO - D. T. Décima Cuarta - 12 meses al 13/09/2017 NO presenta solicitud de creación hasta el 18/07/2018</t>
  </si>
  <si>
    <t>Responsable de la UATH</t>
  </si>
  <si>
    <t>Terminación de contratos de servicios ocasionales por cierre de brecha</t>
  </si>
  <si>
    <t>NÚMERO TOTAL ELIMINACIÓN DE PARTIDAS</t>
  </si>
  <si>
    <t>NÚMERO TOTAL DE CREACIÓN DE PARTIDAS POR DIFERENCIA DE BRECHA</t>
  </si>
  <si>
    <t>TOTAL INDEMNIZACIONES:</t>
  </si>
  <si>
    <t>TOTAL PUESTOS:</t>
  </si>
  <si>
    <t>SBU</t>
  </si>
  <si>
    <t>AÑOS</t>
  </si>
  <si>
    <t>Monto de la indemnización</t>
  </si>
  <si>
    <t>Años de servicio en el sector público</t>
  </si>
  <si>
    <t>Número de Imposiciones en el Sector Público</t>
  </si>
  <si>
    <t>año</t>
  </si>
  <si>
    <t>Fecha de Salida</t>
  </si>
  <si>
    <t>Partida individual a suprimirse</t>
  </si>
  <si>
    <t xml:space="preserve"> Unidad administrativa</t>
  </si>
  <si>
    <t>Apellidos y Nombres</t>
  </si>
  <si>
    <t>1 de  1</t>
  </si>
  <si>
    <t xml:space="preserve">TOTAL DE COSTO REMUNERATIVO:    </t>
  </si>
  <si>
    <t>TOTAL DE CREACIONES</t>
  </si>
  <si>
    <t>Salario básico unificado del trabajador privado a la fecha:</t>
  </si>
  <si>
    <t>Creación por:</t>
  </si>
  <si>
    <t>Total Costo</t>
  </si>
  <si>
    <t>Aporte patronal</t>
  </si>
  <si>
    <t>Fondos de reserva</t>
  </si>
  <si>
    <t>Décimo cuarto</t>
  </si>
  <si>
    <t>Décimo tercero</t>
  </si>
  <si>
    <t>R.M.U  anual</t>
  </si>
  <si>
    <t>COSTO REMUNERATIVO ANUAL</t>
  </si>
  <si>
    <t>N° De puestos</t>
  </si>
  <si>
    <t>* Número total de Jubilación Obligatoria 70 años</t>
  </si>
  <si>
    <t>* Número total eliminación de partidas</t>
  </si>
  <si>
    <t>* Número total de creación de partidas por diferencia de brecha</t>
  </si>
  <si>
    <t>* Número total de terminación de contratos de servicios ocasionales por cierre de brecha</t>
  </si>
  <si>
    <t>1. Nombre de la institución</t>
  </si>
  <si>
    <t>2. Nivel de desconcentración (planta Central o desconcentrado)</t>
  </si>
  <si>
    <t xml:space="preserve">3. Tipología institucional </t>
  </si>
  <si>
    <t>4. Partida general</t>
  </si>
  <si>
    <t>5. Partida individual</t>
  </si>
  <si>
    <t>7. Unidad administrativa (unidad a la que pertenece el servidor)</t>
  </si>
  <si>
    <t>8. Lugar de trabajo (Ciudad)</t>
  </si>
  <si>
    <t xml:space="preserve">9. Apellidos y nombres del servidor </t>
  </si>
  <si>
    <t>10. No. de documento (Cédula: 10 dígitos, en caso de iniciar con cero “0”, debe aparecer)</t>
  </si>
  <si>
    <t>11. Puesto institucional (denominación del puesto)</t>
  </si>
  <si>
    <t>12. Grupo ocupacional (servidor público 1,  servidor público 2, jerárquico superior 1, etc.)</t>
  </si>
  <si>
    <t>13. Rol (Ejecución de procesos, Ejecución y supervisión de procesos, Ejecución y coordinación de procesos, etc)</t>
  </si>
  <si>
    <t>14. Ámbito del puesto (nacional, zonal, regional, distrital, circuital, provincial, cantonal, parroquial)</t>
  </si>
  <si>
    <t>15. Grado (1,2,3,4, etc)</t>
  </si>
  <si>
    <t>16. Remuneración mensual unificada (Remuneración del puesto)</t>
  </si>
  <si>
    <t>17.1 Fecha de nacimiento Día</t>
  </si>
  <si>
    <t>17.2 Fecha de nacimiento Mes</t>
  </si>
  <si>
    <t>17.3 Fecha de nacimiento Año</t>
  </si>
  <si>
    <t>18. Edad (años)</t>
  </si>
  <si>
    <t>19. Género (masculino y femenino)</t>
  </si>
  <si>
    <t>20. Etnia (indígena, montubio, etc)"</t>
  </si>
  <si>
    <t>21. Instrucción formal (técnico superior, tercer nivel, cuarto nivel, etc)</t>
  </si>
  <si>
    <t>22. Régimen laboral (LOSEP, Código de trabajo, etc)</t>
  </si>
  <si>
    <t xml:space="preserve">23. Modalidad de prestación de servicios (nombramiento permanente, nombramiento provisional o contrato de servicios ocasionales) </t>
  </si>
  <si>
    <t>24. Fecha de ingreso a la institución (dd/mm/aaaa)</t>
  </si>
  <si>
    <t>25. Tiempo de servicio en la institución (años, meses)</t>
  </si>
  <si>
    <t>26. Tiempo de servicio en el sector público (años)</t>
  </si>
  <si>
    <t>27. Nro de imposiciones solo sector público</t>
  </si>
  <si>
    <t xml:space="preserve">28. Discapacidad </t>
  </si>
  <si>
    <t>29. Tipo de discapacidad (auditiva, física, visual, etc.)</t>
  </si>
  <si>
    <t xml:space="preserve">30. Sustitutos </t>
  </si>
  <si>
    <t xml:space="preserve">31. Nombre completo del familiar </t>
  </si>
  <si>
    <t xml:space="preserve">32. Enfermedades catastróficas </t>
  </si>
  <si>
    <t>33. Nombre de la enfermedad</t>
  </si>
  <si>
    <t>34. Modalidad de la partida</t>
  </si>
  <si>
    <t>35. Observaciones</t>
  </si>
  <si>
    <t>TOTAL GENERAL DESVINCULACIONES</t>
  </si>
  <si>
    <t>JUBILACIÓN ESPECIAL POR VEJEZ (DISCAPACIDAD)</t>
  </si>
  <si>
    <t>SUBTOTAL DE JUBILACIÓN NO OBLIGATORIA DISCAPACIDAD</t>
  </si>
  <si>
    <t>COMPENSACIÓN DE RETIRO POR JUBILACIÓN POR INVALIDEZ</t>
  </si>
  <si>
    <t>SUBTOTAL DE JUBILACIÓN NO OBLIGATORIA DESDE 60 AÑOS HASTA 69 AÑOS</t>
  </si>
  <si>
    <t>COMPENSACIÓN DE RETIRO POR JUBILACIÓN OBLIGATORIA 70 AÑOS</t>
  </si>
  <si>
    <t>SUBTOTAL DE JUBILACIÓN OBLIGATORIA INVALIDEZ</t>
  </si>
  <si>
    <t>COMPENSACIÓN DE RETIRO POR JUBILACIÓN NO OBLIGATORIA</t>
  </si>
  <si>
    <t>SUBTOTAL DE JUBILACIÓN OBLIGATORIA 70 AÑOS</t>
  </si>
  <si>
    <t xml:space="preserve">LENGUAJE </t>
  </si>
  <si>
    <t xml:space="preserve">PSICOLÓGICO </t>
  </si>
  <si>
    <t xml:space="preserve">VISUAL </t>
  </si>
  <si>
    <t xml:space="preserve">INTELECTUAL </t>
  </si>
  <si>
    <t>FÍSICA</t>
  </si>
  <si>
    <t>TIPOS DE DISCAPACIDADES</t>
  </si>
  <si>
    <t xml:space="preserve">Renuncia Voluntaria con Indemnización </t>
  </si>
  <si>
    <t>Jubilación No Obligatoria Discapacidad</t>
  </si>
  <si>
    <t>Jubilación No Obligatoria desde 60 años hasta 69 años</t>
  </si>
  <si>
    <t>Partida a Devengar</t>
  </si>
  <si>
    <t>Jubilación Obligatoria 70 años</t>
  </si>
  <si>
    <t>Partida a Eliminar</t>
  </si>
  <si>
    <t>CALCULO RV</t>
  </si>
  <si>
    <t xml:space="preserve">Tiempo de servicio en la misma Institución </t>
  </si>
  <si>
    <t>CALCULO</t>
  </si>
  <si>
    <t>TIEMPO PARA EL CÁLCULO</t>
  </si>
  <si>
    <t>Tiempo en el servicio público - Jubilaciones</t>
  </si>
  <si>
    <t>PARA CALCULO NO OBLIGATORIA</t>
  </si>
  <si>
    <t>VALIDACION DESVINCULACION 5</t>
  </si>
  <si>
    <t>VALIDACION DESVINCULACION 4</t>
  </si>
  <si>
    <t>VALIDACION DESVINCULACION 3</t>
  </si>
  <si>
    <t>VALIDACION DESVINCULACION 2</t>
  </si>
  <si>
    <t>VALIDACION DESVINCULACION 1</t>
  </si>
  <si>
    <t>Grado de discapacidad</t>
  </si>
  <si>
    <t>Tipo de Discapacidad</t>
  </si>
  <si>
    <t>Tiene Discapacidad</t>
  </si>
  <si>
    <t>Número Total de imposiciones</t>
  </si>
  <si>
    <t>AÑO DE SALIDA</t>
  </si>
  <si>
    <t>Fecha de Salida
(aa/mm/dd)</t>
  </si>
  <si>
    <t>Modalidad de desvinculación</t>
  </si>
  <si>
    <t>Régimen Laboral</t>
  </si>
  <si>
    <t xml:space="preserve">Unidad administrativa </t>
  </si>
  <si>
    <t>Edad del Servidor a la fecha de desvinculación</t>
  </si>
  <si>
    <t>Fecha de nacimiento</t>
  </si>
  <si>
    <t>Autorización para cubrir vacante</t>
  </si>
  <si>
    <t>INFORMACIÓN Y CÁLCULO DE JUBILACIONES</t>
  </si>
  <si>
    <t>Número de Imposiciones en el Sector Privado</t>
  </si>
  <si>
    <t>PLANIFICACIÓN DEL TALENTO HUMANO BANCA PÚBLICA</t>
  </si>
  <si>
    <t>Primera Autoridad a Nivel Nacional*</t>
  </si>
  <si>
    <t>Cuarta Autoridad (Sub Gerencia / Director de área o su equivalente)*</t>
  </si>
  <si>
    <t>Asesor*</t>
  </si>
  <si>
    <t>Coordinador de despacho*</t>
  </si>
  <si>
    <t>Gerencia</t>
  </si>
  <si>
    <t>* De conformidad al Anexo del Acuerdo Ministerial Nro. MDT-2017-0166 Reformado</t>
  </si>
  <si>
    <t>Servidor Bancario 1</t>
  </si>
  <si>
    <t>Servidor Bancario 2</t>
  </si>
  <si>
    <t>Servidor Bancario 3</t>
  </si>
  <si>
    <t>Servidor Bancario 4</t>
  </si>
  <si>
    <t>Servidor Bancario 5</t>
  </si>
  <si>
    <t>Servidor Bancario 6</t>
  </si>
  <si>
    <t>Servidor Bancario 7</t>
  </si>
  <si>
    <t>Servidor Bancario 8</t>
  </si>
  <si>
    <t>Servidor Bancario 9</t>
  </si>
  <si>
    <t>Servidor Bancario 10</t>
  </si>
  <si>
    <t>Servidor Bancario 11</t>
  </si>
  <si>
    <t>AÑOS PARA EL CÁLCULO</t>
  </si>
  <si>
    <t>TIEMPO PARA EL CALCULO DE RENUNCIAS VOLUNTARIAS</t>
  </si>
  <si>
    <t>CSO - Diferencia en la brecha - Art. 58 LOSEP</t>
  </si>
  <si>
    <t>CSO Art.  58 LOSEP (Actuales)</t>
  </si>
  <si>
    <t>NÚMERO TOTAL CSO - Diferencia en la brecha - Art. 58 LOSEP</t>
  </si>
  <si>
    <t>NÚMERO TOTAL CSO -  CSO Art.  58 LOSEP (Actuales)</t>
  </si>
  <si>
    <t>NÚMERO TOTAL CSO - Terminación de contratos de servicios ocasionales por cierre de brecha</t>
  </si>
  <si>
    <t>Creación - Diferencia en la brecha  - Art. 58 LOSEP</t>
  </si>
  <si>
    <t>Creación con cargo al rubro de CSO - D. T. Undécima</t>
  </si>
  <si>
    <t>Creación con cargo al rubro de CSO - Art. 58 LOSEP</t>
  </si>
  <si>
    <t>NÚMERO TOTAL DE CREACIONES CON CARGO AL RUBRO DE CSO -Diferencia en la brecha  - Art. 58 LOSEP</t>
  </si>
  <si>
    <t>NÚMERO TOTAL DE CREACIONES CON CARGO AL RUBRO DE CSO - D. T. Undécima</t>
  </si>
  <si>
    <t>NÚMERO TOTAL DE CREACIONES CON CARGO AL RUBRO DE CSO - Art. 58 LOSEP</t>
  </si>
  <si>
    <t>LISTA DE ASIGNACIONES PARA TRASPASOS DE PUESTOS A OTRAS UNIDADES O INSTITUCIONES</t>
  </si>
  <si>
    <t xml:space="preserve">Número de Imposiciones en la misma Institución </t>
  </si>
  <si>
    <t>* Número total de creaciones por diferencia en la brecha Art. 58 LOSEP</t>
  </si>
  <si>
    <t>* Número total total de creaciones con cargo al rubro de CSO - D. T. Undécima</t>
  </si>
  <si>
    <t>* Número total de creaciones con cargo al rubro de CSO - Art. 58 LOSEP</t>
  </si>
  <si>
    <t>* Número total de contratos ocasionales por diferencias de brechas  - Art. 58 LOSEP</t>
  </si>
  <si>
    <t>* Número total de contratos ocasionales por - Art.  58 LOSEP (Actuales)</t>
  </si>
  <si>
    <t>Nº</t>
  </si>
  <si>
    <t>AÑO</t>
  </si>
  <si>
    <t>SITUACIÓN PROPUESTA:</t>
  </si>
  <si>
    <t>NÚMERO DE SERVIDORES ACTUALES EN BASE A LA MODALIDAD</t>
  </si>
  <si>
    <t>AUTORIDAD RESPONSABLE</t>
  </si>
  <si>
    <t>DIFERENCIA ENTRE REQUERIDOS Y EXCEDENTES</t>
  </si>
  <si>
    <t>DIFERENCIA ENTRE SITUACIÓN ACTUAL Y PROPUESTA</t>
  </si>
  <si>
    <t>REPORTE DE BRECHAS POR UNIDAD, PROCESOS O PROYECTO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</si>
  <si>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</si>
  <si>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</si>
  <si>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</si>
  <si>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</si>
  <si>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</si>
  <si>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</si>
  <si>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</si>
  <si>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</si>
  <si>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INSTRUMENTOS TÉCNICOS DE APLICACIÓN BANCA PÚBLICA</t>
  </si>
  <si>
    <t>Nombres y Apellidos</t>
  </si>
  <si>
    <r>
      <rPr>
        <b/>
        <i/>
        <sz val="8"/>
        <color theme="1"/>
        <rFont val="Century Gothic"/>
        <family val="2"/>
      </rPr>
      <t>SUMATORIA A:</t>
    </r>
    <r>
      <rPr>
        <sz val="8"/>
        <color theme="1"/>
        <rFont val="Century Gothic"/>
        <family val="2"/>
      </rPr>
      <t xml:space="preserve"> SERVIDORES DE LAS ESCALAS DE 10 Y 11 GRADOS:</t>
    </r>
  </si>
  <si>
    <r>
      <rPr>
        <b/>
        <sz val="7.5"/>
        <color theme="1"/>
        <rFont val="Century Gothic"/>
        <family val="2"/>
      </rPr>
      <t>SUMATORIA B:</t>
    </r>
    <r>
      <rPr>
        <sz val="7.5"/>
        <color theme="1"/>
        <rFont val="Century Gothic"/>
        <family val="2"/>
      </rPr>
      <t>TRABAJADORES Y OBREROS BAJO EL CÓDIGO DEL TRABAJO:</t>
    </r>
  </si>
  <si>
    <t>CONTRATO DE SERVICIOS OCASIONALES ESCALA DE 11 GRADOS</t>
  </si>
  <si>
    <t>REQUERIDOS Y EXCEDENTES ESCALA DE 11 GRADOS</t>
  </si>
  <si>
    <t>Cédula de Identidad</t>
  </si>
  <si>
    <t>RENUNCIA VOLUNTARIA CON COMPENSACIÓN</t>
  </si>
  <si>
    <t xml:space="preserve">SUBTOTAL DE RENUNCIA VOLUNTARIA CON COMPENSACIÓN </t>
  </si>
  <si>
    <t>ACT</t>
  </si>
  <si>
    <t>MONTO DE COMPENSACIÓN</t>
  </si>
  <si>
    <t xml:space="preserve">CÁCULO RENUNCIAS VOLUNTARIAS CON COMPENSACIÓN </t>
  </si>
  <si>
    <t xml:space="preserve">Responsable de la UATH </t>
  </si>
  <si>
    <t>ANÁLISIS DE BRECHAS POR PROCESO</t>
  </si>
  <si>
    <t>LISTA DE ASIGNACIONES PARA REVISIÓN A LA CLASIFICACIÓN DE PARTIDAS VACANTES CON PRESUPUESTO</t>
  </si>
  <si>
    <t>Lista de asignaciones para revisión a la clasificación de partidas vacantes con presupuesto</t>
  </si>
  <si>
    <t>CONTENIDO DEL PLAN DE OPTIMIZACIÓN Y RACIONALIZACIÓN</t>
  </si>
  <si>
    <t xml:space="preserve">* Número total de revisiones a la clasificación por diferencia de brechas </t>
  </si>
  <si>
    <t xml:space="preserve"> *Número total de Jubilación No Obligatoria Discapacidad</t>
  </si>
  <si>
    <t>* Número total de Jubilación No Obligatoria desde 60 años hasta 69 años</t>
  </si>
  <si>
    <t>* Número total de Jubilación Obligatoria invalidez</t>
  </si>
  <si>
    <t>RESPONSABLE DE LA UATH</t>
  </si>
  <si>
    <t>AUTORIDAD RESPONSABLE:</t>
  </si>
  <si>
    <t>CONSOLIDACIÓN DE BRECHAS POR PROCESOS</t>
  </si>
  <si>
    <t>CONSOLIDACIÓN DE BRECHAS POR ROL</t>
  </si>
  <si>
    <t>CONSOLIDACIÓN OPTIMIZACIÓN Y RACIONALIZACIÓN</t>
  </si>
  <si>
    <t>CENTRAL O SU EQUIVALENTE</t>
  </si>
  <si>
    <t>ZONAL O SU EQUIVALENTE</t>
  </si>
  <si>
    <t>DISTRITAL O SU EQUIVALENTE</t>
  </si>
  <si>
    <t>CIRCUITAL O SU EQUIVALENTE</t>
  </si>
  <si>
    <t>RESPONSABLE DE LA UATH INSTITUCIONAL</t>
  </si>
  <si>
    <t>CARGO:</t>
  </si>
  <si>
    <t>AUTORIDAD NOMINADORA</t>
  </si>
  <si>
    <t>TIPOLOGÍA:</t>
  </si>
  <si>
    <t>Segunda Autoridad a Nivel Nacional*</t>
  </si>
  <si>
    <t>Tercera Autoridad*</t>
  </si>
  <si>
    <t xml:space="preserve">* Número total de Renuncia Voluntaria con Compensación </t>
  </si>
  <si>
    <t>AÑO 2031</t>
  </si>
  <si>
    <t>AÑO 2032</t>
  </si>
  <si>
    <t>LISTA DE ASIGNACIONES PARA HABILITACIÓN DE PARTIDAS VACANTES</t>
  </si>
  <si>
    <t>6. Nivel o tipo de proceso (Gobernante, Sustantivo, Adjetivo)</t>
  </si>
  <si>
    <t>01</t>
  </si>
  <si>
    <r>
      <rPr>
        <b/>
        <sz val="7"/>
        <rFont val="Century Gothic"/>
        <family val="2"/>
      </rPr>
      <t>Nota:</t>
    </r>
    <r>
      <rPr>
        <sz val="7"/>
        <rFont val="Century Gothic"/>
        <family val="2"/>
      </rPr>
      <t xml:space="preserve"> En la celda correspondiente a Unidad interna o institución de destino, si aún no se ha identificado el destino  se establecerá que: " Está en Proceso"</t>
    </r>
  </si>
  <si>
    <t xml:space="preserve">      Servicios</t>
  </si>
  <si>
    <t>Salario básico unificado del trabajador privado: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</si>
</sst>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\ * #,##0.00_);_(&quot;$&quot;\ * \(#,##0.00\);_(&quot;$&quot;\ * &quot;-&quot;??_);_(@_)"/>
    <numFmt numFmtId="165" formatCode="[$$-300A]\ #,##0;[Red][$$-300A]\ #,##0"/>
    <numFmt numFmtId="166" formatCode="&quot;$&quot;\ #,##0.000;[Red]&quot;$&quot;\ #,##0.000"/>
    <numFmt numFmtId="167" formatCode="yyyy\-mm\-dd;@"/>
    <numFmt numFmtId="168" formatCode="[$$-300A]\ #,##0.00"/>
    <numFmt numFmtId="169" formatCode="0000000000"/>
    <numFmt numFmtId="170" formatCode="&quot;$&quot;\ #,##0.00"/>
    <numFmt numFmtId="171" formatCode="#,##0;[Red]#,##0"/>
    <numFmt numFmtId="172" formatCode="[$$-2C0A]\ #,##0.00"/>
    <numFmt numFmtId="173" formatCode="[$-C0A]d\ &quot;de&quot;\ mmmm\ &quot;de&quot;\ yyyy;@"/>
    <numFmt numFmtId="174" formatCode="&quot;$&quot;\ #,##0.00;[Red]&quot;$&quot;\ #,##0.00"/>
    <numFmt numFmtId="175" formatCode="[$$-300A]\ #,##0.00;[Red][$$-300A]\ #,##0.0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6.5"/>
      <name val="Century Gothic"/>
      <family val="2"/>
    </font>
    <font>
      <sz val="6"/>
      <name val="Century Gothic"/>
      <family val="2"/>
    </font>
    <font>
      <b/>
      <sz val="11"/>
      <name val="Century Gothic"/>
      <family val="2"/>
    </font>
    <font>
      <sz val="6.5"/>
      <name val="Century Gothic"/>
      <family val="2"/>
    </font>
    <font>
      <sz val="7"/>
      <name val="Century Gothic"/>
      <family val="2"/>
    </font>
    <font>
      <sz val="8"/>
      <name val="Century Gothic"/>
      <family val="2"/>
    </font>
    <font>
      <b/>
      <sz val="10"/>
      <color theme="1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6"/>
      <color theme="1"/>
      <name val="Century Gothic"/>
      <family val="2"/>
    </font>
    <font>
      <sz val="5"/>
      <color theme="1"/>
      <name val="Century Gothic"/>
      <family val="2"/>
    </font>
    <font>
      <b/>
      <sz val="6"/>
      <color theme="1"/>
      <name val="Century Gothic"/>
      <family val="2"/>
    </font>
    <font>
      <b/>
      <sz val="11"/>
      <color theme="3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Century Gothic"/>
      <family val="2"/>
    </font>
    <font>
      <b/>
      <u/>
      <sz val="5"/>
      <color theme="1"/>
      <name val="Century Gothic"/>
      <family val="2"/>
    </font>
    <font>
      <b/>
      <sz val="6"/>
      <name val="Century Gothic"/>
      <family val="2"/>
    </font>
    <font>
      <b/>
      <i/>
      <u/>
      <sz val="14"/>
      <color theme="3" tint="-0.249977111117893"/>
      <name val="Arial"/>
      <family val="2"/>
    </font>
    <font>
      <b/>
      <sz val="8"/>
      <color theme="3"/>
      <name val="Century Gothic"/>
      <family val="2"/>
    </font>
    <font>
      <sz val="7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rgb="FF548DD4"/>
      <name val="Century Gothic"/>
      <family val="2"/>
    </font>
    <font>
      <b/>
      <sz val="5"/>
      <color theme="1"/>
      <name val="Century Gothic"/>
      <family val="2"/>
    </font>
    <font>
      <b/>
      <i/>
      <sz val="5"/>
      <name val="Century Gothic"/>
      <family val="2"/>
    </font>
    <font>
      <b/>
      <sz val="5"/>
      <name val="Century Gothic"/>
      <family val="2"/>
    </font>
    <font>
      <sz val="5"/>
      <name val="Century Gothic"/>
      <family val="2"/>
    </font>
    <font>
      <b/>
      <i/>
      <u/>
      <sz val="5"/>
      <color theme="1"/>
      <name val="Century Gothic"/>
      <family val="2"/>
    </font>
    <font>
      <sz val="4"/>
      <color theme="1"/>
      <name val="Century Gothic"/>
      <family val="2"/>
    </font>
    <font>
      <b/>
      <u/>
      <sz val="4"/>
      <color theme="1"/>
      <name val="Century Gothic"/>
      <family val="2"/>
    </font>
    <font>
      <u/>
      <sz val="4"/>
      <color theme="1"/>
      <name val="Century Gothic"/>
      <family val="2"/>
    </font>
    <font>
      <b/>
      <i/>
      <sz val="5"/>
      <color theme="1"/>
      <name val="Century Gothic"/>
      <family val="2"/>
    </font>
    <font>
      <b/>
      <i/>
      <sz val="4.5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7.5"/>
      <name val="Century Gothic"/>
      <family val="2"/>
    </font>
    <font>
      <b/>
      <sz val="10"/>
      <color theme="1"/>
      <name val="Wingdings"/>
      <charset val="2"/>
    </font>
    <font>
      <sz val="11"/>
      <color theme="1"/>
      <name val="Wingdings"/>
      <charset val="2"/>
    </font>
    <font>
      <b/>
      <sz val="7"/>
      <color theme="1"/>
      <name val="Century Gothic"/>
      <family val="2"/>
    </font>
    <font>
      <sz val="9"/>
      <color theme="1"/>
      <name val="Century Gothic"/>
      <family val="2"/>
    </font>
    <font>
      <b/>
      <u/>
      <sz val="7"/>
      <color theme="1"/>
      <name val="Century Gothic"/>
      <family val="2"/>
    </font>
    <font>
      <b/>
      <sz val="4"/>
      <name val="Century Gothic"/>
      <family val="2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4"/>
      <name val="Calibri"/>
      <family val="2"/>
      <scheme val="minor"/>
    </font>
    <font>
      <sz val="4"/>
      <color theme="1"/>
      <name val="Arial"/>
      <family val="2"/>
    </font>
    <font>
      <sz val="4"/>
      <name val="Century Gothic"/>
      <family val="2"/>
    </font>
    <font>
      <sz val="6"/>
      <color theme="1"/>
      <name val="Arial"/>
      <family val="2"/>
    </font>
    <font>
      <sz val="5"/>
      <color theme="1"/>
      <name val="Calibri"/>
      <family val="2"/>
      <scheme val="minor"/>
    </font>
    <font>
      <sz val="2.8"/>
      <color theme="1"/>
      <name val="Century Gothic"/>
      <family val="2"/>
    </font>
    <font>
      <b/>
      <sz val="7"/>
      <color theme="3"/>
      <name val="Century Gothic"/>
      <family val="2"/>
    </font>
    <font>
      <sz val="5.5"/>
      <color theme="1"/>
      <name val="Century Gothic"/>
      <family val="2"/>
    </font>
    <font>
      <b/>
      <sz val="7.5"/>
      <color theme="1"/>
      <name val="Century Gothic"/>
      <family val="2"/>
    </font>
    <font>
      <b/>
      <sz val="6"/>
      <color theme="3"/>
      <name val="Century Gothic"/>
      <family val="2"/>
    </font>
    <font>
      <b/>
      <sz val="4.5"/>
      <color theme="1"/>
      <name val="Century Gothic"/>
      <family val="2"/>
    </font>
    <font>
      <sz val="5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b/>
      <sz val="4"/>
      <color theme="1"/>
      <name val="Century Gothic"/>
      <family val="2"/>
    </font>
    <font>
      <b/>
      <sz val="7"/>
      <name val="Century Gothic"/>
      <family val="2"/>
    </font>
    <font>
      <b/>
      <i/>
      <sz val="8"/>
      <color theme="1"/>
      <name val="Century Gothic"/>
      <family val="2"/>
    </font>
    <font>
      <b/>
      <sz val="8"/>
      <color rgb="FFFF0000"/>
      <name val="Palatino Linotype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entury Gothic"/>
      <family val="2"/>
    </font>
    <font>
      <sz val="10"/>
      <color rgb="FFFF0000"/>
      <name val="Century Gothic"/>
      <family val="2"/>
    </font>
    <font>
      <sz val="6"/>
      <color rgb="FFFF0000"/>
      <name val="Century Gothic"/>
      <family val="2"/>
    </font>
    <font>
      <b/>
      <u/>
      <sz val="5"/>
      <name val="Century Gothic"/>
      <family val="2"/>
    </font>
    <font>
      <b/>
      <u/>
      <sz val="6"/>
      <name val="Century Gothic"/>
      <family val="2"/>
    </font>
    <font>
      <u/>
      <sz val="6"/>
      <name val="Century Gothic"/>
      <family val="2"/>
    </font>
    <font>
      <b/>
      <sz val="8"/>
      <name val="Arial"/>
      <family val="2"/>
    </font>
    <font>
      <b/>
      <sz val="5"/>
      <name val="Arial"/>
      <family val="2"/>
    </font>
    <font>
      <sz val="11"/>
      <color theme="1"/>
      <name val="Arial"/>
      <family val="2"/>
    </font>
    <font>
      <b/>
      <sz val="10"/>
      <color rgb="FF548DD4"/>
      <name val="Century Gothic"/>
      <family val="2"/>
    </font>
    <font>
      <sz val="7.5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7.5"/>
      <color theme="1"/>
      <name val="Century Gothic"/>
      <family val="2"/>
    </font>
    <font>
      <b/>
      <sz val="10.5"/>
      <name val="Century Gothic"/>
      <family val="2"/>
    </font>
    <font>
      <b/>
      <sz val="11"/>
      <color theme="1"/>
      <name val="Century Gothic"/>
      <family val="2"/>
    </font>
    <font>
      <sz val="7"/>
      <color theme="1"/>
      <name val="Century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E8A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19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8" fontId="68" fillId="0" borderId="0"/>
    <xf numFmtId="168" fontId="68" fillId="0" borderId="0"/>
    <xf numFmtId="165" fontId="68" fillId="0" borderId="0"/>
    <xf numFmtId="165" fontId="68" fillId="0" borderId="0"/>
    <xf numFmtId="165" fontId="68" fillId="0" borderId="0"/>
    <xf numFmtId="168" fontId="68" fillId="0" borderId="0"/>
    <xf numFmtId="168" fontId="1" fillId="0" borderId="0"/>
    <xf numFmtId="168" fontId="1" fillId="0" borderId="0"/>
    <xf numFmtId="168" fontId="1" fillId="0" borderId="0"/>
    <xf numFmtId="165" fontId="68" fillId="0" borderId="0"/>
    <xf numFmtId="165" fontId="68" fillId="0" borderId="0"/>
    <xf numFmtId="165" fontId="68" fillId="0" borderId="0"/>
    <xf numFmtId="165" fontId="68" fillId="0" borderId="0"/>
  </cellStyleXfs>
  <cellXfs count="970">
    <xf numFmtId="0" fontId="0" fillId="0" borderId="0" xfId="0"/>
    <xf numFmtId="0" fontId="15" fillId="0" borderId="0" xfId="0" applyFont="1"/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 wrapText="1"/>
      <protection hidden="1"/>
    </xf>
    <xf numFmtId="0" fontId="21" fillId="0" borderId="7" xfId="0" applyFont="1" applyBorder="1" applyProtection="1">
      <protection hidden="1"/>
    </xf>
    <xf numFmtId="0" fontId="25" fillId="2" borderId="7" xfId="2" applyFont="1" applyFill="1" applyBorder="1" applyAlignment="1" applyProtection="1">
      <alignment vertical="center" wrapText="1"/>
      <protection hidden="1"/>
    </xf>
    <xf numFmtId="0" fontId="2" fillId="2" borderId="0" xfId="0" applyFont="1" applyFill="1"/>
    <xf numFmtId="0" fontId="17" fillId="2" borderId="0" xfId="0" applyFont="1" applyFill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29" fillId="2" borderId="0" xfId="0" applyFont="1" applyFill="1" applyAlignment="1" applyProtection="1">
      <alignment horizontal="center" vertical="center" wrapText="1"/>
      <protection hidden="1"/>
    </xf>
    <xf numFmtId="1" fontId="17" fillId="2" borderId="0" xfId="0" applyNumberFormat="1" applyFont="1" applyFill="1" applyAlignment="1" applyProtection="1">
      <alignment horizontal="center" vertical="center" wrapText="1"/>
      <protection hidden="1"/>
    </xf>
    <xf numFmtId="0" fontId="34" fillId="2" borderId="0" xfId="0" applyFont="1" applyFill="1" applyAlignment="1" applyProtection="1">
      <alignment vertical="center" wrapText="1"/>
      <protection hidden="1"/>
    </xf>
    <xf numFmtId="0" fontId="34" fillId="0" borderId="0" xfId="0" applyFont="1" applyProtection="1">
      <protection hidden="1"/>
    </xf>
    <xf numFmtId="0" fontId="35" fillId="2" borderId="0" xfId="0" applyFont="1" applyFill="1" applyAlignment="1" applyProtection="1">
      <alignment vertical="center"/>
      <protection hidden="1"/>
    </xf>
    <xf numFmtId="0" fontId="35" fillId="2" borderId="0" xfId="0" applyFont="1" applyFill="1" applyProtection="1"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vertical="center" wrapText="1"/>
      <protection hidden="1"/>
    </xf>
    <xf numFmtId="0" fontId="34" fillId="0" borderId="0" xfId="0" applyFont="1" applyAlignment="1" applyProtection="1">
      <alignment horizontal="center"/>
      <protection hidden="1"/>
    </xf>
    <xf numFmtId="0" fontId="35" fillId="2" borderId="8" xfId="0" applyFont="1" applyFill="1" applyBorder="1" applyAlignment="1" applyProtection="1">
      <alignment vertical="center"/>
      <protection hidden="1"/>
    </xf>
    <xf numFmtId="0" fontId="34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8" xfId="0" applyFont="1" applyFill="1" applyBorder="1" applyAlignment="1" applyProtection="1">
      <alignment vertical="center" wrapText="1"/>
      <protection hidden="1"/>
    </xf>
    <xf numFmtId="0" fontId="17" fillId="2" borderId="7" xfId="0" applyFont="1" applyFill="1" applyBorder="1" applyAlignment="1" applyProtection="1">
      <alignment vertical="center" wrapText="1"/>
      <protection hidden="1"/>
    </xf>
    <xf numFmtId="0" fontId="17" fillId="2" borderId="8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 applyProtection="1">
      <alignment vertical="center" wrapText="1"/>
      <protection hidden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left" vertical="center" wrapText="1"/>
      <protection hidden="1"/>
    </xf>
    <xf numFmtId="0" fontId="17" fillId="2" borderId="8" xfId="0" applyFont="1" applyFill="1" applyBorder="1" applyAlignment="1" applyProtection="1">
      <alignment horizontal="left" vertical="center" wrapText="1"/>
      <protection hidden="1"/>
    </xf>
    <xf numFmtId="0" fontId="37" fillId="2" borderId="0" xfId="0" applyFont="1" applyFill="1" applyAlignment="1" applyProtection="1">
      <alignment horizontal="center" vertical="center" wrapText="1"/>
      <protection hidden="1"/>
    </xf>
    <xf numFmtId="0" fontId="29" fillId="7" borderId="0" xfId="0" applyFont="1" applyFill="1" applyAlignment="1" applyProtection="1">
      <alignment horizontal="center" textRotation="90" wrapText="1"/>
      <protection hidden="1"/>
    </xf>
    <xf numFmtId="0" fontId="29" fillId="4" borderId="2" xfId="0" applyFont="1" applyFill="1" applyBorder="1" applyAlignment="1" applyProtection="1">
      <alignment horizontal="center" textRotation="90" wrapText="1"/>
      <protection hidden="1"/>
    </xf>
    <xf numFmtId="0" fontId="29" fillId="13" borderId="2" xfId="0" applyFont="1" applyFill="1" applyBorder="1" applyAlignment="1" applyProtection="1">
      <alignment horizontal="center" textRotation="90" wrapText="1"/>
      <protection hidden="1"/>
    </xf>
    <xf numFmtId="0" fontId="29" fillId="8" borderId="2" xfId="0" applyFont="1" applyFill="1" applyBorder="1" applyAlignment="1" applyProtection="1">
      <alignment horizontal="center" textRotation="90" wrapText="1"/>
      <protection hidden="1"/>
    </xf>
    <xf numFmtId="0" fontId="37" fillId="2" borderId="8" xfId="0" applyFont="1" applyFill="1" applyBorder="1" applyAlignment="1" applyProtection="1">
      <alignment horizontal="center" vertical="center" wrapText="1"/>
      <protection hidden="1"/>
    </xf>
    <xf numFmtId="0" fontId="37" fillId="2" borderId="7" xfId="0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Alignment="1" applyProtection="1">
      <alignment vertical="center" wrapText="1"/>
      <protection hidden="1"/>
    </xf>
    <xf numFmtId="0" fontId="29" fillId="12" borderId="0" xfId="0" applyFont="1" applyFill="1" applyAlignment="1" applyProtection="1">
      <alignment horizontal="center" vertical="center" wrapText="1"/>
      <protection hidden="1"/>
    </xf>
    <xf numFmtId="0" fontId="29" fillId="2" borderId="8" xfId="0" applyFont="1" applyFill="1" applyBorder="1" applyAlignment="1" applyProtection="1">
      <alignment vertical="center" wrapText="1"/>
      <protection hidden="1"/>
    </xf>
    <xf numFmtId="0" fontId="29" fillId="2" borderId="8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vertical="center" wrapText="1"/>
      <protection hidden="1"/>
    </xf>
    <xf numFmtId="0" fontId="17" fillId="2" borderId="6" xfId="0" applyFont="1" applyFill="1" applyBorder="1" applyAlignment="1" applyProtection="1">
      <alignment vertical="center" wrapText="1"/>
      <protection hidden="1"/>
    </xf>
    <xf numFmtId="0" fontId="17" fillId="2" borderId="5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24" fillId="2" borderId="0" xfId="0" applyFont="1" applyFill="1" applyAlignment="1" applyProtection="1">
      <alignment vertical="center" wrapText="1"/>
      <protection hidden="1"/>
    </xf>
    <xf numFmtId="0" fontId="24" fillId="2" borderId="8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wrapText="1"/>
      <protection hidden="1"/>
    </xf>
    <xf numFmtId="0" fontId="2" fillId="2" borderId="4" xfId="0" applyFont="1" applyFill="1" applyBorder="1" applyProtection="1">
      <protection hidden="1"/>
    </xf>
    <xf numFmtId="0" fontId="40" fillId="2" borderId="0" xfId="0" applyFont="1" applyFill="1" applyAlignment="1" applyProtection="1">
      <alignment vertical="center" wrapText="1"/>
      <protection hidden="1"/>
    </xf>
    <xf numFmtId="0" fontId="34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25" fillId="2" borderId="0" xfId="2" applyFont="1" applyFill="1" applyBorder="1" applyAlignment="1" applyProtection="1">
      <alignment vertical="center" wrapText="1"/>
      <protection hidden="1"/>
    </xf>
    <xf numFmtId="0" fontId="38" fillId="2" borderId="0" xfId="0" applyFont="1" applyFill="1" applyAlignment="1" applyProtection="1">
      <alignment horizontal="center" wrapText="1"/>
      <protection hidden="1"/>
    </xf>
    <xf numFmtId="0" fontId="40" fillId="5" borderId="2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Protection="1">
      <protection hidden="1"/>
    </xf>
    <xf numFmtId="0" fontId="26" fillId="2" borderId="5" xfId="0" applyFont="1" applyFill="1" applyBorder="1" applyAlignment="1" applyProtection="1">
      <alignment vertical="center" wrapText="1"/>
      <protection hidden="1"/>
    </xf>
    <xf numFmtId="0" fontId="26" fillId="2" borderId="0" xfId="0" applyFont="1" applyFill="1" applyAlignment="1" applyProtection="1">
      <alignment horizontal="center" vertical="center" wrapText="1"/>
      <protection hidden="1"/>
    </xf>
    <xf numFmtId="0" fontId="26" fillId="2" borderId="0" xfId="0" applyFont="1" applyFill="1" applyAlignment="1" applyProtection="1">
      <alignment vertical="center" wrapText="1"/>
      <protection hidden="1"/>
    </xf>
    <xf numFmtId="0" fontId="46" fillId="2" borderId="0" xfId="0" applyFont="1" applyFill="1" applyAlignment="1" applyProtection="1">
      <alignment vertical="center"/>
      <protection hidden="1"/>
    </xf>
    <xf numFmtId="0" fontId="46" fillId="2" borderId="0" xfId="0" applyFont="1" applyFill="1" applyProtection="1">
      <protection hidden="1"/>
    </xf>
    <xf numFmtId="0" fontId="9" fillId="4" borderId="2" xfId="0" applyFont="1" applyFill="1" applyBorder="1" applyAlignment="1" applyProtection="1">
      <alignment horizontal="center" textRotation="90" wrapText="1"/>
      <protection hidden="1"/>
    </xf>
    <xf numFmtId="0" fontId="9" fillId="5" borderId="2" xfId="0" applyFont="1" applyFill="1" applyBorder="1" applyAlignment="1" applyProtection="1">
      <alignment horizontal="center" textRotation="90" wrapText="1"/>
      <protection hidden="1"/>
    </xf>
    <xf numFmtId="0" fontId="9" fillId="14" borderId="2" xfId="0" applyFont="1" applyFill="1" applyBorder="1" applyAlignment="1" applyProtection="1">
      <alignment horizontal="center" textRotation="90" wrapText="1"/>
      <protection hidden="1"/>
    </xf>
    <xf numFmtId="0" fontId="9" fillId="7" borderId="2" xfId="0" applyFont="1" applyFill="1" applyBorder="1" applyAlignment="1" applyProtection="1">
      <alignment horizontal="center" textRotation="90" wrapText="1"/>
      <protection hidden="1"/>
    </xf>
    <xf numFmtId="0" fontId="45" fillId="2" borderId="0" xfId="0" applyFont="1" applyFill="1" applyAlignment="1" applyProtection="1">
      <alignment vertical="center" wrapText="1"/>
      <protection hidden="1"/>
    </xf>
    <xf numFmtId="0" fontId="39" fillId="2" borderId="0" xfId="0" applyFont="1" applyFill="1" applyAlignment="1" applyProtection="1">
      <alignment vertical="center" wrapText="1"/>
      <protection hidden="1"/>
    </xf>
    <xf numFmtId="0" fontId="18" fillId="4" borderId="2" xfId="0" applyFont="1" applyFill="1" applyBorder="1" applyAlignment="1" applyProtection="1">
      <alignment horizontal="center" textRotation="90" wrapText="1"/>
      <protection hidden="1"/>
    </xf>
    <xf numFmtId="0" fontId="18" fillId="5" borderId="2" xfId="0" applyFont="1" applyFill="1" applyBorder="1" applyAlignment="1" applyProtection="1">
      <alignment horizontal="center" textRotation="90" wrapText="1"/>
      <protection hidden="1"/>
    </xf>
    <xf numFmtId="0" fontId="18" fillId="14" borderId="2" xfId="0" applyFont="1" applyFill="1" applyBorder="1" applyAlignment="1" applyProtection="1">
      <alignment horizontal="center" textRotation="90" wrapText="1"/>
      <protection hidden="1"/>
    </xf>
    <xf numFmtId="0" fontId="45" fillId="4" borderId="1" xfId="0" applyFont="1" applyFill="1" applyBorder="1" applyAlignment="1" applyProtection="1">
      <alignment horizontal="center" vertical="center" wrapText="1"/>
      <protection hidden="1"/>
    </xf>
    <xf numFmtId="0" fontId="42" fillId="4" borderId="24" xfId="0" applyFont="1" applyFill="1" applyBorder="1" applyAlignment="1" applyProtection="1">
      <alignment horizontal="center" vertical="center" wrapText="1"/>
      <protection hidden="1"/>
    </xf>
    <xf numFmtId="0" fontId="27" fillId="5" borderId="2" xfId="0" applyFont="1" applyFill="1" applyBorder="1" applyAlignment="1" applyProtection="1">
      <alignment horizontal="left" vertical="center" wrapText="1"/>
      <protection hidden="1"/>
    </xf>
    <xf numFmtId="0" fontId="27" fillId="4" borderId="2" xfId="0" applyFont="1" applyFill="1" applyBorder="1" applyAlignment="1" applyProtection="1">
      <alignment horizontal="left" vertical="center" wrapText="1"/>
      <protection hidden="1"/>
    </xf>
    <xf numFmtId="0" fontId="27" fillId="6" borderId="2" xfId="0" applyFont="1" applyFill="1" applyBorder="1" applyAlignment="1" applyProtection="1">
      <alignment horizontal="left" vertical="center" wrapText="1"/>
      <protection hidden="1"/>
    </xf>
    <xf numFmtId="0" fontId="27" fillId="7" borderId="2" xfId="0" applyFont="1" applyFill="1" applyBorder="1" applyAlignment="1" applyProtection="1">
      <alignment horizontal="left" vertical="center" wrapText="1"/>
      <protection hidden="1"/>
    </xf>
    <xf numFmtId="0" fontId="10" fillId="2" borderId="0" xfId="2" applyFont="1" applyFill="1" applyBorder="1" applyAlignment="1" applyProtection="1">
      <alignment wrapText="1"/>
      <protection hidden="1"/>
    </xf>
    <xf numFmtId="0" fontId="43" fillId="0" borderId="0" xfId="0" applyFont="1" applyProtection="1"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45" fillId="5" borderId="1" xfId="0" applyFont="1" applyFill="1" applyBorder="1" applyAlignment="1" applyProtection="1">
      <alignment horizontal="center" vertical="center" wrapText="1"/>
      <protection hidden="1"/>
    </xf>
    <xf numFmtId="0" fontId="42" fillId="5" borderId="24" xfId="0" applyFont="1" applyFill="1" applyBorder="1" applyAlignment="1" applyProtection="1">
      <alignment horizontal="center" vertical="center" wrapText="1"/>
      <protection hidden="1"/>
    </xf>
    <xf numFmtId="0" fontId="45" fillId="14" borderId="1" xfId="0" applyFont="1" applyFill="1" applyBorder="1" applyAlignment="1" applyProtection="1">
      <alignment horizontal="center" vertical="center" wrapText="1"/>
      <protection hidden="1"/>
    </xf>
    <xf numFmtId="0" fontId="42" fillId="14" borderId="24" xfId="0" applyFont="1" applyFill="1" applyBorder="1" applyAlignment="1" applyProtection="1">
      <alignment horizontal="center" vertical="center" wrapText="1"/>
      <protection hidden="1"/>
    </xf>
    <xf numFmtId="0" fontId="45" fillId="7" borderId="1" xfId="0" applyFont="1" applyFill="1" applyBorder="1" applyAlignment="1" applyProtection="1">
      <alignment horizontal="center" vertical="center" wrapText="1"/>
      <protection hidden="1"/>
    </xf>
    <xf numFmtId="0" fontId="42" fillId="7" borderId="24" xfId="0" applyFont="1" applyFill="1" applyBorder="1" applyAlignment="1" applyProtection="1">
      <alignment horizontal="center" vertical="center" wrapText="1"/>
      <protection hidden="1"/>
    </xf>
    <xf numFmtId="0" fontId="21" fillId="2" borderId="5" xfId="0" applyFont="1" applyFill="1" applyBorder="1" applyAlignment="1" applyProtection="1">
      <alignment vertical="center" wrapText="1"/>
      <protection hidden="1"/>
    </xf>
    <xf numFmtId="0" fontId="21" fillId="4" borderId="21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0" fontId="21" fillId="5" borderId="21" xfId="0" applyFont="1" applyFill="1" applyBorder="1" applyAlignment="1" applyProtection="1">
      <alignment horizontal="center" vertical="center" wrapText="1"/>
      <protection hidden="1"/>
    </xf>
    <xf numFmtId="0" fontId="21" fillId="14" borderId="21" xfId="0" applyFont="1" applyFill="1" applyBorder="1" applyAlignment="1" applyProtection="1">
      <alignment horizontal="center" vertical="center" wrapText="1"/>
      <protection hidden="1"/>
    </xf>
    <xf numFmtId="0" fontId="21" fillId="7" borderId="21" xfId="0" applyFont="1" applyFill="1" applyBorder="1" applyAlignment="1" applyProtection="1">
      <alignment horizontal="center" vertical="center" wrapText="1"/>
      <protection hidden="1"/>
    </xf>
    <xf numFmtId="0" fontId="47" fillId="2" borderId="0" xfId="2" applyFont="1" applyFill="1" applyBorder="1" applyAlignment="1" applyProtection="1">
      <alignment horizontal="center" vertical="center" wrapText="1"/>
      <protection hidden="1"/>
    </xf>
    <xf numFmtId="0" fontId="50" fillId="2" borderId="0" xfId="2" applyFont="1" applyFill="1" applyBorder="1" applyAlignment="1" applyProtection="1">
      <alignment horizontal="center" vertical="center" wrapText="1"/>
      <protection hidden="1"/>
    </xf>
    <xf numFmtId="1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55" fillId="10" borderId="24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vertical="center" wrapText="1"/>
      <protection hidden="1"/>
    </xf>
    <xf numFmtId="0" fontId="52" fillId="6" borderId="21" xfId="0" applyFont="1" applyFill="1" applyBorder="1" applyAlignment="1" applyProtection="1">
      <alignment horizontal="center" vertical="center" wrapText="1"/>
      <protection hidden="1"/>
    </xf>
    <xf numFmtId="0" fontId="40" fillId="9" borderId="2" xfId="0" applyFont="1" applyFill="1" applyBorder="1" applyAlignment="1" applyProtection="1">
      <alignment horizontal="center" vertical="center" wrapText="1"/>
      <protection hidden="1"/>
    </xf>
    <xf numFmtId="0" fontId="21" fillId="11" borderId="1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Alignment="1" applyProtection="1">
      <alignment vertical="center"/>
      <protection hidden="1"/>
    </xf>
    <xf numFmtId="0" fontId="35" fillId="2" borderId="8" xfId="0" applyFont="1" applyFill="1" applyBorder="1" applyProtection="1">
      <protection hidden="1"/>
    </xf>
    <xf numFmtId="0" fontId="17" fillId="2" borderId="15" xfId="0" applyFont="1" applyFill="1" applyBorder="1" applyAlignment="1" applyProtection="1">
      <alignment vertical="center"/>
      <protection hidden="1"/>
    </xf>
    <xf numFmtId="0" fontId="35" fillId="2" borderId="15" xfId="0" applyFont="1" applyFill="1" applyBorder="1" applyAlignment="1" applyProtection="1">
      <alignment horizontal="center" vertical="center"/>
      <protection hidden="1"/>
    </xf>
    <xf numFmtId="0" fontId="34" fillId="2" borderId="15" xfId="0" applyFont="1" applyFill="1" applyBorder="1" applyAlignment="1" applyProtection="1">
      <alignment horizontal="center" vertical="center" wrapText="1"/>
      <protection hidden="1"/>
    </xf>
    <xf numFmtId="0" fontId="35" fillId="2" borderId="15" xfId="0" applyFont="1" applyFill="1" applyBorder="1" applyAlignment="1" applyProtection="1">
      <alignment vertical="center"/>
      <protection hidden="1"/>
    </xf>
    <xf numFmtId="0" fontId="35" fillId="2" borderId="12" xfId="0" applyFont="1" applyFill="1" applyBorder="1" applyAlignment="1" applyProtection="1">
      <alignment vertical="center"/>
      <protection hidden="1"/>
    </xf>
    <xf numFmtId="0" fontId="18" fillId="5" borderId="2" xfId="0" applyFont="1" applyFill="1" applyBorder="1" applyAlignment="1" applyProtection="1">
      <alignment horizontal="center" textRotation="90" wrapText="1"/>
      <protection locked="0" hidden="1"/>
    </xf>
    <xf numFmtId="0" fontId="40" fillId="5" borderId="2" xfId="0" applyFont="1" applyFill="1" applyBorder="1" applyAlignment="1" applyProtection="1">
      <alignment horizontal="center" vertical="center" wrapText="1"/>
      <protection locked="0" hidden="1"/>
    </xf>
    <xf numFmtId="0" fontId="26" fillId="2" borderId="24" xfId="0" applyFont="1" applyFill="1" applyBorder="1" applyAlignment="1" applyProtection="1">
      <alignment horizontal="left" vertical="center" wrapText="1" indent="1"/>
      <protection locked="0" hidden="1"/>
    </xf>
    <xf numFmtId="0" fontId="26" fillId="2" borderId="2" xfId="0" applyFont="1" applyFill="1" applyBorder="1" applyAlignment="1" applyProtection="1">
      <alignment horizontal="left" vertical="center" wrapText="1"/>
      <protection locked="0" hidden="1"/>
    </xf>
    <xf numFmtId="0" fontId="17" fillId="2" borderId="0" xfId="0" applyFont="1" applyFill="1" applyAlignment="1" applyProtection="1">
      <alignment vertical="center" wrapText="1"/>
      <protection locked="0" hidden="1"/>
    </xf>
    <xf numFmtId="0" fontId="10" fillId="2" borderId="8" xfId="2" applyFont="1" applyFill="1" applyBorder="1" applyAlignment="1" applyProtection="1">
      <alignment wrapText="1"/>
      <protection hidden="1"/>
    </xf>
    <xf numFmtId="14" fontId="10" fillId="2" borderId="8" xfId="2" applyNumberFormat="1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0" fillId="2" borderId="8" xfId="0" applyFill="1" applyBorder="1" applyProtection="1"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0" fontId="48" fillId="2" borderId="8" xfId="0" applyFont="1" applyFill="1" applyBorder="1" applyProtection="1">
      <protection hidden="1"/>
    </xf>
    <xf numFmtId="0" fontId="51" fillId="2" borderId="8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Alignment="1" applyProtection="1">
      <alignment vertical="center" wrapText="1"/>
      <protection hidden="1"/>
    </xf>
    <xf numFmtId="0" fontId="53" fillId="2" borderId="0" xfId="0" applyFont="1" applyFill="1" applyAlignment="1" applyProtection="1">
      <alignment vertical="center" wrapText="1"/>
      <protection hidden="1"/>
    </xf>
    <xf numFmtId="0" fontId="0" fillId="0" borderId="7" xfId="0" applyBorder="1" applyProtection="1">
      <protection hidden="1"/>
    </xf>
    <xf numFmtId="0" fontId="48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16" fillId="2" borderId="7" xfId="0" applyFont="1" applyFill="1" applyBorder="1" applyAlignment="1" applyProtection="1">
      <alignment vertical="center"/>
      <protection hidden="1"/>
    </xf>
    <xf numFmtId="0" fontId="54" fillId="2" borderId="0" xfId="0" applyFont="1" applyFill="1" applyProtection="1">
      <protection hidden="1"/>
    </xf>
    <xf numFmtId="0" fontId="21" fillId="2" borderId="7" xfId="0" applyFont="1" applyFill="1" applyBorder="1" applyAlignment="1" applyProtection="1">
      <alignment horizontal="center"/>
      <protection hidden="1"/>
    </xf>
    <xf numFmtId="0" fontId="48" fillId="2" borderId="15" xfId="0" applyFont="1" applyFill="1" applyBorder="1" applyProtection="1"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4" fillId="5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1" fontId="10" fillId="8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 vertical="center" wrapText="1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2" fillId="2" borderId="11" xfId="0" applyFont="1" applyFill="1" applyBorder="1"/>
    <xf numFmtId="0" fontId="2" fillId="2" borderId="0" xfId="0" applyFont="1" applyFill="1" applyAlignment="1">
      <alignment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5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0" fillId="2" borderId="12" xfId="0" applyFill="1" applyBorder="1" applyProtection="1">
      <protection hidden="1"/>
    </xf>
    <xf numFmtId="0" fontId="61" fillId="2" borderId="15" xfId="0" applyFont="1" applyFill="1" applyBorder="1" applyAlignment="1">
      <alignment horizontal="left" vertical="center" wrapText="1" indent="1"/>
    </xf>
    <xf numFmtId="0" fontId="61" fillId="2" borderId="15" xfId="0" applyFont="1" applyFill="1" applyBorder="1" applyAlignment="1">
      <alignment horizontal="left" vertical="center" indent="2"/>
    </xf>
    <xf numFmtId="0" fontId="34" fillId="2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/>
    <xf numFmtId="165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5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6" xfId="2" applyFont="1" applyFill="1" applyBorder="1" applyAlignment="1" applyProtection="1">
      <alignment horizontal="right" vertical="center" wrapText="1"/>
    </xf>
    <xf numFmtId="0" fontId="40" fillId="0" borderId="0" xfId="0" applyFont="1" applyAlignment="1">
      <alignment wrapText="1"/>
    </xf>
    <xf numFmtId="0" fontId="8" fillId="2" borderId="20" xfId="0" applyFont="1" applyFill="1" applyBorder="1" applyAlignment="1" applyProtection="1">
      <alignment horizontal="right" vertical="center" wrapText="1" indent="1"/>
      <protection hidden="1"/>
    </xf>
    <xf numFmtId="0" fontId="8" fillId="2" borderId="20" xfId="0" applyFont="1" applyFill="1" applyBorder="1" applyAlignment="1" applyProtection="1">
      <alignment horizontal="right" vertical="center" wrapText="1" indent="1"/>
      <protection locked="0"/>
    </xf>
    <xf numFmtId="0" fontId="8" fillId="2" borderId="10" xfId="0" applyFont="1" applyFill="1" applyBorder="1" applyAlignment="1" applyProtection="1">
      <alignment horizontal="right" vertical="center" wrapText="1" indent="1"/>
      <protection hidden="1"/>
    </xf>
    <xf numFmtId="0" fontId="8" fillId="2" borderId="13" xfId="0" applyFont="1" applyFill="1" applyBorder="1" applyAlignment="1" applyProtection="1">
      <alignment horizontal="right" vertical="center" wrapText="1" indent="1"/>
      <protection hidden="1"/>
    </xf>
    <xf numFmtId="0" fontId="27" fillId="8" borderId="2" xfId="0" applyFont="1" applyFill="1" applyBorder="1" applyAlignment="1" applyProtection="1">
      <alignment horizontal="center" vertical="center" wrapText="1"/>
      <protection hidden="1"/>
    </xf>
    <xf numFmtId="165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165" fontId="7" fillId="2" borderId="2" xfId="1" applyNumberFormat="1" applyFont="1" applyFill="1" applyBorder="1" applyAlignment="1" applyProtection="1">
      <alignment horizontal="left" vertical="center" wrapText="1" indent="1"/>
      <protection locked="0"/>
    </xf>
    <xf numFmtId="165" fontId="4" fillId="2" borderId="2" xfId="1" applyNumberFormat="1" applyFont="1" applyFill="1" applyBorder="1" applyAlignment="1" applyProtection="1">
      <alignment vertical="center" wrapText="1"/>
      <protection locked="0"/>
    </xf>
    <xf numFmtId="165" fontId="7" fillId="2" borderId="2" xfId="1" applyNumberFormat="1" applyFont="1" applyFill="1" applyBorder="1" applyAlignment="1" applyProtection="1">
      <alignment vertical="center" wrapText="1"/>
      <protection locked="0"/>
    </xf>
    <xf numFmtId="49" fontId="7" fillId="2" borderId="2" xfId="1" applyNumberFormat="1" applyFont="1" applyFill="1" applyBorder="1" applyAlignment="1" applyProtection="1">
      <alignment vertical="center" wrapText="1"/>
      <protection locked="0"/>
    </xf>
    <xf numFmtId="0" fontId="63" fillId="0" borderId="2" xfId="0" applyFont="1" applyBorder="1" applyAlignment="1" applyProtection="1">
      <alignment horizontal="left" wrapText="1"/>
      <protection hidden="1"/>
    </xf>
    <xf numFmtId="0" fontId="40" fillId="0" borderId="2" xfId="0" applyFont="1" applyBorder="1" applyAlignment="1" applyProtection="1">
      <alignment horizontal="left" wrapText="1"/>
      <protection hidden="1"/>
    </xf>
    <xf numFmtId="0" fontId="63" fillId="0" borderId="2" xfId="0" applyFont="1" applyBorder="1" applyAlignment="1" applyProtection="1">
      <alignment horizontal="left" vertical="center" wrapText="1"/>
      <protection hidden="1"/>
    </xf>
    <xf numFmtId="0" fontId="30" fillId="8" borderId="0" xfId="0" applyFont="1" applyFill="1" applyAlignment="1" applyProtection="1">
      <alignment horizontal="center" vertical="center" wrapText="1"/>
      <protection locked="0" hidden="1"/>
    </xf>
    <xf numFmtId="0" fontId="29" fillId="8" borderId="0" xfId="0" applyFont="1" applyFill="1" applyAlignment="1" applyProtection="1">
      <alignment horizontal="center" vertical="center" wrapText="1"/>
      <protection locked="0" hidden="1"/>
    </xf>
    <xf numFmtId="1" fontId="31" fillId="8" borderId="0" xfId="0" applyNumberFormat="1" applyFont="1" applyFill="1" applyAlignment="1" applyProtection="1">
      <alignment horizontal="center" vertical="center" wrapText="1"/>
      <protection hidden="1"/>
    </xf>
    <xf numFmtId="0" fontId="47" fillId="2" borderId="7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1" fontId="52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2" fontId="52" fillId="2" borderId="0" xfId="0" applyNumberFormat="1" applyFont="1" applyFill="1" applyAlignment="1">
      <alignment horizontal="center" vertical="center" wrapText="1"/>
    </xf>
    <xf numFmtId="0" fontId="52" fillId="2" borderId="0" xfId="0" applyFont="1" applyFill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 applyProtection="1">
      <alignment horizontal="center" vertical="center" wrapTex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Alignment="1">
      <alignment horizontal="right" vertical="center" wrapText="1"/>
    </xf>
    <xf numFmtId="0" fontId="2" fillId="2" borderId="12" xfId="0" applyFont="1" applyFill="1" applyBorder="1"/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2" applyFont="1" applyFill="1" applyBorder="1" applyAlignment="1" applyProtection="1">
      <alignment vertical="center" wrapText="1"/>
      <protection locked="0"/>
    </xf>
    <xf numFmtId="167" fontId="8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9" fillId="2" borderId="0" xfId="2" applyFont="1" applyFill="1" applyBorder="1" applyAlignment="1" applyProtection="1">
      <alignment horizontal="center" vertical="center" wrapText="1"/>
    </xf>
    <xf numFmtId="0" fontId="25" fillId="2" borderId="0" xfId="2" applyFont="1" applyFill="1" applyBorder="1" applyAlignment="1" applyProtection="1">
      <alignment vertical="center" wrapText="1"/>
    </xf>
    <xf numFmtId="1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165" fontId="7" fillId="2" borderId="2" xfId="1" applyNumberFormat="1" applyFont="1" applyFill="1" applyBorder="1" applyAlignment="1" applyProtection="1">
      <alignment horizontal="left" vertical="center" wrapText="1" indent="2"/>
      <protection locked="0"/>
    </xf>
    <xf numFmtId="0" fontId="8" fillId="2" borderId="0" xfId="0" applyFont="1" applyFill="1" applyAlignment="1">
      <alignment horizontal="center" vertical="center" wrapText="1"/>
    </xf>
    <xf numFmtId="0" fontId="40" fillId="5" borderId="29" xfId="0" applyFont="1" applyFill="1" applyBorder="1" applyAlignment="1" applyProtection="1">
      <alignment horizontal="center" vertical="center" wrapText="1"/>
      <protection locked="0" hidden="1"/>
    </xf>
    <xf numFmtId="0" fontId="40" fillId="2" borderId="29" xfId="0" applyFont="1" applyFill="1" applyBorder="1" applyAlignment="1" applyProtection="1">
      <alignment horizontal="center" vertical="center" wrapText="1"/>
      <protection locked="0" hidden="1"/>
    </xf>
    <xf numFmtId="0" fontId="65" fillId="2" borderId="22" xfId="0" applyFont="1" applyFill="1" applyBorder="1" applyAlignment="1" applyProtection="1">
      <alignment vertical="center" wrapText="1"/>
      <protection hidden="1"/>
    </xf>
    <xf numFmtId="0" fontId="40" fillId="18" borderId="24" xfId="0" applyFont="1" applyFill="1" applyBorder="1" applyAlignment="1" applyProtection="1">
      <alignment horizontal="center" vertical="center" wrapText="1"/>
      <protection hidden="1"/>
    </xf>
    <xf numFmtId="0" fontId="66" fillId="2" borderId="0" xfId="0" applyFont="1" applyFill="1" applyAlignment="1" applyProtection="1">
      <alignment horizontal="center" vertical="center" wrapText="1"/>
      <protection hidden="1"/>
    </xf>
    <xf numFmtId="0" fontId="40" fillId="2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Alignment="1" applyProtection="1">
      <alignment vertical="center" textRotation="45" wrapText="1"/>
      <protection hidden="1"/>
    </xf>
    <xf numFmtId="164" fontId="2" fillId="2" borderId="0" xfId="1" applyFont="1" applyFill="1" applyBorder="1" applyProtection="1"/>
    <xf numFmtId="0" fontId="26" fillId="2" borderId="2" xfId="0" applyFont="1" applyFill="1" applyBorder="1" applyAlignment="1" applyProtection="1">
      <alignment horizontal="left" vertical="center" wrapText="1" indent="1"/>
      <protection locked="0" hidden="1"/>
    </xf>
    <xf numFmtId="0" fontId="4" fillId="2" borderId="24" xfId="0" quotePrefix="1" applyFont="1" applyFill="1" applyBorder="1" applyAlignment="1" applyProtection="1">
      <alignment horizontal="left" vertical="center" wrapText="1" indent="1"/>
      <protection locked="0"/>
    </xf>
    <xf numFmtId="0" fontId="59" fillId="2" borderId="31" xfId="2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65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22" xfId="1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2" xfId="5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9" fillId="19" borderId="2" xfId="0" applyFont="1" applyFill="1" applyBorder="1" applyAlignment="1" applyProtection="1">
      <alignment horizontal="center" textRotation="90" wrapText="1"/>
      <protection hidden="1"/>
    </xf>
    <xf numFmtId="0" fontId="45" fillId="19" borderId="1" xfId="0" applyFont="1" applyFill="1" applyBorder="1" applyAlignment="1" applyProtection="1">
      <alignment horizontal="center" vertical="center" wrapText="1"/>
      <protection hidden="1"/>
    </xf>
    <xf numFmtId="0" fontId="21" fillId="19" borderId="21" xfId="0" applyFont="1" applyFill="1" applyBorder="1" applyAlignment="1" applyProtection="1">
      <alignment horizontal="center" vertical="center" wrapText="1"/>
      <protection hidden="1"/>
    </xf>
    <xf numFmtId="0" fontId="42" fillId="19" borderId="24" xfId="0" applyFont="1" applyFill="1" applyBorder="1" applyAlignment="1" applyProtection="1">
      <alignment horizontal="center" vertical="center" wrapTex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locked="0"/>
    </xf>
    <xf numFmtId="0" fontId="40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vertical="center" wrapText="1"/>
      <protection locked="0"/>
    </xf>
    <xf numFmtId="0" fontId="11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>
      <alignment wrapText="1"/>
    </xf>
    <xf numFmtId="10" fontId="67" fillId="2" borderId="0" xfId="0" applyNumberFormat="1" applyFont="1" applyFill="1" applyAlignment="1" applyProtection="1">
      <alignment vertical="center"/>
      <protection locked="0"/>
    </xf>
    <xf numFmtId="166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horizontal="left" vertical="center" wrapText="1"/>
      <protection hidden="1"/>
    </xf>
    <xf numFmtId="165" fontId="4" fillId="2" borderId="0" xfId="1" applyNumberFormat="1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vertical="center" wrapText="1"/>
      <protection locked="0" hidden="1"/>
    </xf>
    <xf numFmtId="1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1" fontId="7" fillId="9" borderId="2" xfId="1" applyNumberFormat="1" applyFont="1" applyFill="1" applyBorder="1" applyAlignment="1" applyProtection="1">
      <alignment horizontal="left" vertical="center" wrapText="1" indent="1"/>
      <protection locked="0"/>
    </xf>
    <xf numFmtId="1" fontId="4" fillId="6" borderId="26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4" fillId="2" borderId="0" xfId="0" applyFont="1" applyFill="1"/>
    <xf numFmtId="0" fontId="8" fillId="2" borderId="0" xfId="2" applyFont="1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left" vertical="center" wrapText="1" indent="2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 wrapText="1"/>
      <protection hidden="1"/>
    </xf>
    <xf numFmtId="0" fontId="27" fillId="2" borderId="2" xfId="0" applyFont="1" applyFill="1" applyBorder="1" applyAlignment="1" applyProtection="1">
      <alignment horizontal="left" vertical="center" wrapText="1"/>
      <protection hidden="1"/>
    </xf>
    <xf numFmtId="0" fontId="1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vertical="center" wrapText="1"/>
      <protection hidden="1"/>
    </xf>
    <xf numFmtId="170" fontId="8" fillId="2" borderId="22" xfId="1" applyNumberFormat="1" applyFont="1" applyFill="1" applyBorder="1" applyAlignment="1" applyProtection="1">
      <alignment horizontal="left" wrapText="1"/>
      <protection locked="0"/>
    </xf>
    <xf numFmtId="171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5" fillId="2" borderId="8" xfId="2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170" fontId="8" fillId="2" borderId="0" xfId="1" applyNumberFormat="1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vertical="center" wrapText="1" indent="1"/>
      <protection hidden="1"/>
    </xf>
    <xf numFmtId="0" fontId="73" fillId="2" borderId="0" xfId="0" applyFont="1" applyFill="1" applyProtection="1">
      <protection hidden="1"/>
    </xf>
    <xf numFmtId="0" fontId="10" fillId="2" borderId="22" xfId="0" applyFont="1" applyFill="1" applyBorder="1" applyAlignment="1" applyProtection="1">
      <alignment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4" fillId="2" borderId="0" xfId="0" applyFont="1" applyFill="1" applyProtection="1">
      <protection hidden="1"/>
    </xf>
    <xf numFmtId="0" fontId="75" fillId="2" borderId="0" xfId="0" applyFont="1" applyFill="1" applyProtection="1">
      <protection hidden="1"/>
    </xf>
    <xf numFmtId="0" fontId="72" fillId="0" borderId="0" xfId="0" applyFont="1"/>
    <xf numFmtId="0" fontId="4" fillId="2" borderId="8" xfId="0" applyFont="1" applyFill="1" applyBorder="1" applyAlignment="1" applyProtection="1">
      <alignment vertical="center" wrapText="1"/>
      <protection locked="0"/>
    </xf>
    <xf numFmtId="0" fontId="77" fillId="2" borderId="0" xfId="0" applyFont="1" applyFill="1" applyAlignment="1" applyProtection="1">
      <alignment vertical="center"/>
      <protection locked="0"/>
    </xf>
    <xf numFmtId="0" fontId="78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7" fillId="2" borderId="0" xfId="0" applyFont="1" applyFill="1" applyAlignment="1" applyProtection="1">
      <alignment vertical="center"/>
      <protection hidden="1"/>
    </xf>
    <xf numFmtId="0" fontId="4" fillId="0" borderId="7" xfId="0" applyFont="1" applyBorder="1" applyProtection="1"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79" fillId="2" borderId="0" xfId="0" applyFont="1" applyFill="1" applyAlignment="1">
      <alignment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 vertical="center" wrapText="1"/>
      <protection locked="0" hidden="1"/>
    </xf>
    <xf numFmtId="4" fontId="8" fillId="9" borderId="0" xfId="1" applyNumberFormat="1" applyFont="1" applyFill="1" applyBorder="1" applyAlignment="1" applyProtection="1">
      <alignment horizontal="center" vertical="center" wrapText="1"/>
      <protection hidden="1"/>
    </xf>
    <xf numFmtId="1" fontId="8" fillId="9" borderId="2" xfId="1" applyNumberFormat="1" applyFont="1" applyFill="1" applyBorder="1" applyAlignment="1" applyProtection="1">
      <alignment horizontal="center" vertical="center" wrapText="1"/>
      <protection hidden="1"/>
    </xf>
    <xf numFmtId="170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/>
    <xf numFmtId="0" fontId="0" fillId="0" borderId="24" xfId="0" applyBorder="1"/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167" fontId="8" fillId="2" borderId="0" xfId="0" applyNumberFormat="1" applyFont="1" applyFill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2" fillId="2" borderId="0" xfId="0" applyFont="1" applyFill="1" applyAlignment="1" applyProtection="1">
      <alignment vertical="center"/>
      <protection locked="0"/>
    </xf>
    <xf numFmtId="0" fontId="0" fillId="0" borderId="2" xfId="0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/>
    <xf numFmtId="49" fontId="4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textRotation="90" wrapText="1"/>
      <protection hidden="1"/>
    </xf>
    <xf numFmtId="0" fontId="9" fillId="7" borderId="21" xfId="0" applyFont="1" applyFill="1" applyBorder="1" applyAlignment="1" applyProtection="1">
      <alignment horizontal="center" textRotation="90" wrapText="1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horizontal="center" vertical="center" wrapText="1"/>
      <protection hidden="1"/>
    </xf>
    <xf numFmtId="0" fontId="40" fillId="18" borderId="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textRotation="90" wrapText="1"/>
      <protection hidden="1"/>
    </xf>
    <xf numFmtId="0" fontId="9" fillId="5" borderId="21" xfId="0" applyFont="1" applyFill="1" applyBorder="1" applyAlignment="1" applyProtection="1">
      <alignment horizontal="center" textRotation="90" wrapText="1"/>
      <protection hidden="1"/>
    </xf>
    <xf numFmtId="0" fontId="9" fillId="14" borderId="1" xfId="0" applyFont="1" applyFill="1" applyBorder="1" applyAlignment="1" applyProtection="1">
      <alignment horizontal="center" textRotation="90" wrapText="1"/>
      <protection hidden="1"/>
    </xf>
    <xf numFmtId="0" fontId="9" fillId="14" borderId="21" xfId="0" applyFont="1" applyFill="1" applyBorder="1" applyAlignment="1" applyProtection="1">
      <alignment horizontal="center" textRotation="90" wrapText="1"/>
      <protection hidden="1"/>
    </xf>
    <xf numFmtId="0" fontId="80" fillId="2" borderId="2" xfId="0" applyFont="1" applyFill="1" applyBorder="1" applyAlignment="1">
      <alignment horizontal="left" vertical="center" wrapText="1"/>
    </xf>
    <xf numFmtId="0" fontId="55" fillId="10" borderId="2" xfId="0" applyFont="1" applyFill="1" applyBorder="1" applyAlignment="1" applyProtection="1">
      <alignment horizontal="center" vertical="center" wrapText="1"/>
      <protection hidden="1"/>
    </xf>
    <xf numFmtId="0" fontId="18" fillId="17" borderId="2" xfId="0" applyFont="1" applyFill="1" applyBorder="1" applyAlignment="1" applyProtection="1">
      <alignment horizontal="center" textRotation="90" wrapText="1"/>
      <protection locked="0" hidden="1"/>
    </xf>
    <xf numFmtId="0" fontId="21" fillId="2" borderId="8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Alignment="1">
      <alignment vertical="center" wrapText="1"/>
    </xf>
    <xf numFmtId="0" fontId="21" fillId="0" borderId="8" xfId="0" applyFont="1" applyBorder="1" applyProtection="1">
      <protection hidden="1"/>
    </xf>
    <xf numFmtId="0" fontId="81" fillId="0" borderId="0" xfId="0" applyFont="1" applyAlignment="1">
      <alignment horizontal="left" vertical="center"/>
    </xf>
    <xf numFmtId="167" fontId="41" fillId="2" borderId="0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57" fillId="2" borderId="0" xfId="0" applyFont="1" applyFill="1" applyAlignment="1">
      <alignment vertical="center" wrapText="1"/>
    </xf>
    <xf numFmtId="172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5" fillId="2" borderId="0" xfId="2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right" vertical="center" wrapText="1" indent="1"/>
      <protection hidden="1"/>
    </xf>
    <xf numFmtId="0" fontId="5" fillId="2" borderId="25" xfId="0" applyFont="1" applyFill="1" applyBorder="1" applyAlignment="1" applyProtection="1">
      <alignment horizontal="right" vertical="center" wrapText="1" indent="1"/>
      <protection hidden="1"/>
    </xf>
    <xf numFmtId="0" fontId="5" fillId="2" borderId="0" xfId="0" applyFont="1" applyFill="1" applyAlignment="1" applyProtection="1">
      <alignment horizontal="center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70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5" fillId="2" borderId="0" xfId="0" applyFont="1" applyFill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8" fontId="83" fillId="0" borderId="2" xfId="5" applyNumberFormat="1" applyFont="1" applyBorder="1" applyAlignment="1" applyProtection="1">
      <alignment horizontal="center" vertical="center" wrapText="1"/>
      <protection locked="0"/>
    </xf>
    <xf numFmtId="0" fontId="69" fillId="0" borderId="2" xfId="5" applyNumberFormat="1" applyFont="1" applyBorder="1" applyAlignment="1" applyProtection="1">
      <alignment horizontal="center" vertical="center" wrapText="1"/>
      <protection locked="0"/>
    </xf>
    <xf numFmtId="0" fontId="70" fillId="0" borderId="2" xfId="5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 indent="1"/>
      <protection locked="0" hidden="1"/>
    </xf>
    <xf numFmtId="0" fontId="21" fillId="2" borderId="29" xfId="0" applyFont="1" applyFill="1" applyBorder="1" applyAlignment="1" applyProtection="1">
      <alignment horizontal="left" vertical="center" wrapText="1" indent="1"/>
      <protection locked="0"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25" fillId="2" borderId="22" xfId="2" applyFont="1" applyFill="1" applyBorder="1" applyAlignment="1" applyProtection="1">
      <alignment horizontal="right" vertical="center" wrapText="1" indent="1"/>
    </xf>
    <xf numFmtId="0" fontId="25" fillId="2" borderId="16" xfId="2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22" xfId="2" applyFont="1" applyFill="1" applyBorder="1" applyAlignment="1" applyProtection="1">
      <alignment horizontal="center" vertical="center" wrapText="1"/>
    </xf>
    <xf numFmtId="0" fontId="84" fillId="16" borderId="2" xfId="0" applyFont="1" applyFill="1" applyBorder="1" applyAlignment="1">
      <alignment horizontal="center" wrapText="1"/>
    </xf>
    <xf numFmtId="0" fontId="84" fillId="16" borderId="2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 applyProtection="1">
      <alignment horizontal="left" wrapText="1"/>
      <protection hidden="1"/>
    </xf>
    <xf numFmtId="0" fontId="40" fillId="2" borderId="2" xfId="0" applyFont="1" applyFill="1" applyBorder="1" applyAlignment="1" applyProtection="1">
      <alignment wrapText="1"/>
      <protection hidden="1"/>
    </xf>
    <xf numFmtId="0" fontId="40" fillId="2" borderId="1" xfId="0" applyFont="1" applyFill="1" applyBorder="1" applyAlignment="1" applyProtection="1">
      <alignment wrapText="1"/>
      <protection hidden="1"/>
    </xf>
    <xf numFmtId="0" fontId="27" fillId="8" borderId="29" xfId="0" applyFont="1" applyFill="1" applyBorder="1" applyAlignment="1" applyProtection="1">
      <alignment horizontal="center" vertical="center" wrapText="1"/>
      <protection hidden="1"/>
    </xf>
    <xf numFmtId="0" fontId="63" fillId="2" borderId="2" xfId="0" applyFont="1" applyFill="1" applyBorder="1" applyAlignment="1" applyProtection="1">
      <alignment horizontal="center" vertical="center" wrapText="1"/>
      <protection hidden="1"/>
    </xf>
    <xf numFmtId="0" fontId="63" fillId="2" borderId="2" xfId="0" applyFont="1" applyFill="1" applyBorder="1" applyAlignment="1" applyProtection="1">
      <alignment horizontal="left" wrapText="1"/>
      <protection hidden="1"/>
    </xf>
    <xf numFmtId="164" fontId="63" fillId="2" borderId="2" xfId="1" applyFont="1" applyFill="1" applyBorder="1" applyAlignment="1" applyProtection="1">
      <alignment horizontal="center" vertical="center" wrapText="1"/>
      <protection hidden="1"/>
    </xf>
    <xf numFmtId="0" fontId="40" fillId="2" borderId="2" xfId="0" applyFont="1" applyFill="1" applyBorder="1" applyAlignment="1" applyProtection="1">
      <alignment horizontal="center" wrapText="1"/>
      <protection hidden="1"/>
    </xf>
    <xf numFmtId="0" fontId="63" fillId="2" borderId="1" xfId="0" applyFont="1" applyFill="1" applyBorder="1" applyAlignment="1" applyProtection="1">
      <alignment vertical="center" wrapTex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hidden="1"/>
    </xf>
    <xf numFmtId="173" fontId="40" fillId="2" borderId="2" xfId="0" applyNumberFormat="1" applyFont="1" applyFill="1" applyBorder="1" applyAlignment="1" applyProtection="1">
      <alignment wrapText="1"/>
      <protection hidden="1"/>
    </xf>
    <xf numFmtId="0" fontId="63" fillId="2" borderId="2" xfId="0" applyFont="1" applyFill="1" applyBorder="1" applyAlignment="1" applyProtection="1">
      <alignment horizontal="left" vertical="center" wrapText="1"/>
      <protection hidden="1"/>
    </xf>
    <xf numFmtId="0" fontId="40" fillId="2" borderId="18" xfId="0" applyFont="1" applyFill="1" applyBorder="1" applyAlignment="1" applyProtection="1">
      <alignment wrapText="1"/>
      <protection hidden="1"/>
    </xf>
    <xf numFmtId="0" fontId="40" fillId="2" borderId="0" xfId="0" applyFont="1" applyFill="1" applyAlignment="1">
      <alignment wrapText="1"/>
    </xf>
    <xf numFmtId="0" fontId="8" fillId="2" borderId="2" xfId="0" applyFont="1" applyFill="1" applyBorder="1" applyProtection="1">
      <protection hidden="1"/>
    </xf>
    <xf numFmtId="0" fontId="40" fillId="5" borderId="29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 vertical="center" wrapText="1"/>
    </xf>
    <xf numFmtId="0" fontId="40" fillId="2" borderId="0" xfId="0" applyFont="1" applyFill="1" applyAlignment="1" applyProtection="1">
      <alignment horizontal="right" vertical="center" wrapText="1"/>
      <protection hidden="1"/>
    </xf>
    <xf numFmtId="0" fontId="36" fillId="2" borderId="0" xfId="0" applyFont="1" applyFill="1" applyProtection="1">
      <protection hidden="1"/>
    </xf>
    <xf numFmtId="0" fontId="36" fillId="2" borderId="0" xfId="0" applyFont="1" applyFill="1" applyAlignment="1" applyProtection="1">
      <alignment vertical="center"/>
      <protection locked="0" hidden="1"/>
    </xf>
    <xf numFmtId="0" fontId="17" fillId="2" borderId="0" xfId="0" applyFont="1" applyFill="1" applyAlignment="1" applyProtection="1">
      <alignment vertical="center"/>
      <protection locked="0"/>
    </xf>
    <xf numFmtId="0" fontId="34" fillId="2" borderId="16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right" vertical="center"/>
      <protection locked="0"/>
    </xf>
    <xf numFmtId="0" fontId="29" fillId="2" borderId="0" xfId="0" applyFont="1" applyFill="1" applyAlignment="1" applyProtection="1">
      <alignment horizontal="right" vertical="center"/>
      <protection locked="0" hidden="1"/>
    </xf>
    <xf numFmtId="0" fontId="44" fillId="2" borderId="0" xfId="0" applyFont="1" applyFill="1" applyAlignment="1">
      <alignment horizontal="center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15" xfId="0" applyFont="1" applyFill="1" applyBorder="1" applyAlignment="1" applyProtection="1">
      <alignment vertical="center"/>
      <protection locked="0" hidden="1"/>
    </xf>
    <xf numFmtId="0" fontId="33" fillId="2" borderId="0" xfId="0" applyFont="1" applyFill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vertical="center" wrapText="1"/>
      <protection hidden="1"/>
    </xf>
    <xf numFmtId="0" fontId="33" fillId="2" borderId="8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  <xf numFmtId="0" fontId="34" fillId="2" borderId="8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 applyProtection="1">
      <alignment vertical="center"/>
      <protection hidden="1"/>
    </xf>
    <xf numFmtId="0" fontId="35" fillId="2" borderId="7" xfId="0" applyFont="1" applyFill="1" applyBorder="1" applyProtection="1">
      <protection hidden="1"/>
    </xf>
    <xf numFmtId="0" fontId="26" fillId="2" borderId="0" xfId="0" applyFont="1" applyFill="1" applyAlignment="1" applyProtection="1">
      <alignment horizontal="center" wrapText="1"/>
      <protection hidden="1"/>
    </xf>
    <xf numFmtId="0" fontId="34" fillId="2" borderId="0" xfId="0" applyFont="1" applyFill="1" applyAlignment="1" applyProtection="1">
      <alignment horizontal="center" wrapText="1"/>
      <protection hidden="1"/>
    </xf>
    <xf numFmtId="0" fontId="46" fillId="2" borderId="0" xfId="0" applyFont="1" applyFill="1" applyAlignment="1" applyProtection="1">
      <alignment horizontal="center" vertical="center"/>
      <protection hidden="1"/>
    </xf>
    <xf numFmtId="0" fontId="35" fillId="2" borderId="11" xfId="0" applyFont="1" applyFill="1" applyBorder="1" applyAlignment="1" applyProtection="1">
      <alignment vertical="center"/>
      <protection hidden="1"/>
    </xf>
    <xf numFmtId="0" fontId="16" fillId="2" borderId="15" xfId="0" applyFont="1" applyFill="1" applyBorder="1" applyAlignment="1" applyProtection="1">
      <alignment vertical="center"/>
      <protection hidden="1"/>
    </xf>
    <xf numFmtId="0" fontId="46" fillId="2" borderId="15" xfId="0" applyFont="1" applyFill="1" applyBorder="1" applyAlignment="1" applyProtection="1">
      <alignment vertical="center"/>
      <protection hidden="1"/>
    </xf>
    <xf numFmtId="0" fontId="46" fillId="2" borderId="15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>
      <alignment horizontal="center" vertical="center" wrapText="1"/>
    </xf>
    <xf numFmtId="173" fontId="8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Protection="1">
      <protection hidden="1"/>
    </xf>
    <xf numFmtId="2" fontId="67" fillId="2" borderId="2" xfId="0" applyNumberFormat="1" applyFont="1" applyFill="1" applyBorder="1" applyAlignment="1" applyProtection="1">
      <alignment horizontal="center" vertical="center"/>
      <protection hidden="1"/>
    </xf>
    <xf numFmtId="2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5" fillId="2" borderId="15" xfId="0" applyFont="1" applyFill="1" applyBorder="1" applyAlignment="1">
      <alignment wrapText="1"/>
    </xf>
    <xf numFmtId="17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7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3" borderId="2" xfId="0" applyFont="1" applyFill="1" applyBorder="1" applyAlignment="1" applyProtection="1">
      <alignment vertical="center" wrapText="1"/>
      <protection hidden="1"/>
    </xf>
    <xf numFmtId="175" fontId="10" fillId="5" borderId="2" xfId="1" applyNumberFormat="1" applyFont="1" applyFill="1" applyBorder="1" applyAlignment="1" applyProtection="1">
      <alignment horizontal="center" vertical="center" wrapText="1"/>
      <protection hidden="1"/>
    </xf>
    <xf numFmtId="170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75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2" xfId="2" applyFont="1" applyFill="1" applyBorder="1" applyAlignment="1" applyProtection="1">
      <alignment vertical="center" wrapText="1"/>
      <protection locked="0"/>
    </xf>
    <xf numFmtId="0" fontId="3" fillId="9" borderId="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>
      <alignment horizontal="center" vertical="center" wrapText="1"/>
    </xf>
    <xf numFmtId="17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2" xfId="0" applyFont="1" applyFill="1" applyBorder="1" applyAlignment="1" applyProtection="1">
      <alignment vertical="center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0" fontId="28" fillId="3" borderId="2" xfId="0" applyFont="1" applyFill="1" applyBorder="1" applyAlignment="1" applyProtection="1">
      <alignment vertical="center"/>
      <protection hidden="1"/>
    </xf>
    <xf numFmtId="1" fontId="10" fillId="9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0" xfId="0" applyNumberFormat="1" applyFont="1" applyAlignment="1">
      <alignment wrapText="1"/>
    </xf>
    <xf numFmtId="16" fontId="40" fillId="0" borderId="0" xfId="0" applyNumberFormat="1" applyFont="1" applyAlignment="1">
      <alignment wrapText="1"/>
    </xf>
    <xf numFmtId="0" fontId="44" fillId="2" borderId="2" xfId="0" applyFont="1" applyFill="1" applyBorder="1" applyAlignment="1" applyProtection="1">
      <alignment horizontal="center" vertical="center"/>
      <protection hidden="1"/>
    </xf>
    <xf numFmtId="0" fontId="44" fillId="2" borderId="2" xfId="0" applyFont="1" applyFill="1" applyBorder="1" applyAlignment="1" applyProtection="1">
      <alignment horizontal="center" vertical="center" wrapText="1"/>
      <protection hidden="1"/>
    </xf>
    <xf numFmtId="0" fontId="18" fillId="4" borderId="2" xfId="0" applyFont="1" applyFill="1" applyBorder="1" applyAlignment="1" applyProtection="1">
      <alignment horizontal="center" vertical="center" wrapText="1"/>
      <protection hidden="1"/>
    </xf>
    <xf numFmtId="0" fontId="76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 wrapText="1"/>
      <protection locked="0"/>
    </xf>
    <xf numFmtId="0" fontId="23" fillId="2" borderId="7" xfId="0" applyFont="1" applyFill="1" applyBorder="1" applyAlignment="1" applyProtection="1">
      <alignment vertical="top"/>
      <protection locked="0"/>
    </xf>
    <xf numFmtId="0" fontId="23" fillId="2" borderId="0" xfId="0" applyFont="1" applyFill="1" applyAlignment="1" applyProtection="1">
      <alignment vertical="top"/>
      <protection locked="0"/>
    </xf>
    <xf numFmtId="0" fontId="18" fillId="2" borderId="7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 wrapText="1"/>
      <protection locked="0"/>
    </xf>
    <xf numFmtId="0" fontId="29" fillId="2" borderId="7" xfId="0" applyFont="1" applyFill="1" applyBorder="1" applyAlignment="1" applyProtection="1">
      <alignment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4" fillId="2" borderId="0" xfId="0" applyFont="1" applyFill="1" applyAlignment="1" applyProtection="1">
      <alignment vertical="center" wrapText="1"/>
      <protection locked="0"/>
    </xf>
    <xf numFmtId="0" fontId="6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hidden="1"/>
    </xf>
    <xf numFmtId="0" fontId="78" fillId="2" borderId="0" xfId="0" applyFont="1" applyFill="1" applyAlignment="1" applyProtection="1">
      <alignment vertical="center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horizontal="center" vertical="center" wrapText="1"/>
      <protection hidden="1"/>
    </xf>
    <xf numFmtId="1" fontId="18" fillId="4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15" borderId="26" xfId="0" applyNumberFormat="1" applyFont="1" applyFill="1" applyBorder="1" applyAlignment="1" applyProtection="1">
      <alignment horizontal="center" vertical="center" wrapText="1"/>
      <protection hidden="1"/>
    </xf>
    <xf numFmtId="0" fontId="52" fillId="15" borderId="22" xfId="0" applyFont="1" applyFill="1" applyBorder="1" applyAlignment="1" applyProtection="1">
      <alignment horizontal="center" vertical="center" wrapText="1"/>
      <protection hidden="1"/>
    </xf>
    <xf numFmtId="0" fontId="21" fillId="11" borderId="2" xfId="0" applyFont="1" applyFill="1" applyBorder="1" applyAlignment="1" applyProtection="1">
      <alignment horizontal="center" vertical="center" wrapText="1"/>
      <protection hidden="1"/>
    </xf>
    <xf numFmtId="0" fontId="18" fillId="4" borderId="25" xfId="0" applyFont="1" applyFill="1" applyBorder="1" applyAlignment="1" applyProtection="1">
      <alignment horizontal="center" vertical="center" wrapText="1"/>
      <protection hidden="1"/>
    </xf>
    <xf numFmtId="1" fontId="21" fillId="4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52" fillId="6" borderId="22" xfId="0" applyFont="1" applyFill="1" applyBorder="1" applyAlignment="1" applyProtection="1">
      <alignment horizontal="center" vertical="center" wrapText="1"/>
      <protection hidden="1"/>
    </xf>
    <xf numFmtId="0" fontId="21" fillId="4" borderId="2" xfId="0" applyFont="1" applyFill="1" applyBorder="1" applyAlignment="1" applyProtection="1">
      <alignment horizontal="center" vertical="center" wrapText="1"/>
      <protection hidden="1"/>
    </xf>
    <xf numFmtId="0" fontId="52" fillId="6" borderId="24" xfId="0" applyFont="1" applyFill="1" applyBorder="1" applyAlignment="1" applyProtection="1">
      <alignment horizontal="center" vertical="center" wrapText="1"/>
      <protection hidden="1"/>
    </xf>
    <xf numFmtId="1" fontId="4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52" fillId="15" borderId="27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vertical="top"/>
      <protection locked="0"/>
    </xf>
    <xf numFmtId="0" fontId="17" fillId="2" borderId="15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top"/>
      <protection hidden="1"/>
    </xf>
    <xf numFmtId="0" fontId="29" fillId="2" borderId="0" xfId="0" applyFont="1" applyFill="1" applyAlignment="1" applyProtection="1">
      <alignment vertical="top"/>
      <protection locked="0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17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173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1" fontId="2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vertical="center" wrapText="1"/>
      <protection locked="0" hidden="1"/>
    </xf>
    <xf numFmtId="0" fontId="8" fillId="2" borderId="0" xfId="0" applyFont="1" applyFill="1" applyAlignment="1" applyProtection="1">
      <alignment wrapText="1"/>
      <protection hidden="1"/>
    </xf>
    <xf numFmtId="0" fontId="27" fillId="10" borderId="2" xfId="0" applyFont="1" applyFill="1" applyBorder="1" applyAlignment="1" applyProtection="1">
      <alignment horizontal="center" vertical="center" wrapText="1"/>
      <protection hidden="1"/>
    </xf>
    <xf numFmtId="0" fontId="45" fillId="5" borderId="2" xfId="0" applyFont="1" applyFill="1" applyBorder="1" applyAlignment="1" applyProtection="1">
      <alignment horizontal="center" vertical="center" wrapText="1"/>
      <protection hidden="1"/>
    </xf>
    <xf numFmtId="0" fontId="27" fillId="9" borderId="2" xfId="0" applyFont="1" applyFill="1" applyBorder="1" applyAlignment="1" applyProtection="1">
      <alignment horizontal="center" vertical="center" wrapText="1"/>
      <protection hidden="1"/>
    </xf>
    <xf numFmtId="0" fontId="45" fillId="2" borderId="2" xfId="0" applyFont="1" applyFill="1" applyBorder="1" applyAlignment="1" applyProtection="1">
      <alignment horizontal="center" vertical="center" wrapText="1"/>
      <protection hidden="1"/>
    </xf>
    <xf numFmtId="170" fontId="88" fillId="0" borderId="2" xfId="5" applyNumberFormat="1" applyFont="1" applyBorder="1" applyAlignment="1" applyProtection="1">
      <alignment horizontal="center" vertical="center"/>
      <protection locked="0"/>
    </xf>
    <xf numFmtId="170" fontId="70" fillId="0" borderId="2" xfId="5" applyNumberFormat="1" applyFont="1" applyBorder="1" applyAlignment="1" applyProtection="1">
      <alignment horizontal="center" vertical="center"/>
      <protection locked="0"/>
    </xf>
    <xf numFmtId="175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vertical="center"/>
      <protection hidden="1"/>
    </xf>
    <xf numFmtId="1" fontId="23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0" fontId="63" fillId="0" borderId="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87" fillId="4" borderId="26" xfId="0" applyFont="1" applyFill="1" applyBorder="1" applyAlignment="1">
      <alignment horizontal="center" vertical="center" wrapText="1"/>
    </xf>
    <xf numFmtId="0" fontId="87" fillId="4" borderId="22" xfId="0" applyFont="1" applyFill="1" applyBorder="1" applyAlignment="1">
      <alignment horizontal="center" vertical="center" wrapText="1"/>
    </xf>
    <xf numFmtId="0" fontId="87" fillId="4" borderId="25" xfId="0" applyFont="1" applyFill="1" applyBorder="1" applyAlignment="1">
      <alignment horizontal="center" vertical="center" wrapText="1"/>
    </xf>
    <xf numFmtId="0" fontId="87" fillId="4" borderId="31" xfId="0" applyFont="1" applyFill="1" applyBorder="1" applyAlignment="1">
      <alignment horizontal="center" vertical="center" wrapText="1"/>
    </xf>
    <xf numFmtId="0" fontId="87" fillId="4" borderId="0" xfId="0" applyFont="1" applyFill="1" applyAlignment="1">
      <alignment horizontal="center" vertical="center" wrapText="1"/>
    </xf>
    <xf numFmtId="0" fontId="87" fillId="4" borderId="28" xfId="0" applyFont="1" applyFill="1" applyBorder="1" applyAlignment="1">
      <alignment horizontal="center" vertical="center" wrapText="1"/>
    </xf>
    <xf numFmtId="0" fontId="87" fillId="4" borderId="18" xfId="0" applyFont="1" applyFill="1" applyBorder="1" applyAlignment="1">
      <alignment horizontal="center" vertical="center" wrapText="1"/>
    </xf>
    <xf numFmtId="0" fontId="87" fillId="4" borderId="16" xfId="0" applyFont="1" applyFill="1" applyBorder="1" applyAlignment="1">
      <alignment horizontal="center" vertical="center" wrapText="1"/>
    </xf>
    <xf numFmtId="0" fontId="87" fillId="4" borderId="27" xfId="0" applyFont="1" applyFill="1" applyBorder="1" applyAlignment="1">
      <alignment horizontal="center" vertical="center" wrapText="1"/>
    </xf>
    <xf numFmtId="0" fontId="84" fillId="16" borderId="1" xfId="0" applyFont="1" applyFill="1" applyBorder="1" applyAlignment="1">
      <alignment horizontal="center" vertical="center" wrapText="1"/>
    </xf>
    <xf numFmtId="0" fontId="84" fillId="16" borderId="21" xfId="0" applyFont="1" applyFill="1" applyBorder="1" applyAlignment="1">
      <alignment horizontal="center" vertical="center" wrapText="1"/>
    </xf>
    <xf numFmtId="0" fontId="84" fillId="16" borderId="24" xfId="0" applyFont="1" applyFill="1" applyBorder="1" applyAlignment="1">
      <alignment horizontal="center" vertical="center" wrapText="1"/>
    </xf>
    <xf numFmtId="0" fontId="8" fillId="2" borderId="22" xfId="2" applyFont="1" applyFill="1" applyBorder="1" applyAlignment="1" applyProtection="1">
      <alignment horizontal="center" vertical="center" wrapText="1"/>
      <protection locked="0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0" fontId="25" fillId="2" borderId="18" xfId="2" applyFont="1" applyFill="1" applyBorder="1" applyAlignment="1" applyProtection="1">
      <alignment horizontal="center" vertical="center" wrapText="1"/>
    </xf>
    <xf numFmtId="0" fontId="25" fillId="2" borderId="16" xfId="2" applyFont="1" applyFill="1" applyBorder="1" applyAlignment="1" applyProtection="1">
      <alignment horizontal="center" vertical="center" wrapText="1"/>
    </xf>
    <xf numFmtId="173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7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 wrapText="1"/>
      <protection hidden="1"/>
    </xf>
    <xf numFmtId="0" fontId="40" fillId="2" borderId="21" xfId="0" applyFont="1" applyFill="1" applyBorder="1" applyAlignment="1" applyProtection="1">
      <alignment horizontal="center" vertical="center" wrapText="1"/>
      <protection hidden="1"/>
    </xf>
    <xf numFmtId="0" fontId="40" fillId="2" borderId="24" xfId="0" applyFont="1" applyFill="1" applyBorder="1" applyAlignment="1" applyProtection="1">
      <alignment horizontal="center" vertical="center" wrapText="1"/>
      <protection hidden="1"/>
    </xf>
    <xf numFmtId="1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21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24" xfId="0" applyNumberFormat="1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21" xfId="0" applyFont="1" applyFill="1" applyBorder="1" applyAlignment="1" applyProtection="1">
      <alignment horizontal="center" vertical="center" wrapText="1"/>
      <protection hidden="1"/>
    </xf>
    <xf numFmtId="0" fontId="27" fillId="8" borderId="24" xfId="0" applyFont="1" applyFill="1" applyBorder="1" applyAlignment="1" applyProtection="1">
      <alignment horizontal="center" vertical="center" wrapText="1"/>
      <protection hidden="1"/>
    </xf>
    <xf numFmtId="1" fontId="10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 indent="1"/>
      <protection locked="0" hidden="1"/>
    </xf>
    <xf numFmtId="0" fontId="29" fillId="12" borderId="16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horizontal="center" textRotation="90" wrapText="1"/>
      <protection hidden="1"/>
    </xf>
    <xf numFmtId="0" fontId="9" fillId="4" borderId="22" xfId="0" applyFont="1" applyFill="1" applyBorder="1" applyAlignment="1" applyProtection="1">
      <alignment horizontal="center" textRotation="90" wrapText="1"/>
      <protection hidden="1"/>
    </xf>
    <xf numFmtId="0" fontId="9" fillId="4" borderId="25" xfId="0" applyFont="1" applyFill="1" applyBorder="1" applyAlignment="1" applyProtection="1">
      <alignment horizontal="center" textRotation="90" wrapText="1"/>
      <protection hidden="1"/>
    </xf>
    <xf numFmtId="0" fontId="9" fillId="19" borderId="1" xfId="0" applyFont="1" applyFill="1" applyBorder="1" applyAlignment="1" applyProtection="1">
      <alignment horizontal="center" textRotation="90" wrapText="1"/>
      <protection hidden="1"/>
    </xf>
    <xf numFmtId="0" fontId="9" fillId="19" borderId="21" xfId="0" applyFont="1" applyFill="1" applyBorder="1" applyAlignment="1" applyProtection="1">
      <alignment horizontal="center" textRotation="90" wrapText="1"/>
      <protection hidden="1"/>
    </xf>
    <xf numFmtId="0" fontId="40" fillId="18" borderId="2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4" xfId="0" applyFont="1" applyFill="1" applyBorder="1" applyAlignment="1" applyProtection="1">
      <alignment horizontal="center" vertical="center" wrapText="1"/>
      <protection hidden="1"/>
    </xf>
    <xf numFmtId="0" fontId="9" fillId="14" borderId="1" xfId="0" applyFont="1" applyFill="1" applyBorder="1" applyAlignment="1" applyProtection="1">
      <alignment horizontal="center" vertical="center" wrapText="1"/>
      <protection hidden="1"/>
    </xf>
    <xf numFmtId="0" fontId="9" fillId="14" borderId="21" xfId="0" applyFont="1" applyFill="1" applyBorder="1" applyAlignment="1" applyProtection="1">
      <alignment horizontal="center" vertical="center" wrapText="1"/>
      <protection hidden="1"/>
    </xf>
    <xf numFmtId="0" fontId="9" fillId="14" borderId="2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9" fillId="7" borderId="21" xfId="0" applyFont="1" applyFill="1" applyBorder="1" applyAlignment="1" applyProtection="1">
      <alignment horizontal="center" vertical="center" wrapText="1"/>
      <protection hidden="1"/>
    </xf>
    <xf numFmtId="0" fontId="9" fillId="7" borderId="24" xfId="0" applyFont="1" applyFill="1" applyBorder="1" applyAlignment="1" applyProtection="1">
      <alignment horizontal="center" vertical="center" wrapText="1"/>
      <protection hidden="1"/>
    </xf>
    <xf numFmtId="0" fontId="9" fillId="19" borderId="2" xfId="0" applyFont="1" applyFill="1" applyBorder="1" applyAlignment="1" applyProtection="1">
      <alignment horizontal="center" vertical="center" wrapText="1"/>
      <protection hidden="1"/>
    </xf>
    <xf numFmtId="0" fontId="27" fillId="5" borderId="2" xfId="0" applyFont="1" applyFill="1" applyBorder="1" applyAlignment="1" applyProtection="1">
      <alignment horizontal="center" vertical="center" wrapText="1"/>
      <protection hidden="1"/>
    </xf>
    <xf numFmtId="0" fontId="27" fillId="7" borderId="2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0" fontId="27" fillId="5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27" fillId="8" borderId="2" xfId="0" applyFont="1" applyFill="1" applyBorder="1" applyAlignment="1" applyProtection="1">
      <alignment horizontal="center" vertical="center" wrapText="1"/>
      <protection hidden="1"/>
    </xf>
    <xf numFmtId="0" fontId="27" fillId="9" borderId="2" xfId="0" applyFont="1" applyFill="1" applyBorder="1" applyAlignment="1" applyProtection="1">
      <alignment horizontal="center" textRotation="90" wrapText="1"/>
      <protection hidden="1"/>
    </xf>
    <xf numFmtId="0" fontId="27" fillId="10" borderId="2" xfId="0" applyFont="1" applyFill="1" applyBorder="1" applyAlignment="1" applyProtection="1">
      <alignment horizontal="center" vertical="center" wrapText="1"/>
      <protection hidden="1"/>
    </xf>
    <xf numFmtId="0" fontId="85" fillId="2" borderId="0" xfId="0" applyFont="1" applyFill="1" applyAlignment="1" applyProtection="1">
      <alignment horizontal="right" vertical="center" wrapText="1"/>
      <protection hidden="1"/>
    </xf>
    <xf numFmtId="0" fontId="40" fillId="2" borderId="0" xfId="0" applyFont="1" applyFill="1" applyAlignment="1" applyProtection="1">
      <alignment horizontal="right" vertical="center" wrapText="1"/>
      <protection hidden="1"/>
    </xf>
    <xf numFmtId="0" fontId="45" fillId="5" borderId="2" xfId="0" applyFont="1" applyFill="1" applyBorder="1" applyAlignment="1" applyProtection="1">
      <alignment horizontal="center" vertical="center" wrapText="1"/>
      <protection hidden="1"/>
    </xf>
    <xf numFmtId="0" fontId="45" fillId="2" borderId="2" xfId="0" applyFont="1" applyFill="1" applyBorder="1" applyAlignment="1" applyProtection="1">
      <alignment horizontal="center" vertical="center" wrapText="1"/>
      <protection hidden="1"/>
    </xf>
    <xf numFmtId="0" fontId="27" fillId="10" borderId="1" xfId="0" applyFont="1" applyFill="1" applyBorder="1" applyAlignment="1" applyProtection="1">
      <alignment horizontal="center" vertical="center" wrapText="1"/>
      <protection hidden="1"/>
    </xf>
    <xf numFmtId="0" fontId="27" fillId="10" borderId="21" xfId="0" applyFont="1" applyFill="1" applyBorder="1" applyAlignment="1" applyProtection="1">
      <alignment horizontal="center" vertical="center" wrapText="1"/>
      <protection hidden="1"/>
    </xf>
    <xf numFmtId="0" fontId="27" fillId="10" borderId="24" xfId="0" applyFont="1" applyFill="1" applyBorder="1" applyAlignment="1" applyProtection="1">
      <alignment horizontal="center" vertical="center" wrapText="1"/>
      <protection hidden="1"/>
    </xf>
    <xf numFmtId="0" fontId="21" fillId="2" borderId="29" xfId="0" applyFont="1" applyFill="1" applyBorder="1" applyAlignment="1" applyProtection="1">
      <alignment horizontal="left" vertical="center" wrapText="1" indent="1"/>
      <protection locked="0" hidden="1"/>
    </xf>
    <xf numFmtId="0" fontId="45" fillId="2" borderId="0" xfId="0" applyFont="1" applyFill="1" applyAlignment="1" applyProtection="1">
      <alignment horizontal="center" vertical="center" wrapText="1"/>
      <protection locked="0"/>
    </xf>
    <xf numFmtId="0" fontId="45" fillId="2" borderId="2" xfId="0" applyFont="1" applyFill="1" applyBorder="1" applyAlignment="1" applyProtection="1">
      <alignment horizontal="center" vertical="center" wrapText="1"/>
      <protection locked="0"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27" fillId="9" borderId="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left" vertical="center" wrapText="1"/>
    </xf>
    <xf numFmtId="0" fontId="39" fillId="5" borderId="2" xfId="0" applyFont="1" applyFill="1" applyBorder="1" applyAlignment="1" applyProtection="1">
      <alignment horizontal="center" vertical="center" wrapText="1"/>
      <protection hidden="1"/>
    </xf>
    <xf numFmtId="0" fontId="39" fillId="9" borderId="2" xfId="0" applyFont="1" applyFill="1" applyBorder="1" applyAlignment="1" applyProtection="1">
      <alignment horizontal="center" vertical="center" wrapText="1"/>
      <protection hidden="1"/>
    </xf>
    <xf numFmtId="0" fontId="44" fillId="5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top" wrapText="1"/>
    </xf>
    <xf numFmtId="1" fontId="27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44" fillId="14" borderId="2" xfId="0" applyFont="1" applyFill="1" applyBorder="1" applyAlignment="1">
      <alignment horizontal="center" vertical="center" wrapText="1"/>
    </xf>
    <xf numFmtId="1" fontId="10" fillId="8" borderId="2" xfId="0" applyNumberFormat="1" applyFont="1" applyFill="1" applyBorder="1" applyAlignment="1" applyProtection="1">
      <alignment horizontal="center" vertical="center" wrapText="1"/>
      <protection hidden="1"/>
    </xf>
    <xf numFmtId="1" fontId="10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10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1" fontId="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 wrapText="1"/>
      <protection hidden="1"/>
    </xf>
    <xf numFmtId="0" fontId="10" fillId="6" borderId="24" xfId="0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left" vertical="center" wrapText="1" inden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hidden="1"/>
    </xf>
    <xf numFmtId="1" fontId="10" fillId="8" borderId="21" xfId="0" applyNumberFormat="1" applyFont="1" applyFill="1" applyBorder="1" applyAlignment="1" applyProtection="1">
      <alignment horizontal="center" vertical="center" wrapText="1"/>
      <protection hidden="1"/>
    </xf>
    <xf numFmtId="1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10" fillId="6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2" xfId="0" applyFont="1" applyFill="1" applyBorder="1" applyAlignment="1" applyProtection="1">
      <alignment horizontal="center" vertical="center" wrapText="1"/>
      <protection hidden="1"/>
    </xf>
    <xf numFmtId="0" fontId="34" fillId="2" borderId="16" xfId="0" applyFont="1" applyFill="1" applyBorder="1" applyAlignment="1" applyProtection="1">
      <alignment horizontal="center" vertical="center"/>
      <protection locked="0" hidden="1"/>
    </xf>
    <xf numFmtId="0" fontId="29" fillId="2" borderId="0" xfId="0" applyFont="1" applyFill="1" applyAlignment="1" applyProtection="1">
      <alignment horizontal="center" vertical="center"/>
      <protection locked="0" hidden="1"/>
    </xf>
    <xf numFmtId="0" fontId="29" fillId="2" borderId="22" xfId="0" applyFont="1" applyFill="1" applyBorder="1" applyAlignment="1" applyProtection="1">
      <alignment horizontal="center" vertical="center"/>
      <protection locked="0" hidden="1"/>
    </xf>
    <xf numFmtId="0" fontId="29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 applyAlignment="1" applyProtection="1">
      <alignment horizontal="center" vertical="center" wrapText="1"/>
      <protection locked="0" hidden="1"/>
    </xf>
    <xf numFmtId="0" fontId="17" fillId="2" borderId="0" xfId="0" applyFont="1" applyFill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21" xfId="0" applyFont="1" applyFill="1" applyBorder="1" applyAlignment="1" applyProtection="1">
      <alignment horizontal="center" vertical="center" wrapText="1"/>
      <protection hidden="1"/>
    </xf>
    <xf numFmtId="0" fontId="10" fillId="7" borderId="24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8" borderId="21" xfId="0" applyFont="1" applyFill="1" applyBorder="1" applyAlignment="1" applyProtection="1">
      <alignment horizontal="center" vertical="center" wrapText="1"/>
      <protection hidden="1"/>
    </xf>
    <xf numFmtId="0" fontId="10" fillId="8" borderId="24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left" vertical="center" wrapText="1" indent="1"/>
      <protection hidden="1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/>
    </xf>
    <xf numFmtId="0" fontId="25" fillId="2" borderId="26" xfId="2" applyFont="1" applyFill="1" applyBorder="1" applyAlignment="1" applyProtection="1">
      <alignment horizontal="center" vertical="center" wrapText="1"/>
    </xf>
    <xf numFmtId="0" fontId="25" fillId="2" borderId="22" xfId="2" applyFont="1" applyFill="1" applyBorder="1" applyAlignment="1" applyProtection="1">
      <alignment horizontal="center" vertical="center" wrapText="1"/>
    </xf>
    <xf numFmtId="49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73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8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5" fillId="2" borderId="22" xfId="2" applyFont="1" applyFill="1" applyBorder="1" applyAlignment="1" applyProtection="1">
      <alignment horizontal="right" vertical="center" wrapText="1"/>
    </xf>
    <xf numFmtId="0" fontId="8" fillId="2" borderId="22" xfId="2" applyFont="1" applyFill="1" applyBorder="1" applyAlignment="1" applyProtection="1">
      <alignment horizontal="left" vertical="center" wrapText="1"/>
      <protection locked="0"/>
    </xf>
    <xf numFmtId="167" fontId="8" fillId="2" borderId="9" xfId="0" applyNumberFormat="1" applyFont="1" applyFill="1" applyBorder="1" applyAlignment="1" applyProtection="1">
      <alignment horizontal="left" vertical="center" wrapText="1"/>
      <protection hidden="1"/>
    </xf>
    <xf numFmtId="167" fontId="8" fillId="2" borderId="1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left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0" fontId="28" fillId="3" borderId="6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28" fillId="3" borderId="12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0" fontId="27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hidden="1"/>
    </xf>
    <xf numFmtId="0" fontId="8" fillId="2" borderId="17" xfId="0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25" fillId="2" borderId="26" xfId="2" applyFont="1" applyFill="1" applyBorder="1" applyAlignment="1" applyProtection="1">
      <alignment horizontal="left" wrapText="1" indent="2"/>
    </xf>
    <xf numFmtId="0" fontId="25" fillId="2" borderId="22" xfId="2" applyFont="1" applyFill="1" applyBorder="1" applyAlignment="1" applyProtection="1">
      <alignment horizontal="left" wrapText="1" indent="2"/>
    </xf>
    <xf numFmtId="0" fontId="8" fillId="2" borderId="25" xfId="2" applyFont="1" applyFill="1" applyBorder="1" applyAlignment="1" applyProtection="1">
      <alignment horizontal="left" vertical="center" wrapText="1"/>
      <protection locked="0"/>
    </xf>
    <xf numFmtId="167" fontId="8" fillId="2" borderId="16" xfId="2" applyNumberFormat="1" applyFont="1" applyFill="1" applyBorder="1" applyAlignment="1" applyProtection="1">
      <alignment horizontal="left" vertical="center" wrapText="1"/>
      <protection locked="0"/>
    </xf>
    <xf numFmtId="167" fontId="8" fillId="2" borderId="27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8" fillId="2" borderId="16" xfId="2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25" fillId="2" borderId="18" xfId="2" applyFont="1" applyFill="1" applyBorder="1" applyAlignment="1" applyProtection="1">
      <alignment horizontal="left" vertical="center" wrapText="1" indent="2"/>
    </xf>
    <xf numFmtId="0" fontId="25" fillId="2" borderId="16" xfId="2" applyFont="1" applyFill="1" applyBorder="1" applyAlignment="1" applyProtection="1">
      <alignment horizontal="left" vertical="center" wrapText="1" indent="2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locked="0" hidden="1"/>
    </xf>
    <xf numFmtId="0" fontId="10" fillId="2" borderId="22" xfId="0" applyFont="1" applyFill="1" applyBorder="1" applyAlignment="1" applyProtection="1">
      <alignment horizontal="right" vertical="center" wrapText="1"/>
      <protection hidden="1"/>
    </xf>
    <xf numFmtId="0" fontId="10" fillId="2" borderId="25" xfId="0" applyFont="1" applyFill="1" applyBorder="1" applyAlignment="1" applyProtection="1">
      <alignment horizontal="right" vertical="center" wrapText="1"/>
      <protection hidden="1"/>
    </xf>
    <xf numFmtId="0" fontId="28" fillId="3" borderId="2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173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4" xfId="0" applyFont="1" applyFill="1" applyBorder="1" applyAlignment="1" applyProtection="1">
      <alignment horizontal="left" vertical="center" wrapText="1" indent="1"/>
      <protection locked="0"/>
    </xf>
    <xf numFmtId="0" fontId="5" fillId="2" borderId="15" xfId="0" applyFont="1" applyFill="1" applyBorder="1" applyAlignment="1" applyProtection="1">
      <alignment horizontal="center" wrapText="1"/>
      <protection hidden="1"/>
    </xf>
    <xf numFmtId="0" fontId="7" fillId="2" borderId="22" xfId="0" applyFont="1" applyFill="1" applyBorder="1" applyAlignment="1" applyProtection="1">
      <alignment horizontal="left" vertical="center" wrapText="1"/>
      <protection hidden="1"/>
    </xf>
    <xf numFmtId="0" fontId="10" fillId="16" borderId="2" xfId="0" applyFont="1" applyFill="1" applyBorder="1" applyAlignment="1" applyProtection="1">
      <alignment horizontal="right" vertical="center" wrapText="1" indent="1"/>
      <protection hidden="1"/>
    </xf>
    <xf numFmtId="1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16" borderId="2" xfId="0" applyFont="1" applyFill="1" applyBorder="1" applyAlignment="1" applyProtection="1">
      <alignment horizontal="right" vertical="center" wrapText="1" indent="1"/>
      <protection hidden="1"/>
    </xf>
    <xf numFmtId="1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24" xfId="0" applyFont="1" applyFill="1" applyBorder="1" applyAlignment="1" applyProtection="1">
      <alignment horizontal="left" vertical="center" wrapText="1" indent="1"/>
      <protection locked="0"/>
    </xf>
    <xf numFmtId="0" fontId="12" fillId="5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65" fillId="16" borderId="2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25" fillId="2" borderId="7" xfId="2" applyFont="1" applyFill="1" applyBorder="1" applyAlignment="1" applyProtection="1">
      <alignment horizontal="center" vertical="center" wrapText="1"/>
      <protection hidden="1"/>
    </xf>
    <xf numFmtId="0" fontId="25" fillId="2" borderId="0" xfId="2" applyFont="1" applyFill="1" applyBorder="1" applyAlignment="1" applyProtection="1">
      <alignment horizontal="center" vertical="center" wrapText="1"/>
      <protection hidden="1"/>
    </xf>
    <xf numFmtId="0" fontId="25" fillId="2" borderId="8" xfId="2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hidden="1"/>
    </xf>
    <xf numFmtId="0" fontId="28" fillId="3" borderId="2" xfId="0" applyFont="1" applyFill="1" applyBorder="1" applyAlignment="1" applyProtection="1">
      <alignment horizontal="center" vertical="center"/>
      <protection hidden="1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hidden="1"/>
    </xf>
    <xf numFmtId="0" fontId="3" fillId="5" borderId="31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27" xfId="0" applyFont="1" applyFill="1" applyBorder="1" applyAlignment="1" applyProtection="1">
      <alignment horizontal="center" vertical="center" wrapText="1"/>
      <protection hidden="1"/>
    </xf>
    <xf numFmtId="0" fontId="65" fillId="16" borderId="1" xfId="0" applyFont="1" applyFill="1" applyBorder="1" applyAlignment="1" applyProtection="1">
      <alignment horizontal="right" vertical="center" wrapText="1"/>
      <protection hidden="1"/>
    </xf>
    <xf numFmtId="0" fontId="65" fillId="16" borderId="21" xfId="0" applyFont="1" applyFill="1" applyBorder="1" applyAlignment="1" applyProtection="1">
      <alignment horizontal="right" vertical="center" wrapText="1"/>
      <protection hidden="1"/>
    </xf>
    <xf numFmtId="0" fontId="65" fillId="16" borderId="24" xfId="0" applyFont="1" applyFill="1" applyBorder="1" applyAlignment="1" applyProtection="1">
      <alignment horizontal="right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locked="0" hidden="1"/>
    </xf>
    <xf numFmtId="0" fontId="5" fillId="2" borderId="10" xfId="0" applyFont="1" applyFill="1" applyBorder="1" applyAlignment="1">
      <alignment horizontal="center" wrapText="1"/>
    </xf>
    <xf numFmtId="0" fontId="28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28" fillId="3" borderId="26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5" xfId="0" applyFont="1" applyFill="1" applyBorder="1" applyAlignment="1" applyProtection="1">
      <alignment horizontal="center" vertical="center" wrapText="1"/>
      <protection hidden="1"/>
    </xf>
    <xf numFmtId="0" fontId="28" fillId="3" borderId="18" xfId="0" applyFont="1" applyFill="1" applyBorder="1" applyAlignment="1" applyProtection="1">
      <alignment horizontal="center" vertical="center" wrapText="1"/>
      <protection hidden="1"/>
    </xf>
    <xf numFmtId="0" fontId="28" fillId="3" borderId="16" xfId="0" applyFont="1" applyFill="1" applyBorder="1" applyAlignment="1" applyProtection="1">
      <alignment horizontal="center" vertical="center" wrapText="1"/>
      <protection hidden="1"/>
    </xf>
    <xf numFmtId="0" fontId="28" fillId="3" borderId="27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vertical="center"/>
      <protection hidden="1"/>
    </xf>
    <xf numFmtId="0" fontId="27" fillId="2" borderId="24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center" vertical="center" wrapText="1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25" fillId="2" borderId="22" xfId="2" applyFont="1" applyFill="1" applyBorder="1" applyAlignment="1" applyProtection="1">
      <alignment horizontal="center" vertical="center" wrapText="1"/>
      <protection hidden="1"/>
    </xf>
    <xf numFmtId="0" fontId="25" fillId="2" borderId="16" xfId="2" applyFont="1" applyFill="1" applyBorder="1" applyAlignment="1" applyProtection="1">
      <alignment horizontal="center" vertical="center" wrapText="1"/>
      <protection hidden="1"/>
    </xf>
    <xf numFmtId="0" fontId="25" fillId="2" borderId="18" xfId="2" applyFont="1" applyFill="1" applyBorder="1" applyAlignment="1" applyProtection="1">
      <alignment horizontal="center" vertical="center" wrapText="1"/>
      <protection hidden="1"/>
    </xf>
    <xf numFmtId="0" fontId="25" fillId="2" borderId="26" xfId="2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 vertical="center" wrapText="1" indent="1"/>
      <protection hidden="1"/>
    </xf>
    <xf numFmtId="0" fontId="5" fillId="2" borderId="28" xfId="0" applyFont="1" applyFill="1" applyBorder="1" applyAlignment="1" applyProtection="1">
      <alignment horizontal="right" vertical="center" wrapText="1" indent="1"/>
      <protection hidden="1"/>
    </xf>
    <xf numFmtId="0" fontId="8" fillId="2" borderId="22" xfId="0" applyFont="1" applyFill="1" applyBorder="1" applyAlignment="1" applyProtection="1">
      <alignment horizontal="left" wrapText="1" indent="1"/>
      <protection hidden="1"/>
    </xf>
    <xf numFmtId="0" fontId="5" fillId="2" borderId="22" xfId="0" applyFont="1" applyFill="1" applyBorder="1" applyAlignment="1" applyProtection="1">
      <alignment horizontal="right" vertical="center" wrapText="1" indent="1"/>
      <protection hidden="1"/>
    </xf>
    <xf numFmtId="0" fontId="5" fillId="2" borderId="25" xfId="0" applyFont="1" applyFill="1" applyBorder="1" applyAlignment="1" applyProtection="1">
      <alignment horizontal="right" vertical="center" wrapText="1" indent="1"/>
      <protection hidden="1"/>
    </xf>
    <xf numFmtId="0" fontId="8" fillId="2" borderId="0" xfId="0" applyFont="1" applyFill="1" applyAlignment="1" applyProtection="1">
      <alignment horizontal="center" wrapText="1"/>
      <protection locked="0" hidden="1"/>
    </xf>
    <xf numFmtId="0" fontId="65" fillId="16" borderId="2" xfId="0" applyFont="1" applyFill="1" applyBorder="1" applyAlignment="1" applyProtection="1">
      <alignment horizontal="center" vertical="center" wrapText="1"/>
      <protection hidden="1"/>
    </xf>
    <xf numFmtId="0" fontId="65" fillId="16" borderId="26" xfId="0" applyFont="1" applyFill="1" applyBorder="1" applyAlignment="1" applyProtection="1">
      <alignment horizontal="center" vertical="center" wrapText="1"/>
      <protection hidden="1"/>
    </xf>
    <xf numFmtId="0" fontId="65" fillId="16" borderId="22" xfId="0" applyFont="1" applyFill="1" applyBorder="1" applyAlignment="1" applyProtection="1">
      <alignment horizontal="center" vertical="center" wrapText="1"/>
      <protection hidden="1"/>
    </xf>
    <xf numFmtId="0" fontId="65" fillId="16" borderId="25" xfId="0" applyFont="1" applyFill="1" applyBorder="1" applyAlignment="1" applyProtection="1">
      <alignment horizontal="center" vertical="center" wrapText="1"/>
      <protection hidden="1"/>
    </xf>
    <xf numFmtId="0" fontId="8" fillId="16" borderId="1" xfId="0" applyFont="1" applyFill="1" applyBorder="1" applyAlignment="1" applyProtection="1">
      <alignment horizontal="left" vertical="center" wrapText="1"/>
      <protection hidden="1"/>
    </xf>
    <xf numFmtId="0" fontId="8" fillId="16" borderId="21" xfId="0" applyFont="1" applyFill="1" applyBorder="1" applyAlignment="1" applyProtection="1">
      <alignment horizontal="left" vertical="center" wrapText="1"/>
      <protection hidden="1"/>
    </xf>
    <xf numFmtId="0" fontId="8" fillId="16" borderId="24" xfId="0" applyFont="1" applyFill="1" applyBorder="1" applyAlignment="1" applyProtection="1">
      <alignment horizontal="left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locked="0"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3" fillId="10" borderId="2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8" fillId="3" borderId="26" xfId="0" applyFont="1" applyFill="1" applyBorder="1" applyAlignment="1" applyProtection="1">
      <alignment horizontal="center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5" xfId="0" applyFont="1" applyFill="1" applyBorder="1" applyAlignment="1" applyProtection="1">
      <alignment horizontal="center" vertical="center"/>
      <protection hidden="1"/>
    </xf>
    <xf numFmtId="0" fontId="28" fillId="3" borderId="18" xfId="0" applyFont="1" applyFill="1" applyBorder="1" applyAlignment="1" applyProtection="1">
      <alignment horizontal="center" vertical="center"/>
      <protection hidden="1"/>
    </xf>
    <xf numFmtId="0" fontId="28" fillId="3" borderId="16" xfId="0" applyFont="1" applyFill="1" applyBorder="1" applyAlignment="1" applyProtection="1">
      <alignment horizontal="center" vertical="center"/>
      <protection hidden="1"/>
    </xf>
    <xf numFmtId="0" fontId="28" fillId="3" borderId="27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21" xfId="0" applyFont="1" applyFill="1" applyBorder="1" applyAlignment="1" applyProtection="1">
      <alignment horizontal="center" vertical="center" wrapText="1"/>
      <protection hidden="1"/>
    </xf>
    <xf numFmtId="0" fontId="27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locked="0" hidden="1"/>
    </xf>
    <xf numFmtId="0" fontId="9" fillId="2" borderId="21" xfId="0" applyFont="1" applyFill="1" applyBorder="1" applyAlignment="1" applyProtection="1">
      <alignment horizontal="center" vertical="center" wrapText="1"/>
      <protection locked="0" hidden="1"/>
    </xf>
    <xf numFmtId="0" fontId="9" fillId="2" borderId="24" xfId="0" applyFont="1" applyFill="1" applyBorder="1" applyAlignment="1" applyProtection="1">
      <alignment horizontal="center" vertical="center" wrapText="1"/>
      <protection locked="0" hidden="1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0" borderId="2" xfId="0" applyFont="1" applyFill="1" applyBorder="1" applyAlignment="1" applyProtection="1">
      <alignment horizontal="center" vertical="center" wrapText="1"/>
      <protection hidden="1"/>
    </xf>
    <xf numFmtId="0" fontId="5" fillId="20" borderId="1" xfId="0" applyFont="1" applyFill="1" applyBorder="1" applyAlignment="1" applyProtection="1">
      <alignment horizontal="center" vertical="center" wrapText="1"/>
      <protection hidden="1"/>
    </xf>
    <xf numFmtId="0" fontId="5" fillId="20" borderId="2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16" borderId="2" xfId="0" applyFont="1" applyFill="1" applyBorder="1" applyAlignment="1" applyProtection="1">
      <alignment horizontal="center" vertical="center" wrapText="1"/>
      <protection hidden="1"/>
    </xf>
    <xf numFmtId="170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173" fontId="26" fillId="2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5" fillId="14" borderId="2" xfId="0" applyFont="1" applyFill="1" applyBorder="1" applyAlignment="1" applyProtection="1">
      <alignment horizontal="center" vertical="center" wrapText="1"/>
      <protection hidden="1"/>
    </xf>
    <xf numFmtId="1" fontId="18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 vertical="center" wrapText="1"/>
      <protection hidden="1"/>
    </xf>
    <xf numFmtId="0" fontId="23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22" xfId="2" applyFont="1" applyFill="1" applyBorder="1" applyAlignment="1" applyProtection="1">
      <alignment horizontal="center" vertical="center" wrapText="1"/>
      <protection locked="0"/>
    </xf>
    <xf numFmtId="0" fontId="7" fillId="2" borderId="25" xfId="2" applyFont="1" applyFill="1" applyBorder="1" applyAlignment="1" applyProtection="1">
      <alignment horizontal="center" vertical="center" wrapText="1"/>
      <protection locked="0"/>
    </xf>
    <xf numFmtId="0" fontId="56" fillId="2" borderId="18" xfId="2" applyFont="1" applyFill="1" applyBorder="1" applyAlignment="1" applyProtection="1">
      <alignment horizontal="center" vertical="center" wrapText="1"/>
    </xf>
    <xf numFmtId="0" fontId="56" fillId="2" borderId="16" xfId="2" applyFont="1" applyFill="1" applyBorder="1" applyAlignment="1" applyProtection="1">
      <alignment horizontal="center" vertical="center" wrapText="1"/>
    </xf>
    <xf numFmtId="173" fontId="7" fillId="2" borderId="16" xfId="2" applyNumberFormat="1" applyFont="1" applyFill="1" applyBorder="1" applyAlignment="1" applyProtection="1">
      <alignment horizontal="left" vertical="center" wrapText="1" indent="1"/>
      <protection locked="0"/>
    </xf>
    <xf numFmtId="173" fontId="7" fillId="2" borderId="27" xfId="2" applyNumberFormat="1" applyFont="1" applyFill="1" applyBorder="1" applyAlignment="1" applyProtection="1">
      <alignment horizontal="left" vertical="center" wrapText="1" indent="1"/>
      <protection locked="0"/>
    </xf>
    <xf numFmtId="49" fontId="26" fillId="2" borderId="2" xfId="0" applyNumberFormat="1" applyFont="1" applyFill="1" applyBorder="1" applyAlignment="1" applyProtection="1">
      <alignment horizontal="center" vertical="center"/>
      <protection hidden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0" fontId="86" fillId="9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16" xfId="2" applyFont="1" applyFill="1" applyBorder="1" applyAlignment="1" applyProtection="1">
      <alignment horizontal="right" vertical="center" wrapText="1"/>
    </xf>
    <xf numFmtId="0" fontId="21" fillId="2" borderId="2" xfId="0" applyFont="1" applyFill="1" applyBorder="1" applyAlignment="1" applyProtection="1">
      <alignment horizontal="left" vertical="center" wrapText="1" inden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1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left" vertical="center" wrapText="1" inden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3" fillId="4" borderId="2" xfId="0" applyFont="1" applyFill="1" applyBorder="1" applyAlignment="1" applyProtection="1">
      <alignment horizontal="center" vertical="center" wrapText="1"/>
      <protection hidden="1"/>
    </xf>
    <xf numFmtId="1" fontId="2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 indent="1"/>
      <protection hidden="1"/>
    </xf>
    <xf numFmtId="0" fontId="80" fillId="2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 applyProtection="1">
      <alignment horizontal="left" vertical="center" wrapText="1"/>
      <protection hidden="1"/>
    </xf>
    <xf numFmtId="0" fontId="4" fillId="5" borderId="2" xfId="0" applyFont="1" applyFill="1" applyBorder="1" applyAlignment="1" applyProtection="1">
      <alignment horizontal="left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64" fillId="2" borderId="0" xfId="0" applyFont="1" applyFill="1" applyAlignment="1" applyProtection="1">
      <alignment horizontal="center" vertical="center" wrapText="1"/>
      <protection locked="0"/>
    </xf>
    <xf numFmtId="0" fontId="78" fillId="2" borderId="16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top"/>
      <protection locked="0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5" fillId="14" borderId="21" xfId="0" applyFont="1" applyFill="1" applyBorder="1" applyAlignment="1" applyProtection="1">
      <alignment horizontal="center" vertical="center"/>
      <protection hidden="1"/>
    </xf>
    <xf numFmtId="0" fontId="5" fillId="14" borderId="25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16" xfId="0" applyFont="1" applyFill="1" applyBorder="1" applyAlignment="1" applyProtection="1">
      <alignment horizontal="center" vertical="center"/>
      <protection locked="0" hidden="1"/>
    </xf>
    <xf numFmtId="0" fontId="29" fillId="2" borderId="22" xfId="0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Alignment="1" applyProtection="1">
      <alignment horizontal="right" vertical="center"/>
      <protection hidden="1"/>
    </xf>
    <xf numFmtId="0" fontId="49" fillId="2" borderId="15" xfId="0" applyFont="1" applyFill="1" applyBorder="1" applyAlignment="1" applyProtection="1">
      <alignment horizontal="right" vertical="center"/>
      <protection hidden="1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9" fillId="16" borderId="29" xfId="0" applyFont="1" applyFill="1" applyBorder="1" applyAlignment="1" applyProtection="1">
      <alignment horizontal="center" vertical="center" wrapText="1"/>
      <protection hidden="1"/>
    </xf>
    <xf numFmtId="0" fontId="9" fillId="16" borderId="2" xfId="0" applyFont="1" applyFill="1" applyBorder="1" applyAlignment="1" applyProtection="1">
      <alignment horizontal="center" vertical="center" wrapText="1"/>
      <protection hidden="1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173" fontId="21" fillId="2" borderId="2" xfId="0" applyNumberFormat="1" applyFont="1" applyFill="1" applyBorder="1" applyAlignment="1" applyProtection="1">
      <alignment horizontal="center" vertical="center"/>
      <protection hidden="1"/>
    </xf>
    <xf numFmtId="14" fontId="17" fillId="2" borderId="2" xfId="0" applyNumberFormat="1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49" fontId="21" fillId="2" borderId="2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44" fillId="2" borderId="2" xfId="0" applyFont="1" applyFill="1" applyBorder="1" applyAlignment="1" applyProtection="1">
      <alignment horizontal="center" vertical="center" wrapText="1"/>
      <protection locked="0"/>
    </xf>
    <xf numFmtId="173" fontId="7" fillId="2" borderId="16" xfId="2" applyNumberFormat="1" applyFont="1" applyFill="1" applyBorder="1" applyAlignment="1" applyProtection="1">
      <alignment horizontal="center" vertical="center" wrapText="1"/>
      <protection locked="0" hidden="1"/>
    </xf>
    <xf numFmtId="173" fontId="7" fillId="2" borderId="27" xfId="2" applyNumberFormat="1" applyFont="1" applyFill="1" applyBorder="1" applyAlignment="1" applyProtection="1">
      <alignment horizontal="center" vertical="center" wrapText="1"/>
      <protection locked="0" hidden="1"/>
    </xf>
    <xf numFmtId="0" fontId="29" fillId="5" borderId="2" xfId="0" applyFont="1" applyFill="1" applyBorder="1" applyAlignment="1" applyProtection="1">
      <alignment horizontal="center" vertical="center" wrapText="1"/>
      <protection hidden="1"/>
    </xf>
    <xf numFmtId="0" fontId="55" fillId="10" borderId="29" xfId="0" applyFont="1" applyFill="1" applyBorder="1" applyAlignment="1" applyProtection="1">
      <alignment horizontal="center" vertical="center" wrapText="1"/>
      <protection hidden="1"/>
    </xf>
    <xf numFmtId="0" fontId="55" fillId="10" borderId="26" xfId="0" applyFont="1" applyFill="1" applyBorder="1" applyAlignment="1" applyProtection="1">
      <alignment horizontal="center" vertical="center" wrapText="1"/>
      <protection hidden="1"/>
    </xf>
    <xf numFmtId="0" fontId="64" fillId="10" borderId="29" xfId="0" applyFont="1" applyFill="1" applyBorder="1" applyAlignment="1" applyProtection="1">
      <alignment horizontal="center" vertical="center" wrapText="1"/>
      <protection hidden="1"/>
    </xf>
    <xf numFmtId="1" fontId="18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60" fillId="2" borderId="27" xfId="0" applyFont="1" applyFill="1" applyBorder="1" applyAlignment="1" applyProtection="1">
      <alignment horizontal="center" vertical="center" wrapText="1"/>
      <protection locked="0"/>
    </xf>
    <xf numFmtId="0" fontId="60" fillId="2" borderId="3" xfId="0" applyFont="1" applyFill="1" applyBorder="1" applyAlignment="1" applyProtection="1">
      <alignment horizontal="center" vertical="center" wrapText="1"/>
      <protection locked="0"/>
    </xf>
    <xf numFmtId="0" fontId="60" fillId="2" borderId="18" xfId="0" applyFont="1" applyFill="1" applyBorder="1" applyAlignment="1" applyProtection="1">
      <alignment horizontal="center" vertical="center" wrapText="1"/>
      <protection locked="0"/>
    </xf>
    <xf numFmtId="0" fontId="60" fillId="2" borderId="2" xfId="0" applyFont="1" applyFill="1" applyBorder="1" applyAlignment="1" applyProtection="1">
      <alignment horizontal="center" vertical="center" wrapText="1"/>
      <protection locked="0"/>
    </xf>
    <xf numFmtId="0" fontId="60" fillId="2" borderId="1" xfId="0" applyFont="1" applyFill="1" applyBorder="1" applyAlignment="1" applyProtection="1">
      <alignment horizontal="center" vertical="center" wrapText="1"/>
      <protection locked="0"/>
    </xf>
    <xf numFmtId="0" fontId="55" fillId="10" borderId="2" xfId="0" applyFont="1" applyFill="1" applyBorder="1" applyAlignment="1" applyProtection="1">
      <alignment horizontal="center" vertical="center" wrapText="1"/>
      <protection hidden="1"/>
    </xf>
    <xf numFmtId="0" fontId="55" fillId="10" borderId="1" xfId="0" applyFont="1" applyFill="1" applyBorder="1" applyAlignment="1" applyProtection="1">
      <alignment horizontal="center" vertical="center" wrapText="1"/>
      <protection hidden="1"/>
    </xf>
    <xf numFmtId="0" fontId="17" fillId="5" borderId="2" xfId="0" applyFont="1" applyFill="1" applyBorder="1" applyAlignment="1" applyProtection="1">
      <alignment horizontal="left" vertical="center" wrapText="1" indent="1"/>
      <protection hidden="1"/>
    </xf>
    <xf numFmtId="0" fontId="31" fillId="4" borderId="29" xfId="0" applyFont="1" applyFill="1" applyBorder="1" applyAlignment="1" applyProtection="1">
      <alignment horizontal="center" vertical="center" wrapText="1"/>
      <protection hidden="1"/>
    </xf>
    <xf numFmtId="0" fontId="60" fillId="2" borderId="24" xfId="0" applyFont="1" applyFill="1" applyBorder="1" applyAlignment="1" applyProtection="1">
      <alignment horizontal="center" vertical="center" wrapText="1"/>
      <protection locked="0"/>
    </xf>
    <xf numFmtId="0" fontId="32" fillId="5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2" xfId="0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29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0" fillId="4" borderId="2" xfId="0" applyFont="1" applyFill="1" applyBorder="1" applyAlignment="1" applyProtection="1">
      <alignment horizontal="center" vertical="center" wrapText="1"/>
      <protection locked="0"/>
    </xf>
    <xf numFmtId="1" fontId="7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Alignment="1" applyProtection="1">
      <alignment horizontal="center" vertical="center" wrapText="1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1" fontId="10" fillId="4" borderId="2" xfId="0" applyNumberFormat="1" applyFont="1" applyFill="1" applyBorder="1" applyAlignment="1" applyProtection="1">
      <alignment horizontal="center" vertical="center" wrapText="1"/>
      <protection hidden="1"/>
    </xf>
  </cellXfs>
  <cellStyles count="22">
    <cellStyle name="Hipervínculo" xfId="3" builtinId="8"/>
    <cellStyle name="Moneda" xfId="1" builtinId="4"/>
    <cellStyle name="Normal" xfId="0" builtinId="0"/>
    <cellStyle name="Normal 10" xfId="17" xr:uid="{00000000-0005-0000-0000-000003000000}"/>
    <cellStyle name="Normal 10 5" xfId="9" xr:uid="{00000000-0005-0000-0000-000004000000}"/>
    <cellStyle name="Normal 12" xfId="13" xr:uid="{00000000-0005-0000-0000-000005000000}"/>
    <cellStyle name="Normal 18" xfId="5" xr:uid="{00000000-0005-0000-0000-000006000000}"/>
    <cellStyle name="Normal 2" xfId="10" xr:uid="{00000000-0005-0000-0000-000007000000}"/>
    <cellStyle name="Normal 2 10 10" xfId="7" xr:uid="{00000000-0005-0000-0000-000008000000}"/>
    <cellStyle name="Normal 2 10 10 2" xfId="14" xr:uid="{00000000-0005-0000-0000-000009000000}"/>
    <cellStyle name="Normal 2 14" xfId="19" xr:uid="{00000000-0005-0000-0000-00000A000000}"/>
    <cellStyle name="Normal 2 18" xfId="21" xr:uid="{00000000-0005-0000-0000-00000B000000}"/>
    <cellStyle name="Normal 2 2" xfId="6" xr:uid="{00000000-0005-0000-0000-00000C000000}"/>
    <cellStyle name="Normal 2 21" xfId="20" xr:uid="{00000000-0005-0000-0000-00000D000000}"/>
    <cellStyle name="Normal 2 3" xfId="4" xr:uid="{00000000-0005-0000-0000-00000E000000}"/>
    <cellStyle name="Normal 2 31" xfId="18" xr:uid="{00000000-0005-0000-0000-00000F000000}"/>
    <cellStyle name="Normal 4" xfId="8" xr:uid="{00000000-0005-0000-0000-000010000000}"/>
    <cellStyle name="Normal 7" xfId="15" xr:uid="{00000000-0005-0000-0000-000011000000}"/>
    <cellStyle name="Normal 7 3" xfId="11" xr:uid="{00000000-0005-0000-0000-000012000000}"/>
    <cellStyle name="Normal 8" xfId="12" xr:uid="{00000000-0005-0000-0000-000013000000}"/>
    <cellStyle name="Normal 9" xfId="16" xr:uid="{00000000-0005-0000-0000-000014000000}"/>
    <cellStyle name="Título 3" xfId="2" builtinId="18"/>
  </cellStyles>
  <dxfs count="11">
    <dxf>
      <fill>
        <patternFill>
          <bgColor theme="6" tint="0.3999450666829432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4</xdr:col>
      <xdr:colOff>895350</xdr:colOff>
      <xdr:row>3</xdr:row>
      <xdr:rowOff>191914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A941DB-24B3-F14A-FB60-9696EE4C8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3067050" cy="6014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1</xdr:row>
      <xdr:rowOff>28575</xdr:rowOff>
    </xdr:from>
    <xdr:to>
      <xdr:col>7</xdr:col>
      <xdr:colOff>733425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F9246D-1914-40CA-64A2-FDD34E38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14300"/>
          <a:ext cx="4724399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2</xdr:row>
      <xdr:rowOff>20409</xdr:rowOff>
    </xdr:from>
    <xdr:to>
      <xdr:col>3</xdr:col>
      <xdr:colOff>657629</xdr:colOff>
      <xdr:row>3</xdr:row>
      <xdr:rowOff>129268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96134F-163D-67AC-DC3E-21CDB4F39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7" y="306159"/>
          <a:ext cx="1630539" cy="31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27216</xdr:colOff>
      <xdr:row>1</xdr:row>
      <xdr:rowOff>115669</xdr:rowOff>
    </xdr:from>
    <xdr:to>
      <xdr:col>6</xdr:col>
      <xdr:colOff>268422</xdr:colOff>
      <xdr:row>3</xdr:row>
      <xdr:rowOff>136071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A395F-9FB2-D655-47A5-A8F529DB9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2" y="183705"/>
          <a:ext cx="1561099" cy="3061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138546</xdr:colOff>
      <xdr:row>153</xdr:row>
      <xdr:rowOff>103909</xdr:rowOff>
    </xdr:from>
    <xdr:to>
      <xdr:col>13</xdr:col>
      <xdr:colOff>190500</xdr:colOff>
      <xdr:row>153</xdr:row>
      <xdr:rowOff>103909</xdr:rowOff>
    </xdr:to>
    <xdr:cxnSp macro="">
      <xdr:nvCxnSpPr>
        <xdr:cNvPr id="28" name="27 Conector recto de flecha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3610841" y="47235341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152401</xdr:colOff>
      <xdr:row>154</xdr:row>
      <xdr:rowOff>100446</xdr:rowOff>
    </xdr:from>
    <xdr:to>
      <xdr:col>13</xdr:col>
      <xdr:colOff>204355</xdr:colOff>
      <xdr:row>154</xdr:row>
      <xdr:rowOff>100446</xdr:rowOff>
    </xdr:to>
    <xdr:cxnSp macro="">
      <xdr:nvCxnSpPr>
        <xdr:cNvPr id="29" name="28 Conector recto de flecha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3624696" y="4744835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148937</xdr:colOff>
      <xdr:row>155</xdr:row>
      <xdr:rowOff>96982</xdr:rowOff>
    </xdr:from>
    <xdr:to>
      <xdr:col>13</xdr:col>
      <xdr:colOff>200891</xdr:colOff>
      <xdr:row>155</xdr:row>
      <xdr:rowOff>96982</xdr:rowOff>
    </xdr:to>
    <xdr:cxnSp macro="">
      <xdr:nvCxnSpPr>
        <xdr:cNvPr id="30" name="29 Conector recto de flecha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3621232" y="47661368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136814</xdr:colOff>
      <xdr:row>156</xdr:row>
      <xdr:rowOff>110836</xdr:rowOff>
    </xdr:from>
    <xdr:to>
      <xdr:col>13</xdr:col>
      <xdr:colOff>188768</xdr:colOff>
      <xdr:row>156</xdr:row>
      <xdr:rowOff>110836</xdr:rowOff>
    </xdr:to>
    <xdr:cxnSp macro="">
      <xdr:nvCxnSpPr>
        <xdr:cNvPr id="31" name="30 Conector recto de flecha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3609109" y="4789170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159327</xdr:colOff>
      <xdr:row>158</xdr:row>
      <xdr:rowOff>98714</xdr:rowOff>
    </xdr:from>
    <xdr:to>
      <xdr:col>13</xdr:col>
      <xdr:colOff>211281</xdr:colOff>
      <xdr:row>158</xdr:row>
      <xdr:rowOff>98714</xdr:rowOff>
    </xdr:to>
    <xdr:cxnSp macro="">
      <xdr:nvCxnSpPr>
        <xdr:cNvPr id="32" name="31 Conector recto de flecha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3631622" y="48277896"/>
          <a:ext cx="762000" cy="0"/>
        </a:xfrm>
        <a:prstGeom prst="straightConnector1">
          <a:avLst/>
        </a:prstGeom>
        <a:ln w="1905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34636</xdr:colOff>
      <xdr:row>153</xdr:row>
      <xdr:rowOff>112568</xdr:rowOff>
    </xdr:from>
    <xdr:to>
      <xdr:col>41</xdr:col>
      <xdr:colOff>796636</xdr:colOff>
      <xdr:row>153</xdr:row>
      <xdr:rowOff>112568</xdr:rowOff>
    </xdr:to>
    <xdr:cxnSp macro="">
      <xdr:nvCxnSpPr>
        <xdr:cNvPr id="22" name="21 Conector recto de flecha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2339204" y="4719204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31173</xdr:colOff>
      <xdr:row>154</xdr:row>
      <xdr:rowOff>117763</xdr:rowOff>
    </xdr:from>
    <xdr:to>
      <xdr:col>41</xdr:col>
      <xdr:colOff>793173</xdr:colOff>
      <xdr:row>154</xdr:row>
      <xdr:rowOff>117763</xdr:rowOff>
    </xdr:to>
    <xdr:cxnSp macro="">
      <xdr:nvCxnSpPr>
        <xdr:cNvPr id="24" name="23 Conector recto de flecha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2335741" y="47413718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27710</xdr:colOff>
      <xdr:row>155</xdr:row>
      <xdr:rowOff>122958</xdr:rowOff>
    </xdr:from>
    <xdr:to>
      <xdr:col>41</xdr:col>
      <xdr:colOff>789710</xdr:colOff>
      <xdr:row>155</xdr:row>
      <xdr:rowOff>122958</xdr:rowOff>
    </xdr:to>
    <xdr:cxnSp macro="">
      <xdr:nvCxnSpPr>
        <xdr:cNvPr id="26" name="25 Conector recto de flecha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2332278" y="47644049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15588</xdr:colOff>
      <xdr:row>156</xdr:row>
      <xdr:rowOff>110835</xdr:rowOff>
    </xdr:from>
    <xdr:to>
      <xdr:col>41</xdr:col>
      <xdr:colOff>777588</xdr:colOff>
      <xdr:row>156</xdr:row>
      <xdr:rowOff>110835</xdr:rowOff>
    </xdr:to>
    <xdr:cxnSp macro="">
      <xdr:nvCxnSpPr>
        <xdr:cNvPr id="33" name="32 Conector recto de flecha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12320156" y="47848403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29443</xdr:colOff>
      <xdr:row>157</xdr:row>
      <xdr:rowOff>116030</xdr:rowOff>
    </xdr:from>
    <xdr:to>
      <xdr:col>41</xdr:col>
      <xdr:colOff>791443</xdr:colOff>
      <xdr:row>157</xdr:row>
      <xdr:rowOff>116030</xdr:rowOff>
    </xdr:to>
    <xdr:cxnSp macro="">
      <xdr:nvCxnSpPr>
        <xdr:cNvPr id="34" name="33 Conector recto de flecha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2334011" y="48052757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1</xdr:row>
      <xdr:rowOff>66676</xdr:rowOff>
    </xdr:from>
    <xdr:to>
      <xdr:col>7</xdr:col>
      <xdr:colOff>279572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494AE9-CA75-8EEC-A323-41ECEE4DC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6"/>
          <a:ext cx="2622722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9525</xdr:rowOff>
    </xdr:from>
    <xdr:to>
      <xdr:col>4</xdr:col>
      <xdr:colOff>190499</xdr:colOff>
      <xdr:row>3</xdr:row>
      <xdr:rowOff>191538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28506" r="2478" b="31222"/>
        <a:stretch/>
      </xdr:blipFill>
      <xdr:spPr>
        <a:xfrm>
          <a:off x="152399" y="352425"/>
          <a:ext cx="1724025" cy="401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161926</xdr:rowOff>
    </xdr:from>
    <xdr:to>
      <xdr:col>4</xdr:col>
      <xdr:colOff>704850</xdr:colOff>
      <xdr:row>4</xdr:row>
      <xdr:rowOff>10923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A96608-E36C-740A-F58D-36377BC9B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1"/>
          <a:ext cx="2581275" cy="5062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133351</xdr:rowOff>
    </xdr:from>
    <xdr:to>
      <xdr:col>4</xdr:col>
      <xdr:colOff>919634</xdr:colOff>
      <xdr:row>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80383-E378-7F90-DCA3-B52EA929E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38126"/>
          <a:ext cx="2719859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9526</xdr:rowOff>
    </xdr:from>
    <xdr:to>
      <xdr:col>5</xdr:col>
      <xdr:colOff>1133475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97084C-2F4D-CBE0-DD84-5499F1667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4776"/>
          <a:ext cx="3476625" cy="590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28575</xdr:rowOff>
    </xdr:from>
    <xdr:to>
      <xdr:col>5</xdr:col>
      <xdr:colOff>123825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1F5D8-F906-0B4D-9FF1-F35860213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23825"/>
          <a:ext cx="36480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76201</xdr:rowOff>
    </xdr:from>
    <xdr:to>
      <xdr:col>5</xdr:col>
      <xdr:colOff>1010937</xdr:colOff>
      <xdr:row>4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C98AC7-0D6F-532C-45CD-B76304F8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1"/>
          <a:ext cx="3496962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28576</xdr:rowOff>
    </xdr:from>
    <xdr:to>
      <xdr:col>5</xdr:col>
      <xdr:colOff>504825</xdr:colOff>
      <xdr:row>4</xdr:row>
      <xdr:rowOff>148783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22C61-C1D4-329D-DB50-2FD2C24E0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6"/>
          <a:ext cx="3381375" cy="663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E04/AppData/Local/Temp/Instrumentos%20Planificaci&#243;n%20del%20Talento%20Humano%202019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strumentos%202019\Instrumentos%20Planificaci&#243;n%20del%20Talento%20Humano%202019%2025_02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AppData\Local\Temp\INSTRUMENTOS%20T&#201;CNICOS%20OFICIAL%20(16-01-201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7.29\1701%20resoluciones-a&#241;os\INSTRUMENTOS-T&#201;CNICOS-PLANIFICACI&#211;N-DEL-TH-A&#209;O-2019-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onny\AppData\Local\Temp\Temp1_INSTRUMENTOS-T&#201;CNICOS-PLANIFICACI&#211;N-DEL-TH-A&#209;O-2019-01-02-2019-VALIDADO%20POR%20PYNSP.zip\INSTRUMENTOS-T&#201;CNICOS-PLANIFICACI&#211;N-DEL-TH-A&#209;O-2019-01-02-2019-VALIDADO%20POR%20PYNS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esktop\MDT\6.%20SUBSISTEMAS%20DEL%20TALENTO%20HUMANO\1.%20PLANIFICACION\DOCUMENTOS%20PUBLICADOS-2017\formatos%20PTH\INSTRUMENTOS%20T&#201;CNICOS%20PLANIFICACI&#211;N%20DEL%20TH%20BANCA%202018%2015.0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REPORTE 2"/>
      <sheetName val="DIAG-03"/>
      <sheetName val="MATR-05"/>
      <sheetName val="TRLA-06"/>
      <sheetName val="TRPA-07"/>
      <sheetName val="HABP-9"/>
      <sheetName val="CONT-10"/>
      <sheetName val="REVCLA-11"/>
      <sheetName val="SUPR-12"/>
      <sheetName val="CREA-13"/>
      <sheetName val="DESV-14"/>
      <sheetName val="OPTI- 15"/>
      <sheetName val="PLAN-16"/>
      <sheetName val="Datos"/>
      <sheetName val="DATOSGRUP"/>
    </sheetNames>
    <sheetDataSet>
      <sheetData sheetId="0">
        <row r="12">
          <cell r="F12" t="str">
            <v>PRO-MDT-PTH-01 FOR 14 EXT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9">
          <cell r="AO89" t="str">
            <v>SI</v>
          </cell>
        </row>
        <row r="90">
          <cell r="AO90" t="str">
            <v>NO</v>
          </cell>
        </row>
        <row r="94">
          <cell r="AO94" t="str">
            <v>FÍSICA</v>
          </cell>
        </row>
        <row r="95">
          <cell r="AO95" t="str">
            <v xml:space="preserve">INTELECTUAL </v>
          </cell>
        </row>
        <row r="96">
          <cell r="AO96" t="str">
            <v xml:space="preserve">VISUAL </v>
          </cell>
        </row>
        <row r="97">
          <cell r="AO97" t="str">
            <v xml:space="preserve">PSICOLÓGICO </v>
          </cell>
        </row>
        <row r="98">
          <cell r="AO98" t="str">
            <v xml:space="preserve">LENGUAJE </v>
          </cell>
        </row>
        <row r="126">
          <cell r="AO126" t="str">
            <v>COMPENSACIÓN DE RETIRO POR JUBILACIÓN NO OBLIGATORIA</v>
          </cell>
        </row>
        <row r="127">
          <cell r="AO127" t="str">
            <v>COMPENSACIÓN DE RETIRO POR JUBILACIÓN OBLIGATORIA 70 AÑOS</v>
          </cell>
        </row>
        <row r="128">
          <cell r="AO128" t="str">
            <v>COMPENSACIÓN DE RETIRO POR JUBILACIÓN POR INVALIDEZ</v>
          </cell>
        </row>
        <row r="129">
          <cell r="AO129" t="str">
            <v>JUBILACIÓN ESPECIAL POR VEJEZ (DISCAPACIDAD)</v>
          </cell>
        </row>
        <row r="130">
          <cell r="AO130" t="str">
            <v>Renuncia Voluntaria con Indemnización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REPORTE 2"/>
      <sheetName val="DIAG-03"/>
      <sheetName val="MATR-05"/>
      <sheetName val="TRLA-06"/>
      <sheetName val="TRPA-07"/>
      <sheetName val="HABP-9"/>
      <sheetName val="CONT-10"/>
      <sheetName val="REVCLA-11"/>
      <sheetName val="SUPR-12"/>
      <sheetName val="CREA-13"/>
      <sheetName val="DESV-14"/>
      <sheetName val="OPTI- 15"/>
      <sheetName val="PLAN-16"/>
      <sheetName val="Datos"/>
      <sheetName val="DATOSGRUP"/>
    </sheetNames>
    <sheetDataSet>
      <sheetData sheetId="0">
        <row r="12">
          <cell r="F12" t="str">
            <v>PRO-MDT-PTH-01 FOR 14 EXT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9">
          <cell r="AO89" t="str">
            <v>SI</v>
          </cell>
        </row>
        <row r="90">
          <cell r="AO90" t="str">
            <v>NO</v>
          </cell>
        </row>
        <row r="94">
          <cell r="AO94" t="str">
            <v>FÍSICA</v>
          </cell>
        </row>
        <row r="95">
          <cell r="AO95" t="str">
            <v xml:space="preserve">INTELECTUAL </v>
          </cell>
        </row>
        <row r="96">
          <cell r="AO96" t="str">
            <v xml:space="preserve">VISUAL </v>
          </cell>
        </row>
        <row r="97">
          <cell r="AO97" t="str">
            <v xml:space="preserve">PSICOLÓGICO </v>
          </cell>
        </row>
        <row r="98">
          <cell r="AO98" t="str">
            <v xml:space="preserve">LENGUAJE </v>
          </cell>
        </row>
        <row r="126">
          <cell r="AO126" t="str">
            <v>COMPENSACIÓN DE RETIRO POR JUBILACIÓN NO OBLIGATORIA</v>
          </cell>
        </row>
        <row r="127">
          <cell r="AO127" t="str">
            <v>COMPENSACIÓN DE RETIRO POR JUBILACIÓN OBLIGATORIA 70 AÑOS</v>
          </cell>
        </row>
        <row r="128">
          <cell r="AO128" t="str">
            <v>COMPENSACIÓN DE RETIRO POR JUBILACIÓN POR INVALIDEZ</v>
          </cell>
        </row>
        <row r="129">
          <cell r="AO129" t="str">
            <v>JUBILACIÓN ESPECIAL POR VEJEZ (DISCAPACIDAD)</v>
          </cell>
        </row>
        <row r="130">
          <cell r="AO130" t="str">
            <v>Renuncia Voluntaria con Indemnización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DIAG- 03"/>
      <sheetName val="REPORTE 2"/>
      <sheetName val="MATR-05"/>
      <sheetName val="TRLA-06"/>
      <sheetName val="TRPA-07"/>
      <sheetName val="COMI-8"/>
      <sheetName val="HABP-9"/>
      <sheetName val="CONT-10"/>
      <sheetName val="REVCLA-11"/>
      <sheetName val="SUPR-12"/>
      <sheetName val="CREA-13"/>
      <sheetName val="DESV-14"/>
      <sheetName val="OPTI- 15"/>
      <sheetName val="PLAN-16"/>
      <sheetName val="ACTA-17"/>
      <sheetName val="MOD-SUPRE-18"/>
      <sheetName val="Datos"/>
    </sheetNames>
    <sheetDataSet>
      <sheetData sheetId="0">
        <row r="12">
          <cell r="C12" t="str">
            <v>LISTA DE ASIGNACIONES PARA TRASPASOS DE PUESTOS  A OTRAS UNIDADES O INSTITUCIONES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Z2">
            <v>42214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GRUP"/>
      <sheetName val="Dato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DIAG- 03"/>
      <sheetName val="REPORTE 2"/>
      <sheetName val="TRLA-06"/>
      <sheetName val="COMI-8"/>
      <sheetName val="INFOR. CONT"/>
      <sheetName val="DESV-14"/>
      <sheetName val="RES-HABP-17"/>
      <sheetName val="ACTA-18"/>
      <sheetName val="MOD-SUPRE-19"/>
      <sheetName val="Datos"/>
      <sheetName val="DATOSGRUP"/>
    </sheetNames>
    <sheetDataSet>
      <sheetData sheetId="0">
        <row r="4">
          <cell r="C4" t="str">
            <v>REPORTE DE DIAGNÓSTICO INSTITUCIONAL</v>
          </cell>
        </row>
      </sheetData>
      <sheetData sheetId="1" refreshError="1"/>
      <sheetData sheetId="2" refreshError="1"/>
      <sheetData sheetId="3">
        <row r="156">
          <cell r="Q156">
            <v>0</v>
          </cell>
        </row>
      </sheetData>
      <sheetData sheetId="4" refreshError="1"/>
      <sheetData sheetId="5" refreshError="1"/>
      <sheetData sheetId="6">
        <row r="142">
          <cell r="AN142">
            <v>1</v>
          </cell>
        </row>
      </sheetData>
      <sheetData sheetId="7" refreshError="1"/>
      <sheetData sheetId="8" refreshError="1"/>
      <sheetData sheetId="9" refreshError="1"/>
      <sheetData sheetId="10">
        <row r="2">
          <cell r="S2" t="str">
            <v>Lista de asignaciones para traslados administrativos a otras unidades o procesos internos</v>
          </cell>
        </row>
      </sheetData>
      <sheetData sheetId="11">
        <row r="1">
          <cell r="D1" t="str">
            <v>GRUPO OCUPACIONAL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DIAG- 03"/>
      <sheetName val="REPORTE 2"/>
      <sheetName val="MATR-05"/>
      <sheetName val="TRLA-06"/>
      <sheetName val="TRPA-07"/>
      <sheetName val="COMI-8"/>
      <sheetName val="HABP-9"/>
      <sheetName val="CONT-10"/>
      <sheetName val="REVCLA-11"/>
      <sheetName val="SUPR-12"/>
      <sheetName val="CREA-13"/>
      <sheetName val="DESV-14"/>
      <sheetName val="OPTI- 15"/>
      <sheetName val="PLAN-16"/>
      <sheetName val="RES-HABP-17"/>
      <sheetName val="ACTA-18"/>
      <sheetName val="MOD-SUPRE-19"/>
      <sheetName val="Datos"/>
      <sheetName val="DATOSGRUP"/>
    </sheetNames>
    <sheetDataSet>
      <sheetData sheetId="0">
        <row r="6">
          <cell r="C6" t="str">
            <v>MATRIZ DE PLANIFICACIÓN DEL TALENTO HUMANO POR NIVELES TERRITORIALES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X2" t="str">
            <v>CENTRAL O SU EQUIVALENTE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17"/>
  <sheetViews>
    <sheetView tabSelected="1" view="pageBreakPreview" zoomScaleNormal="130" zoomScaleSheetLayoutView="100" zoomScalePageLayoutView="200" workbookViewId="0">
      <selection activeCell="F2" sqref="F2:I4"/>
    </sheetView>
  </sheetViews>
  <sheetFormatPr baseColWidth="10" defaultColWidth="11.42578125" defaultRowHeight="16.5" x14ac:dyDescent="0.3"/>
  <cols>
    <col min="1" max="1" width="2" style="1" customWidth="1"/>
    <col min="2" max="2" width="4.85546875" style="1" customWidth="1"/>
    <col min="3" max="8" width="14.28515625" style="1" customWidth="1"/>
    <col min="9" max="9" width="23.5703125" style="1" bestFit="1" customWidth="1"/>
    <col min="10" max="10" width="1.85546875" style="1" customWidth="1"/>
    <col min="11" max="11" width="2.42578125" style="1" hidden="1" customWidth="1"/>
    <col min="12" max="12" width="0" style="1" hidden="1" customWidth="1"/>
    <col min="13" max="16384" width="11.42578125" style="1"/>
  </cols>
  <sheetData>
    <row r="1" spans="1:10" ht="7.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6.5" customHeight="1" x14ac:dyDescent="0.3">
      <c r="A2" s="5"/>
      <c r="B2" s="540"/>
      <c r="C2" s="541"/>
      <c r="D2" s="541"/>
      <c r="E2" s="542"/>
      <c r="F2" s="549" t="s">
        <v>419</v>
      </c>
      <c r="G2" s="550"/>
      <c r="H2" s="550"/>
      <c r="I2" s="551"/>
      <c r="J2" s="6"/>
    </row>
    <row r="3" spans="1:10" ht="16.5" customHeight="1" x14ac:dyDescent="0.3">
      <c r="A3" s="5"/>
      <c r="B3" s="543"/>
      <c r="C3" s="544"/>
      <c r="D3" s="544"/>
      <c r="E3" s="545"/>
      <c r="F3" s="552"/>
      <c r="G3" s="553"/>
      <c r="H3" s="553"/>
      <c r="I3" s="554"/>
      <c r="J3" s="6"/>
    </row>
    <row r="4" spans="1:10" ht="15.75" customHeight="1" x14ac:dyDescent="0.3">
      <c r="A4" s="5"/>
      <c r="B4" s="546"/>
      <c r="C4" s="547"/>
      <c r="D4" s="547"/>
      <c r="E4" s="548"/>
      <c r="F4" s="555"/>
      <c r="G4" s="556"/>
      <c r="H4" s="556"/>
      <c r="I4" s="557"/>
      <c r="J4" s="6"/>
    </row>
    <row r="5" spans="1:10" ht="16.5" customHeight="1" x14ac:dyDescent="0.3">
      <c r="A5" s="5"/>
      <c r="B5" s="386" t="s">
        <v>403</v>
      </c>
      <c r="C5" s="558" t="s">
        <v>69</v>
      </c>
      <c r="D5" s="559"/>
      <c r="E5" s="559"/>
      <c r="F5" s="559"/>
      <c r="G5" s="559"/>
      <c r="H5" s="560"/>
      <c r="I5" s="387" t="s">
        <v>70</v>
      </c>
      <c r="J5" s="6"/>
    </row>
    <row r="6" spans="1:10" ht="22.5" customHeight="1" x14ac:dyDescent="0.3">
      <c r="A6" s="5"/>
      <c r="B6" s="389">
        <v>1</v>
      </c>
      <c r="C6" s="537" t="s">
        <v>151</v>
      </c>
      <c r="D6" s="538"/>
      <c r="E6" s="538"/>
      <c r="F6" s="538"/>
      <c r="G6" s="538"/>
      <c r="H6" s="539"/>
      <c r="I6" s="388" t="s">
        <v>145</v>
      </c>
      <c r="J6" s="6"/>
    </row>
    <row r="7" spans="1:10" ht="22.5" customHeight="1" x14ac:dyDescent="0.3">
      <c r="A7" s="5"/>
      <c r="B7" s="389">
        <v>2</v>
      </c>
      <c r="C7" s="537" t="s">
        <v>127</v>
      </c>
      <c r="D7" s="538"/>
      <c r="E7" s="538"/>
      <c r="F7" s="538"/>
      <c r="G7" s="538"/>
      <c r="H7" s="539"/>
      <c r="I7" s="388" t="s">
        <v>169</v>
      </c>
      <c r="J7" s="6"/>
    </row>
    <row r="8" spans="1:10" ht="22.5" customHeight="1" x14ac:dyDescent="0.3">
      <c r="A8" s="5"/>
      <c r="B8" s="389">
        <v>3</v>
      </c>
      <c r="C8" s="537" t="s">
        <v>396</v>
      </c>
      <c r="D8" s="538"/>
      <c r="E8" s="538"/>
      <c r="F8" s="538"/>
      <c r="G8" s="538"/>
      <c r="H8" s="539"/>
      <c r="I8" s="388" t="s">
        <v>168</v>
      </c>
      <c r="J8" s="6"/>
    </row>
    <row r="9" spans="1:10" ht="22.5" customHeight="1" x14ac:dyDescent="0.3">
      <c r="A9" s="5"/>
      <c r="B9" s="389">
        <v>4</v>
      </c>
      <c r="C9" s="537" t="s">
        <v>458</v>
      </c>
      <c r="D9" s="538"/>
      <c r="E9" s="538"/>
      <c r="F9" s="538"/>
      <c r="G9" s="538"/>
      <c r="H9" s="539"/>
      <c r="I9" s="388" t="s">
        <v>152</v>
      </c>
      <c r="J9" s="6"/>
    </row>
    <row r="10" spans="1:10" ht="22.5" customHeight="1" x14ac:dyDescent="0.3">
      <c r="A10" s="5"/>
      <c r="B10" s="389">
        <v>5</v>
      </c>
      <c r="C10" s="534" t="s">
        <v>133</v>
      </c>
      <c r="D10" s="535"/>
      <c r="E10" s="535"/>
      <c r="F10" s="535"/>
      <c r="G10" s="535"/>
      <c r="H10" s="536"/>
      <c r="I10" s="388" t="s">
        <v>153</v>
      </c>
      <c r="J10" s="6"/>
    </row>
    <row r="11" spans="1:10" ht="22.5" customHeight="1" x14ac:dyDescent="0.3">
      <c r="A11" s="5"/>
      <c r="B11" s="389">
        <v>6</v>
      </c>
      <c r="C11" s="534" t="s">
        <v>433</v>
      </c>
      <c r="D11" s="535"/>
      <c r="E11" s="535"/>
      <c r="F11" s="535"/>
      <c r="G11" s="535"/>
      <c r="H11" s="536"/>
      <c r="I11" s="388" t="s">
        <v>154</v>
      </c>
      <c r="J11" s="6"/>
    </row>
    <row r="12" spans="1:10" ht="22.5" customHeight="1" x14ac:dyDescent="0.3">
      <c r="A12" s="5"/>
      <c r="B12" s="389">
        <v>7</v>
      </c>
      <c r="C12" s="534" t="s">
        <v>135</v>
      </c>
      <c r="D12" s="535"/>
      <c r="E12" s="535"/>
      <c r="F12" s="535"/>
      <c r="G12" s="535"/>
      <c r="H12" s="536"/>
      <c r="I12" s="388" t="s">
        <v>155</v>
      </c>
      <c r="J12" s="6"/>
    </row>
    <row r="13" spans="1:10" ht="22.5" customHeight="1" x14ac:dyDescent="0.3">
      <c r="A13" s="5"/>
      <c r="B13" s="389">
        <v>8</v>
      </c>
      <c r="C13" s="534" t="s">
        <v>134</v>
      </c>
      <c r="D13" s="535"/>
      <c r="E13" s="535"/>
      <c r="F13" s="535"/>
      <c r="G13" s="535"/>
      <c r="H13" s="536"/>
      <c r="I13" s="388" t="s">
        <v>156</v>
      </c>
      <c r="J13" s="6"/>
    </row>
    <row r="14" spans="1:10" ht="22.5" customHeight="1" x14ac:dyDescent="0.3">
      <c r="A14" s="5"/>
      <c r="B14" s="389">
        <v>9</v>
      </c>
      <c r="C14" s="534" t="s">
        <v>136</v>
      </c>
      <c r="D14" s="535"/>
      <c r="E14" s="535"/>
      <c r="F14" s="535"/>
      <c r="G14" s="535"/>
      <c r="H14" s="536"/>
      <c r="I14" s="388" t="s">
        <v>157</v>
      </c>
      <c r="J14" s="6"/>
    </row>
    <row r="15" spans="1:10" ht="22.5" customHeight="1" x14ac:dyDescent="0.3">
      <c r="A15" s="5"/>
      <c r="B15" s="389">
        <v>10</v>
      </c>
      <c r="C15" s="534" t="s">
        <v>164</v>
      </c>
      <c r="D15" s="535"/>
      <c r="E15" s="535"/>
      <c r="F15" s="535"/>
      <c r="G15" s="535"/>
      <c r="H15" s="536"/>
      <c r="I15" s="388" t="s">
        <v>158</v>
      </c>
      <c r="J15" s="6"/>
    </row>
    <row r="16" spans="1:10" ht="22.5" customHeight="1" x14ac:dyDescent="0.3">
      <c r="A16" s="5"/>
      <c r="B16" s="389">
        <v>11</v>
      </c>
      <c r="C16" s="537" t="s">
        <v>159</v>
      </c>
      <c r="D16" s="538"/>
      <c r="E16" s="538"/>
      <c r="F16" s="538"/>
      <c r="G16" s="538"/>
      <c r="H16" s="539"/>
      <c r="I16" s="388" t="s">
        <v>170</v>
      </c>
      <c r="J16" s="6"/>
    </row>
    <row r="17" spans="1:10" ht="6.75" customHeight="1" thickBot="1" x14ac:dyDescent="0.35">
      <c r="A17" s="7"/>
      <c r="B17" s="8"/>
      <c r="C17" s="170"/>
      <c r="D17" s="170"/>
      <c r="E17" s="170"/>
      <c r="F17" s="170"/>
      <c r="G17" s="170"/>
      <c r="H17" s="170"/>
      <c r="I17" s="171"/>
      <c r="J17" s="9"/>
    </row>
  </sheetData>
  <sheetProtection algorithmName="SHA-512" hashValue="o3EcNZ2QgbTQJ3tIixQMsJY1ZuOTWiHsu0EwbvJ1CsRO4s6Xh7JqgsogcjxqgP1qFzibth8u06pwfMK066DBFA==" saltValue="DQ8LccycW+SSd3tAW+JRHA==" spinCount="100000" sheet="1" objects="1" scenarios="1"/>
  <mergeCells count="14">
    <mergeCell ref="C13:H13"/>
    <mergeCell ref="C14:H14"/>
    <mergeCell ref="C15:H15"/>
    <mergeCell ref="C16:H16"/>
    <mergeCell ref="B2:E4"/>
    <mergeCell ref="C8:H8"/>
    <mergeCell ref="C9:H9"/>
    <mergeCell ref="C10:H10"/>
    <mergeCell ref="C11:H11"/>
    <mergeCell ref="C12:H12"/>
    <mergeCell ref="F2:I4"/>
    <mergeCell ref="C5:H5"/>
    <mergeCell ref="C6:H6"/>
    <mergeCell ref="C7:H7"/>
  </mergeCells>
  <hyperlinks>
    <hyperlink ref="I7" location="'MATR-05'!A1" display="PRO-MDT-PTH-01 FOR  05 EXT" xr:uid="{00000000-0004-0000-0000-000000000000}"/>
    <hyperlink ref="I10" location="'CONT-10'!A1" display="PRO-MDT-PTH-01 FOR 10 EXT" xr:uid="{00000000-0004-0000-0000-000001000000}"/>
    <hyperlink ref="I11" location="'REVCLA-11'!Área_de_impresión" display="PRO-MDT-PTH-01 FOR 11 EXT" xr:uid="{00000000-0004-0000-0000-000002000000}"/>
    <hyperlink ref="I12" location="'SUPR-12'!Área_de_impresión" display="PRO-MDT-PTH-01 FOR 12 EXT" xr:uid="{00000000-0004-0000-0000-000003000000}"/>
    <hyperlink ref="I13" location="'CREA-13'!Área_de_impresión" display="PRO-MDT-PTH-01 FOR 13 EXT" xr:uid="{00000000-0004-0000-0000-000004000000}"/>
    <hyperlink ref="I14" location="'DESV-14'!A1" display="PRO-MDT-PTH-01 FOR 14 EXT" xr:uid="{00000000-0004-0000-0000-000005000000}"/>
    <hyperlink ref="I15" location="'OPTI- 15'!Área_de_impresión" display="PRO-MDT-PTH-01 FOR 15 EXT" xr:uid="{00000000-0004-0000-0000-000006000000}"/>
    <hyperlink ref="I16" location="'PLAN-16'!Área_de_impresión" display="PRO-MDT-PTH-01 FOR 16 EXT" xr:uid="{00000000-0004-0000-0000-000007000000}"/>
    <hyperlink ref="I8" location="'CONT-10'!A1" display="PRO-MDT-PTH-01 FOR 10 EXT" xr:uid="{00000000-0004-0000-0000-000008000000}"/>
    <hyperlink ref="I9" location="'CONT-10'!A1" display="PRO-MDT-PTH-01 FOR 10 EXT" xr:uid="{00000000-0004-0000-0000-000009000000}"/>
    <hyperlink ref="I6" location="'DIAG-03'!A1" display="PRO-MDT-PTH-01 FOR  03 EXT" xr:uid="{00000000-0004-0000-0000-00000A000000}"/>
  </hyperlinks>
  <pageMargins left="0.25" right="0.25" top="0.75" bottom="0.75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CU262"/>
  <sheetViews>
    <sheetView view="pageBreakPreview" zoomScaleNormal="100" zoomScaleSheetLayoutView="100" workbookViewId="0">
      <selection activeCell="G5" sqref="G5:P5"/>
    </sheetView>
  </sheetViews>
  <sheetFormatPr baseColWidth="10" defaultColWidth="11.42578125" defaultRowHeight="13.5" zeroHeight="1" x14ac:dyDescent="0.25"/>
  <cols>
    <col min="1" max="1" width="1.85546875" style="49" customWidth="1"/>
    <col min="2" max="2" width="3.7109375" style="49" customWidth="1"/>
    <col min="3" max="3" width="9.5703125" style="49" customWidth="1"/>
    <col min="4" max="4" width="16.7109375" style="49" customWidth="1"/>
    <col min="5" max="5" width="13.42578125" style="49" customWidth="1"/>
    <col min="6" max="6" width="8" style="49" customWidth="1"/>
    <col min="7" max="7" width="14" style="49" customWidth="1"/>
    <col min="8" max="8" width="14.42578125" style="49" customWidth="1"/>
    <col min="9" max="9" width="7.7109375" style="147" customWidth="1"/>
    <col min="10" max="12" width="7.85546875" style="147" customWidth="1"/>
    <col min="13" max="13" width="9" style="147" customWidth="1"/>
    <col min="14" max="15" width="10" style="147" customWidth="1"/>
    <col min="16" max="16" width="18.7109375" style="147" customWidth="1"/>
    <col min="17" max="17" width="16.7109375" style="147" customWidth="1"/>
    <col min="18" max="18" width="27.140625" style="147" customWidth="1"/>
    <col min="19" max="19" width="1.42578125" style="49" hidden="1" customWidth="1"/>
    <col min="20" max="99" width="11.42578125" style="49" hidden="1" customWidth="1"/>
    <col min="100" max="117" width="11.42578125" style="49" customWidth="1"/>
    <col min="118" max="16384" width="11.42578125" style="49"/>
  </cols>
  <sheetData>
    <row r="1" spans="1:41" ht="7.5" customHeight="1" x14ac:dyDescent="0.25">
      <c r="A1" s="58"/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41" ht="14.25" customHeight="1" x14ac:dyDescent="0.25">
      <c r="A2" s="54"/>
      <c r="B2" s="733"/>
      <c r="C2" s="733"/>
      <c r="D2" s="733"/>
      <c r="E2" s="733"/>
      <c r="F2" s="733"/>
      <c r="G2" s="786" t="s">
        <v>365</v>
      </c>
      <c r="H2" s="786"/>
      <c r="I2" s="786"/>
      <c r="J2" s="786"/>
      <c r="K2" s="786"/>
      <c r="L2" s="786"/>
      <c r="M2" s="786"/>
      <c r="N2" s="786"/>
      <c r="O2" s="786"/>
      <c r="P2" s="786"/>
      <c r="Q2" s="435" t="s">
        <v>62</v>
      </c>
      <c r="R2" s="508">
        <f>Datos!J2</f>
        <v>44928</v>
      </c>
      <c r="V2" s="297"/>
    </row>
    <row r="3" spans="1:41" ht="14.25" customHeight="1" x14ac:dyDescent="0.25">
      <c r="A3" s="54"/>
      <c r="B3" s="733"/>
      <c r="C3" s="733"/>
      <c r="D3" s="733"/>
      <c r="E3" s="733"/>
      <c r="F3" s="733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435" t="s">
        <v>66</v>
      </c>
      <c r="R3" s="509" t="s">
        <v>460</v>
      </c>
      <c r="V3" s="297"/>
    </row>
    <row r="4" spans="1:41" ht="14.25" customHeight="1" x14ac:dyDescent="0.25">
      <c r="A4" s="54"/>
      <c r="B4" s="733"/>
      <c r="C4" s="733"/>
      <c r="D4" s="733"/>
      <c r="E4" s="733"/>
      <c r="F4" s="733"/>
      <c r="G4" s="841" t="str">
        <f>'ÍNDICE 00'!C13</f>
        <v>LISTA DE ASIGNACIONES PARA CREACIONES DE PUESTOS</v>
      </c>
      <c r="H4" s="841"/>
      <c r="I4" s="841"/>
      <c r="J4" s="841"/>
      <c r="K4" s="841"/>
      <c r="L4" s="841"/>
      <c r="M4" s="841"/>
      <c r="N4" s="841"/>
      <c r="O4" s="841"/>
      <c r="P4" s="841"/>
      <c r="Q4" s="435" t="s">
        <v>64</v>
      </c>
      <c r="R4" s="510" t="s">
        <v>124</v>
      </c>
      <c r="V4" s="297"/>
    </row>
    <row r="5" spans="1:41" ht="14.25" customHeight="1" x14ac:dyDescent="0.25">
      <c r="A5" s="54"/>
      <c r="B5" s="733"/>
      <c r="C5" s="733"/>
      <c r="D5" s="733"/>
      <c r="E5" s="733"/>
      <c r="F5" s="733"/>
      <c r="G5" s="842" t="s">
        <v>412</v>
      </c>
      <c r="H5" s="842"/>
      <c r="I5" s="842"/>
      <c r="J5" s="842"/>
      <c r="K5" s="842"/>
      <c r="L5" s="842"/>
      <c r="M5" s="842"/>
      <c r="N5" s="842"/>
      <c r="O5" s="842"/>
      <c r="P5" s="842"/>
      <c r="Q5" s="435" t="s">
        <v>59</v>
      </c>
      <c r="R5" s="510" t="str">
        <f>'ÍNDICE 00'!I13</f>
        <v>PRO-MDT-PTH-01 FOR 13 EXT</v>
      </c>
      <c r="V5" s="297"/>
    </row>
    <row r="6" spans="1:41" ht="6.75" customHeight="1" x14ac:dyDescent="0.25">
      <c r="A6" s="54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277"/>
      <c r="R6" s="277"/>
      <c r="V6" s="297"/>
    </row>
    <row r="7" spans="1:41" s="48" customFormat="1" ht="14.25" customHeight="1" x14ac:dyDescent="0.25">
      <c r="A7" s="12"/>
      <c r="B7" s="666" t="s">
        <v>55</v>
      </c>
      <c r="C7" s="667"/>
      <c r="D7" s="667"/>
      <c r="E7" s="667"/>
      <c r="F7" s="561"/>
      <c r="G7" s="561"/>
      <c r="H7" s="561"/>
      <c r="I7" s="561"/>
      <c r="J7" s="561"/>
      <c r="K7" s="561"/>
      <c r="L7" s="561"/>
      <c r="M7" s="561"/>
      <c r="N7" s="561"/>
      <c r="O7" s="667" t="s">
        <v>78</v>
      </c>
      <c r="P7" s="667"/>
      <c r="Q7" s="561"/>
      <c r="R7" s="562"/>
      <c r="S7" s="49"/>
      <c r="T7" s="49"/>
      <c r="U7" s="49"/>
      <c r="V7" s="298"/>
      <c r="W7" s="49"/>
      <c r="X7" s="65"/>
      <c r="Y7" s="49"/>
      <c r="Z7" s="53"/>
      <c r="AA7" s="49"/>
      <c r="AB7" s="65"/>
      <c r="AC7" s="49"/>
      <c r="AD7" s="53"/>
      <c r="AE7" s="49"/>
      <c r="AF7" s="65"/>
      <c r="AG7" s="49"/>
      <c r="AH7" s="53"/>
      <c r="AI7" s="49"/>
      <c r="AJ7" s="65"/>
      <c r="AK7" s="49"/>
      <c r="AL7" s="53"/>
      <c r="AM7" s="49"/>
      <c r="AN7" s="65"/>
      <c r="AO7" s="49"/>
    </row>
    <row r="8" spans="1:41" s="48" customFormat="1" ht="14.25" customHeight="1" x14ac:dyDescent="0.25">
      <c r="A8" s="12"/>
      <c r="B8" s="563" t="s">
        <v>176</v>
      </c>
      <c r="C8" s="564"/>
      <c r="D8" s="564"/>
      <c r="E8" s="564"/>
      <c r="F8" s="738"/>
      <c r="G8" s="738"/>
      <c r="H8" s="738"/>
      <c r="I8" s="738"/>
      <c r="J8" s="738"/>
      <c r="K8" s="738"/>
      <c r="L8" s="738"/>
      <c r="M8" s="738"/>
      <c r="N8" s="738"/>
      <c r="O8" s="564" t="s">
        <v>96</v>
      </c>
      <c r="P8" s="564"/>
      <c r="Q8" s="565"/>
      <c r="R8" s="566"/>
      <c r="S8" s="49"/>
      <c r="T8" s="49"/>
      <c r="U8" s="49"/>
      <c r="V8" s="298"/>
      <c r="W8" s="49"/>
      <c r="X8" s="294" t="s">
        <v>390</v>
      </c>
      <c r="Y8" s="49"/>
      <c r="Z8" s="53"/>
      <c r="AA8" s="49"/>
      <c r="AB8" s="65"/>
      <c r="AC8" s="49"/>
      <c r="AD8" s="53"/>
      <c r="AE8" s="49"/>
      <c r="AF8" s="65"/>
      <c r="AG8" s="49"/>
      <c r="AH8" s="53"/>
      <c r="AI8" s="49"/>
      <c r="AJ8" s="65"/>
      <c r="AK8" s="49"/>
      <c r="AL8" s="53"/>
      <c r="AM8" s="49"/>
      <c r="AN8" s="65"/>
    </row>
    <row r="9" spans="1:41" s="48" customFormat="1" ht="6.75" customHeight="1" x14ac:dyDescent="0.25">
      <c r="A9" s="78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50"/>
      <c r="T9" s="50"/>
      <c r="U9" s="49"/>
      <c r="V9" s="297"/>
      <c r="W9" s="53"/>
      <c r="X9" s="294" t="s">
        <v>391</v>
      </c>
      <c r="Y9" s="65"/>
      <c r="Z9" s="49"/>
      <c r="AA9" s="53"/>
      <c r="AB9" s="49"/>
      <c r="AC9" s="65"/>
      <c r="AD9" s="49"/>
      <c r="AE9" s="53"/>
      <c r="AF9" s="49"/>
      <c r="AG9" s="65"/>
      <c r="AH9" s="49"/>
      <c r="AI9" s="53"/>
      <c r="AJ9" s="49"/>
      <c r="AK9" s="65"/>
      <c r="AL9" s="49"/>
      <c r="AM9" s="53"/>
      <c r="AN9" s="49"/>
      <c r="AO9" s="65"/>
    </row>
    <row r="10" spans="1:41" ht="17.100000000000001" customHeight="1" x14ac:dyDescent="0.25">
      <c r="A10" s="54"/>
      <c r="B10" s="785" t="s">
        <v>98</v>
      </c>
      <c r="C10" s="788" t="s">
        <v>2</v>
      </c>
      <c r="D10" s="790"/>
      <c r="E10" s="785" t="s">
        <v>8</v>
      </c>
      <c r="F10" s="785" t="s">
        <v>278</v>
      </c>
      <c r="G10" s="785" t="s">
        <v>3</v>
      </c>
      <c r="H10" s="785" t="s">
        <v>7</v>
      </c>
      <c r="I10" s="785" t="s">
        <v>11</v>
      </c>
      <c r="J10" s="716" t="s">
        <v>277</v>
      </c>
      <c r="K10" s="716"/>
      <c r="L10" s="716"/>
      <c r="M10" s="716"/>
      <c r="N10" s="716"/>
      <c r="O10" s="716"/>
      <c r="P10" s="716" t="s">
        <v>270</v>
      </c>
      <c r="Q10" s="716" t="s">
        <v>425</v>
      </c>
      <c r="R10" s="716" t="s">
        <v>420</v>
      </c>
      <c r="V10" s="297"/>
      <c r="X10" s="294" t="s">
        <v>392</v>
      </c>
    </row>
    <row r="11" spans="1:41" ht="21" customHeight="1" x14ac:dyDescent="0.25">
      <c r="A11" s="54"/>
      <c r="B11" s="742"/>
      <c r="C11" s="791"/>
      <c r="D11" s="792"/>
      <c r="E11" s="742"/>
      <c r="F11" s="742"/>
      <c r="G11" s="742"/>
      <c r="H11" s="742"/>
      <c r="I11" s="742"/>
      <c r="J11" s="139" t="s">
        <v>276</v>
      </c>
      <c r="K11" s="139" t="s">
        <v>275</v>
      </c>
      <c r="L11" s="139" t="s">
        <v>274</v>
      </c>
      <c r="M11" s="139" t="s">
        <v>273</v>
      </c>
      <c r="N11" s="139" t="s">
        <v>272</v>
      </c>
      <c r="O11" s="139" t="s">
        <v>271</v>
      </c>
      <c r="P11" s="716"/>
      <c r="Q11" s="716"/>
      <c r="R11" s="716"/>
      <c r="V11" s="297"/>
      <c r="X11" s="294"/>
    </row>
    <row r="12" spans="1:41" ht="33.950000000000003" customHeight="1" x14ac:dyDescent="0.25">
      <c r="A12" s="54"/>
      <c r="B12" s="165"/>
      <c r="C12" s="723"/>
      <c r="D12" s="724"/>
      <c r="E12" s="166"/>
      <c r="F12" s="165"/>
      <c r="G12" s="276"/>
      <c r="H12" s="190"/>
      <c r="I12" s="449" t="str">
        <f>IF(G12="","",VLOOKUP(G12,Datos!$D$2:$F$15,3,FALSE))</f>
        <v/>
      </c>
      <c r="J12" s="449" t="str">
        <f>IF(ISNUMBER(I12),((I12*12)*F12),"")</f>
        <v/>
      </c>
      <c r="K12" s="449" t="str">
        <f>IF(ISNUMBER(I12),(J12/12),"")</f>
        <v/>
      </c>
      <c r="L12" s="449" t="str">
        <f>IF(ISNUMBER(I12),($E$211*F12),"")</f>
        <v/>
      </c>
      <c r="M12" s="449" t="str">
        <f>IF(ISNUMBER(I12),(J12*8.33%),"")</f>
        <v/>
      </c>
      <c r="N12" s="449" t="str">
        <f>IF(ISNUMBER(I12),(J12*9.15%),"")</f>
        <v/>
      </c>
      <c r="O12" s="449" t="str">
        <f t="shared" ref="O12" si="0">IF(ISNUMBER(I12),SUM(J12:N12),"")</f>
        <v/>
      </c>
      <c r="P12" s="178"/>
      <c r="Q12" s="526"/>
      <c r="R12" s="296"/>
      <c r="V12" s="297"/>
    </row>
    <row r="13" spans="1:41" ht="33.950000000000003" customHeight="1" x14ac:dyDescent="0.25">
      <c r="A13" s="54"/>
      <c r="B13" s="165"/>
      <c r="C13" s="723"/>
      <c r="D13" s="724"/>
      <c r="E13" s="166"/>
      <c r="F13" s="165"/>
      <c r="G13" s="276"/>
      <c r="H13" s="190"/>
      <c r="I13" s="449" t="str">
        <f>IF(G13="","",VLOOKUP(G13,Datos!$D$2:$F$15,3,FALSE))</f>
        <v/>
      </c>
      <c r="J13" s="449" t="str">
        <f t="shared" ref="J13:J76" si="1">IF(ISNUMBER(I13),((I13*12)*F13),"")</f>
        <v/>
      </c>
      <c r="K13" s="449" t="str">
        <f t="shared" ref="K13:K76" si="2">IF(ISNUMBER(I13),(J13/12),"")</f>
        <v/>
      </c>
      <c r="L13" s="449" t="str">
        <f t="shared" ref="L13:L76" si="3">IF(ISNUMBER(I13),($E$211*F13),"")</f>
        <v/>
      </c>
      <c r="M13" s="449" t="str">
        <f t="shared" ref="M13:M76" si="4">IF(ISNUMBER(I13),(J13*8.33%),"")</f>
        <v/>
      </c>
      <c r="N13" s="449" t="str">
        <f t="shared" ref="N13:N76" si="5">IF(ISNUMBER(I13),(J13*9.15%),"")</f>
        <v/>
      </c>
      <c r="O13" s="449" t="str">
        <f t="shared" ref="O13:O76" si="6">IF(ISNUMBER(I13),SUM(J13:N13),"")</f>
        <v/>
      </c>
      <c r="P13" s="178"/>
      <c r="Q13" s="526"/>
      <c r="R13" s="296"/>
      <c r="V13" s="297"/>
      <c r="X13" s="294"/>
    </row>
    <row r="14" spans="1:41" ht="33.950000000000003" customHeight="1" x14ac:dyDescent="0.3">
      <c r="A14" s="54"/>
      <c r="B14" s="165"/>
      <c r="C14" s="723"/>
      <c r="D14" s="724"/>
      <c r="E14" s="166"/>
      <c r="F14" s="165"/>
      <c r="G14" s="276"/>
      <c r="H14" s="190"/>
      <c r="I14" s="449" t="str">
        <f>IF(G14="","",VLOOKUP(G14,Datos!$D$2:$F$15,3,FALSE))</f>
        <v/>
      </c>
      <c r="J14" s="449" t="str">
        <f t="shared" si="1"/>
        <v/>
      </c>
      <c r="K14" s="449" t="str">
        <f t="shared" si="2"/>
        <v/>
      </c>
      <c r="L14" s="449" t="str">
        <f t="shared" si="3"/>
        <v/>
      </c>
      <c r="M14" s="449" t="str">
        <f t="shared" si="4"/>
        <v/>
      </c>
      <c r="N14" s="449" t="str">
        <f t="shared" si="5"/>
        <v/>
      </c>
      <c r="O14" s="449" t="str">
        <f t="shared" si="6"/>
        <v/>
      </c>
      <c r="P14" s="178"/>
      <c r="Q14" s="526"/>
      <c r="R14" s="296"/>
      <c r="U14" s="194" t="s">
        <v>23</v>
      </c>
      <c r="V14" s="85" t="s">
        <v>223</v>
      </c>
    </row>
    <row r="15" spans="1:41" ht="33.950000000000003" customHeight="1" x14ac:dyDescent="0.3">
      <c r="A15" s="54"/>
      <c r="B15" s="165"/>
      <c r="C15" s="723"/>
      <c r="D15" s="724"/>
      <c r="E15" s="166"/>
      <c r="F15" s="165"/>
      <c r="G15" s="276"/>
      <c r="H15" s="190"/>
      <c r="I15" s="449" t="str">
        <f>IF(G15="","",VLOOKUP(G15,Datos!$D$2:$F$15,3,FALSE))</f>
        <v/>
      </c>
      <c r="J15" s="449" t="str">
        <f t="shared" si="1"/>
        <v/>
      </c>
      <c r="K15" s="449" t="str">
        <f t="shared" si="2"/>
        <v/>
      </c>
      <c r="L15" s="449" t="str">
        <f t="shared" si="3"/>
        <v/>
      </c>
      <c r="M15" s="449" t="str">
        <f t="shared" si="4"/>
        <v/>
      </c>
      <c r="N15" s="449" t="str">
        <f t="shared" si="5"/>
        <v/>
      </c>
      <c r="O15" s="449" t="str">
        <f t="shared" si="6"/>
        <v/>
      </c>
      <c r="P15" s="178"/>
      <c r="Q15" s="526"/>
      <c r="R15" s="296"/>
      <c r="U15" s="194" t="s">
        <v>24</v>
      </c>
      <c r="V15" s="85" t="s">
        <v>223</v>
      </c>
    </row>
    <row r="16" spans="1:41" ht="33.950000000000003" customHeight="1" x14ac:dyDescent="0.3">
      <c r="A16" s="54"/>
      <c r="B16" s="165"/>
      <c r="C16" s="723"/>
      <c r="D16" s="724"/>
      <c r="E16" s="166"/>
      <c r="F16" s="165"/>
      <c r="G16" s="276"/>
      <c r="H16" s="190"/>
      <c r="I16" s="449" t="str">
        <f>IF(G16="","",VLOOKUP(G16,Datos!$D$2:$F$15,3,FALSE))</f>
        <v/>
      </c>
      <c r="J16" s="449" t="str">
        <f t="shared" si="1"/>
        <v/>
      </c>
      <c r="K16" s="449" t="str">
        <f t="shared" si="2"/>
        <v/>
      </c>
      <c r="L16" s="449" t="str">
        <f t="shared" si="3"/>
        <v/>
      </c>
      <c r="M16" s="449" t="str">
        <f t="shared" si="4"/>
        <v/>
      </c>
      <c r="N16" s="449" t="str">
        <f t="shared" si="5"/>
        <v/>
      </c>
      <c r="O16" s="449" t="str">
        <f t="shared" si="6"/>
        <v/>
      </c>
      <c r="P16" s="178"/>
      <c r="Q16" s="526"/>
      <c r="R16" s="296"/>
      <c r="U16" s="194" t="s">
        <v>25</v>
      </c>
      <c r="V16" s="85" t="s">
        <v>185</v>
      </c>
      <c r="X16" s="294"/>
    </row>
    <row r="17" spans="1:24" ht="33.950000000000003" customHeight="1" x14ac:dyDescent="0.3">
      <c r="A17" s="54"/>
      <c r="B17" s="165"/>
      <c r="C17" s="723"/>
      <c r="D17" s="724"/>
      <c r="E17" s="166"/>
      <c r="F17" s="165"/>
      <c r="G17" s="276"/>
      <c r="H17" s="190"/>
      <c r="I17" s="449" t="str">
        <f>IF(G17="","",VLOOKUP(G17,Datos!$D$2:$F$15,3,FALSE))</f>
        <v/>
      </c>
      <c r="J17" s="449" t="str">
        <f t="shared" si="1"/>
        <v/>
      </c>
      <c r="K17" s="449" t="str">
        <f t="shared" si="2"/>
        <v/>
      </c>
      <c r="L17" s="449" t="str">
        <f t="shared" si="3"/>
        <v/>
      </c>
      <c r="M17" s="449" t="str">
        <f t="shared" si="4"/>
        <v/>
      </c>
      <c r="N17" s="449" t="str">
        <f t="shared" si="5"/>
        <v/>
      </c>
      <c r="O17" s="449" t="str">
        <f t="shared" si="6"/>
        <v/>
      </c>
      <c r="P17" s="178"/>
      <c r="Q17" s="526"/>
      <c r="R17" s="296"/>
      <c r="U17" s="194" t="s">
        <v>26</v>
      </c>
      <c r="V17" s="85" t="s">
        <v>185</v>
      </c>
      <c r="X17" s="294"/>
    </row>
    <row r="18" spans="1:24" ht="33" customHeight="1" x14ac:dyDescent="0.25">
      <c r="A18" s="54"/>
      <c r="B18" s="165"/>
      <c r="C18" s="723"/>
      <c r="D18" s="724"/>
      <c r="E18" s="166"/>
      <c r="F18" s="165"/>
      <c r="G18" s="276"/>
      <c r="H18" s="190"/>
      <c r="I18" s="449" t="str">
        <f>IF(G18="","",VLOOKUP(G18,Datos!$D$2:$F$15,3,FALSE))</f>
        <v/>
      </c>
      <c r="J18" s="449" t="str">
        <f t="shared" si="1"/>
        <v/>
      </c>
      <c r="K18" s="449" t="str">
        <f t="shared" si="2"/>
        <v/>
      </c>
      <c r="L18" s="449" t="str">
        <f t="shared" si="3"/>
        <v/>
      </c>
      <c r="M18" s="449" t="str">
        <f t="shared" si="4"/>
        <v/>
      </c>
      <c r="N18" s="449" t="str">
        <f t="shared" si="5"/>
        <v/>
      </c>
      <c r="O18" s="449" t="str">
        <f t="shared" si="6"/>
        <v/>
      </c>
      <c r="P18" s="178"/>
      <c r="Q18" s="526"/>
      <c r="R18" s="296"/>
      <c r="U18" s="196" t="s">
        <v>27</v>
      </c>
      <c r="V18" s="84" t="s">
        <v>22</v>
      </c>
      <c r="X18" s="294"/>
    </row>
    <row r="19" spans="1:24" ht="33" customHeight="1" x14ac:dyDescent="0.25">
      <c r="A19" s="54"/>
      <c r="B19" s="165"/>
      <c r="C19" s="723"/>
      <c r="D19" s="724"/>
      <c r="E19" s="166"/>
      <c r="F19" s="165"/>
      <c r="G19" s="276"/>
      <c r="H19" s="190"/>
      <c r="I19" s="449" t="str">
        <f>IF(G19="","",VLOOKUP(G19,Datos!$D$2:$F$15,3,FALSE))</f>
        <v/>
      </c>
      <c r="J19" s="449" t="str">
        <f t="shared" si="1"/>
        <v/>
      </c>
      <c r="K19" s="449" t="str">
        <f t="shared" si="2"/>
        <v/>
      </c>
      <c r="L19" s="449" t="str">
        <f t="shared" si="3"/>
        <v/>
      </c>
      <c r="M19" s="449" t="str">
        <f t="shared" si="4"/>
        <v/>
      </c>
      <c r="N19" s="449" t="str">
        <f t="shared" si="5"/>
        <v/>
      </c>
      <c r="O19" s="449" t="str">
        <f t="shared" si="6"/>
        <v/>
      </c>
      <c r="P19" s="178"/>
      <c r="Q19" s="526"/>
      <c r="R19" s="296"/>
      <c r="U19" s="196" t="s">
        <v>28</v>
      </c>
      <c r="V19" s="82" t="s">
        <v>21</v>
      </c>
      <c r="X19" s="294"/>
    </row>
    <row r="20" spans="1:24" ht="33" customHeight="1" x14ac:dyDescent="0.25">
      <c r="A20" s="54"/>
      <c r="B20" s="165"/>
      <c r="C20" s="723"/>
      <c r="D20" s="724"/>
      <c r="E20" s="166"/>
      <c r="F20" s="165"/>
      <c r="G20" s="276"/>
      <c r="H20" s="190"/>
      <c r="I20" s="449" t="str">
        <f>IF(G20="","",VLOOKUP(G20,Datos!$D$2:$F$15,3,FALSE))</f>
        <v/>
      </c>
      <c r="J20" s="449" t="str">
        <f t="shared" si="1"/>
        <v/>
      </c>
      <c r="K20" s="449" t="str">
        <f t="shared" si="2"/>
        <v/>
      </c>
      <c r="L20" s="449" t="str">
        <f t="shared" si="3"/>
        <v/>
      </c>
      <c r="M20" s="449" t="str">
        <f t="shared" si="4"/>
        <v/>
      </c>
      <c r="N20" s="449" t="str">
        <f t="shared" si="5"/>
        <v/>
      </c>
      <c r="O20" s="449" t="str">
        <f t="shared" si="6"/>
        <v/>
      </c>
      <c r="P20" s="178"/>
      <c r="Q20" s="526"/>
      <c r="R20" s="296"/>
      <c r="U20" s="196" t="s">
        <v>29</v>
      </c>
      <c r="V20" s="82" t="s">
        <v>21</v>
      </c>
      <c r="X20" s="294"/>
    </row>
    <row r="21" spans="1:24" ht="33" customHeight="1" x14ac:dyDescent="0.25">
      <c r="A21" s="54"/>
      <c r="B21" s="165"/>
      <c r="C21" s="723"/>
      <c r="D21" s="724"/>
      <c r="E21" s="166"/>
      <c r="F21" s="165"/>
      <c r="G21" s="276"/>
      <c r="H21" s="190"/>
      <c r="I21" s="449" t="str">
        <f>IF(G21="","",VLOOKUP(G21,Datos!$D$2:$F$15,3,FALSE))</f>
        <v/>
      </c>
      <c r="J21" s="449" t="str">
        <f t="shared" si="1"/>
        <v/>
      </c>
      <c r="K21" s="449" t="str">
        <f t="shared" si="2"/>
        <v/>
      </c>
      <c r="L21" s="449" t="str">
        <f t="shared" si="3"/>
        <v/>
      </c>
      <c r="M21" s="449" t="str">
        <f t="shared" si="4"/>
        <v/>
      </c>
      <c r="N21" s="449" t="str">
        <f t="shared" si="5"/>
        <v/>
      </c>
      <c r="O21" s="449" t="str">
        <f t="shared" si="6"/>
        <v/>
      </c>
      <c r="P21" s="178"/>
      <c r="Q21" s="526"/>
      <c r="R21" s="296"/>
      <c r="U21" s="196" t="s">
        <v>30</v>
      </c>
      <c r="V21" s="82" t="s">
        <v>21</v>
      </c>
      <c r="X21" s="294"/>
    </row>
    <row r="22" spans="1:24" ht="33" customHeight="1" x14ac:dyDescent="0.25">
      <c r="A22" s="54"/>
      <c r="B22" s="165"/>
      <c r="C22" s="743"/>
      <c r="D22" s="744"/>
      <c r="E22" s="272"/>
      <c r="F22" s="165"/>
      <c r="G22" s="276"/>
      <c r="H22" s="190"/>
      <c r="I22" s="449" t="str">
        <f>IF(G22="","",VLOOKUP(G22,Datos!$D$2:$F$15,3,FALSE))</f>
        <v/>
      </c>
      <c r="J22" s="449" t="str">
        <f t="shared" si="1"/>
        <v/>
      </c>
      <c r="K22" s="449" t="str">
        <f t="shared" si="2"/>
        <v/>
      </c>
      <c r="L22" s="449" t="str">
        <f t="shared" si="3"/>
        <v/>
      </c>
      <c r="M22" s="449" t="str">
        <f t="shared" si="4"/>
        <v/>
      </c>
      <c r="N22" s="449" t="str">
        <f t="shared" si="5"/>
        <v/>
      </c>
      <c r="O22" s="449" t="str">
        <f t="shared" si="6"/>
        <v/>
      </c>
      <c r="P22" s="178"/>
      <c r="Q22" s="526"/>
      <c r="R22" s="296"/>
      <c r="U22" s="196" t="s">
        <v>31</v>
      </c>
      <c r="V22" s="82" t="s">
        <v>21</v>
      </c>
    </row>
    <row r="23" spans="1:24" ht="33" customHeight="1" x14ac:dyDescent="0.25">
      <c r="A23" s="54"/>
      <c r="B23" s="165"/>
      <c r="C23" s="743"/>
      <c r="D23" s="744"/>
      <c r="E23" s="272"/>
      <c r="F23" s="165"/>
      <c r="G23" s="276"/>
      <c r="H23" s="190"/>
      <c r="I23" s="449" t="str">
        <f>IF(G23="","",VLOOKUP(G23,Datos!$D$2:$F$15,3,FALSE))</f>
        <v/>
      </c>
      <c r="J23" s="449" t="str">
        <f t="shared" si="1"/>
        <v/>
      </c>
      <c r="K23" s="449" t="str">
        <f t="shared" si="2"/>
        <v/>
      </c>
      <c r="L23" s="449" t="str">
        <f t="shared" si="3"/>
        <v/>
      </c>
      <c r="M23" s="449" t="str">
        <f t="shared" si="4"/>
        <v/>
      </c>
      <c r="N23" s="449" t="str">
        <f t="shared" si="5"/>
        <v/>
      </c>
      <c r="O23" s="449" t="str">
        <f t="shared" si="6"/>
        <v/>
      </c>
      <c r="P23" s="178"/>
      <c r="Q23" s="526"/>
      <c r="R23" s="296"/>
      <c r="U23" s="196" t="s">
        <v>32</v>
      </c>
      <c r="V23" s="279" t="s">
        <v>20</v>
      </c>
    </row>
    <row r="24" spans="1:24" ht="33" customHeight="1" x14ac:dyDescent="0.25">
      <c r="A24" s="54"/>
      <c r="B24" s="165"/>
      <c r="C24" s="743"/>
      <c r="D24" s="744"/>
      <c r="E24" s="272"/>
      <c r="F24" s="165"/>
      <c r="G24" s="276"/>
      <c r="H24" s="190"/>
      <c r="I24" s="449" t="str">
        <f>IF(G24="","",VLOOKUP(G24,Datos!$D$2:$F$15,3,FALSE))</f>
        <v/>
      </c>
      <c r="J24" s="449" t="str">
        <f t="shared" si="1"/>
        <v/>
      </c>
      <c r="K24" s="449" t="str">
        <f t="shared" si="2"/>
        <v/>
      </c>
      <c r="L24" s="449" t="str">
        <f t="shared" si="3"/>
        <v/>
      </c>
      <c r="M24" s="449" t="str">
        <f t="shared" si="4"/>
        <v/>
      </c>
      <c r="N24" s="449" t="str">
        <f t="shared" si="5"/>
        <v/>
      </c>
      <c r="O24" s="449" t="str">
        <f t="shared" si="6"/>
        <v/>
      </c>
      <c r="P24" s="178"/>
      <c r="Q24" s="526"/>
      <c r="R24" s="296"/>
      <c r="U24" s="196" t="s">
        <v>33</v>
      </c>
      <c r="V24" s="83" t="s">
        <v>19</v>
      </c>
    </row>
    <row r="25" spans="1:24" ht="33" customHeight="1" x14ac:dyDescent="0.3">
      <c r="A25" s="54"/>
      <c r="B25" s="165"/>
      <c r="C25" s="743"/>
      <c r="D25" s="744"/>
      <c r="E25" s="272"/>
      <c r="F25" s="165"/>
      <c r="G25" s="276"/>
      <c r="H25" s="190"/>
      <c r="I25" s="449" t="str">
        <f>IF(G25="","",VLOOKUP(G25,Datos!$D$2:$F$15,3,FALSE))</f>
        <v/>
      </c>
      <c r="J25" s="449" t="str">
        <f t="shared" si="1"/>
        <v/>
      </c>
      <c r="K25" s="449" t="str">
        <f t="shared" si="2"/>
        <v/>
      </c>
      <c r="L25" s="449" t="str">
        <f t="shared" si="3"/>
        <v/>
      </c>
      <c r="M25" s="449" t="str">
        <f t="shared" si="4"/>
        <v/>
      </c>
      <c r="N25" s="449" t="str">
        <f t="shared" si="5"/>
        <v/>
      </c>
      <c r="O25" s="449" t="str">
        <f t="shared" si="6"/>
        <v/>
      </c>
      <c r="P25" s="178"/>
      <c r="Q25" s="526"/>
      <c r="R25" s="296"/>
      <c r="U25" s="196" t="s">
        <v>34</v>
      </c>
      <c r="V25" s="195" t="s">
        <v>142</v>
      </c>
    </row>
    <row r="26" spans="1:24" ht="33" customHeight="1" x14ac:dyDescent="0.3">
      <c r="A26" s="54"/>
      <c r="B26" s="165"/>
      <c r="C26" s="743"/>
      <c r="D26" s="744"/>
      <c r="E26" s="272"/>
      <c r="F26" s="165"/>
      <c r="G26" s="276"/>
      <c r="H26" s="190"/>
      <c r="I26" s="449" t="str">
        <f>IF(G26="","",VLOOKUP(G26,Datos!$D$2:$F$15,3,FALSE))</f>
        <v/>
      </c>
      <c r="J26" s="449" t="str">
        <f t="shared" si="1"/>
        <v/>
      </c>
      <c r="K26" s="449" t="str">
        <f t="shared" si="2"/>
        <v/>
      </c>
      <c r="L26" s="449" t="str">
        <f t="shared" si="3"/>
        <v/>
      </c>
      <c r="M26" s="449" t="str">
        <f t="shared" si="4"/>
        <v/>
      </c>
      <c r="N26" s="449" t="str">
        <f t="shared" si="5"/>
        <v/>
      </c>
      <c r="O26" s="449" t="str">
        <f t="shared" si="6"/>
        <v/>
      </c>
      <c r="P26" s="178"/>
      <c r="Q26" s="526"/>
      <c r="R26" s="296"/>
      <c r="U26" s="196" t="s">
        <v>35</v>
      </c>
      <c r="V26" s="195" t="s">
        <v>142</v>
      </c>
    </row>
    <row r="27" spans="1:24" ht="33" customHeight="1" x14ac:dyDescent="0.3">
      <c r="A27" s="54"/>
      <c r="B27" s="165"/>
      <c r="C27" s="743"/>
      <c r="D27" s="744"/>
      <c r="E27" s="272"/>
      <c r="F27" s="165"/>
      <c r="G27" s="276"/>
      <c r="H27" s="190"/>
      <c r="I27" s="449" t="str">
        <f>IF(G27="","",VLOOKUP(G27,Datos!$D$2:$F$15,3,FALSE))</f>
        <v/>
      </c>
      <c r="J27" s="449" t="str">
        <f t="shared" si="1"/>
        <v/>
      </c>
      <c r="K27" s="449" t="str">
        <f t="shared" si="2"/>
        <v/>
      </c>
      <c r="L27" s="449" t="str">
        <f t="shared" si="3"/>
        <v/>
      </c>
      <c r="M27" s="449" t="str">
        <f t="shared" si="4"/>
        <v/>
      </c>
      <c r="N27" s="449" t="str">
        <f t="shared" si="5"/>
        <v/>
      </c>
      <c r="O27" s="449" t="str">
        <f t="shared" si="6"/>
        <v/>
      </c>
      <c r="P27" s="178"/>
      <c r="Q27" s="526"/>
      <c r="R27" s="296"/>
      <c r="U27" s="196" t="s">
        <v>36</v>
      </c>
      <c r="V27" s="195" t="s">
        <v>142</v>
      </c>
    </row>
    <row r="28" spans="1:24" ht="33" customHeight="1" x14ac:dyDescent="0.3">
      <c r="A28" s="54"/>
      <c r="B28" s="165"/>
      <c r="C28" s="743"/>
      <c r="D28" s="744"/>
      <c r="E28" s="272"/>
      <c r="F28" s="165"/>
      <c r="G28" s="276"/>
      <c r="H28" s="190"/>
      <c r="I28" s="449" t="str">
        <f>IF(G28="","",VLOOKUP(G28,Datos!$D$2:$F$15,3,FALSE))</f>
        <v/>
      </c>
      <c r="J28" s="449" t="str">
        <f t="shared" si="1"/>
        <v/>
      </c>
      <c r="K28" s="449" t="str">
        <f t="shared" si="2"/>
        <v/>
      </c>
      <c r="L28" s="449" t="str">
        <f t="shared" si="3"/>
        <v/>
      </c>
      <c r="M28" s="449" t="str">
        <f t="shared" si="4"/>
        <v/>
      </c>
      <c r="N28" s="449" t="str">
        <f t="shared" si="5"/>
        <v/>
      </c>
      <c r="O28" s="449" t="str">
        <f t="shared" si="6"/>
        <v/>
      </c>
      <c r="P28" s="178"/>
      <c r="Q28" s="526"/>
      <c r="R28" s="296"/>
      <c r="U28" s="196" t="s">
        <v>37</v>
      </c>
      <c r="V28" s="195" t="s">
        <v>142</v>
      </c>
    </row>
    <row r="29" spans="1:24" ht="33" customHeight="1" x14ac:dyDescent="0.3">
      <c r="A29" s="54"/>
      <c r="B29" s="165"/>
      <c r="C29" s="743"/>
      <c r="D29" s="744"/>
      <c r="E29" s="272"/>
      <c r="F29" s="165"/>
      <c r="G29" s="276"/>
      <c r="H29" s="190"/>
      <c r="I29" s="449" t="str">
        <f>IF(G29="","",VLOOKUP(G29,Datos!$D$2:$F$15,3,FALSE))</f>
        <v/>
      </c>
      <c r="J29" s="449" t="str">
        <f t="shared" si="1"/>
        <v/>
      </c>
      <c r="K29" s="449" t="str">
        <f t="shared" si="2"/>
        <v/>
      </c>
      <c r="L29" s="449" t="str">
        <f t="shared" si="3"/>
        <v/>
      </c>
      <c r="M29" s="449" t="str">
        <f t="shared" si="4"/>
        <v/>
      </c>
      <c r="N29" s="449" t="str">
        <f t="shared" si="5"/>
        <v/>
      </c>
      <c r="O29" s="449" t="str">
        <f t="shared" si="6"/>
        <v/>
      </c>
      <c r="P29" s="178"/>
      <c r="Q29" s="526"/>
      <c r="R29" s="296"/>
      <c r="U29" s="196" t="s">
        <v>38</v>
      </c>
      <c r="V29" s="195" t="s">
        <v>142</v>
      </c>
    </row>
    <row r="30" spans="1:24" ht="33" customHeight="1" x14ac:dyDescent="0.3">
      <c r="A30" s="54"/>
      <c r="B30" s="165"/>
      <c r="C30" s="743"/>
      <c r="D30" s="744"/>
      <c r="E30" s="272"/>
      <c r="F30" s="165"/>
      <c r="G30" s="276"/>
      <c r="H30" s="190"/>
      <c r="I30" s="449" t="str">
        <f>IF(G30="","",VLOOKUP(G30,Datos!$D$2:$F$15,3,FALSE))</f>
        <v/>
      </c>
      <c r="J30" s="449" t="str">
        <f t="shared" si="1"/>
        <v/>
      </c>
      <c r="K30" s="449" t="str">
        <f t="shared" si="2"/>
        <v/>
      </c>
      <c r="L30" s="449" t="str">
        <f t="shared" si="3"/>
        <v/>
      </c>
      <c r="M30" s="449" t="str">
        <f t="shared" si="4"/>
        <v/>
      </c>
      <c r="N30" s="449" t="str">
        <f t="shared" si="5"/>
        <v/>
      </c>
      <c r="O30" s="449" t="str">
        <f t="shared" si="6"/>
        <v/>
      </c>
      <c r="P30" s="178"/>
      <c r="Q30" s="526"/>
      <c r="R30" s="296"/>
      <c r="U30" s="196" t="s">
        <v>39</v>
      </c>
      <c r="V30" s="195" t="s">
        <v>142</v>
      </c>
    </row>
    <row r="31" spans="1:24" ht="33" customHeight="1" x14ac:dyDescent="0.3">
      <c r="A31" s="54"/>
      <c r="B31" s="165"/>
      <c r="C31" s="743"/>
      <c r="D31" s="744"/>
      <c r="E31" s="272"/>
      <c r="F31" s="165"/>
      <c r="G31" s="276"/>
      <c r="H31" s="190"/>
      <c r="I31" s="449" t="str">
        <f>IF(G31="","",VLOOKUP(G31,Datos!$D$2:$F$15,3,FALSE))</f>
        <v/>
      </c>
      <c r="J31" s="449" t="str">
        <f t="shared" si="1"/>
        <v/>
      </c>
      <c r="K31" s="449" t="str">
        <f t="shared" si="2"/>
        <v/>
      </c>
      <c r="L31" s="449" t="str">
        <f t="shared" si="3"/>
        <v/>
      </c>
      <c r="M31" s="449" t="str">
        <f t="shared" si="4"/>
        <v/>
      </c>
      <c r="N31" s="449" t="str">
        <f t="shared" si="5"/>
        <v/>
      </c>
      <c r="O31" s="449" t="str">
        <f t="shared" si="6"/>
        <v/>
      </c>
      <c r="P31" s="178"/>
      <c r="Q31" s="526"/>
      <c r="R31" s="296"/>
      <c r="U31" s="196" t="s">
        <v>40</v>
      </c>
      <c r="V31" s="195" t="s">
        <v>142</v>
      </c>
    </row>
    <row r="32" spans="1:24" ht="33" customHeight="1" x14ac:dyDescent="0.25">
      <c r="A32" s="54"/>
      <c r="B32" s="165"/>
      <c r="C32" s="743"/>
      <c r="D32" s="744"/>
      <c r="E32" s="272"/>
      <c r="F32" s="165"/>
      <c r="G32" s="276"/>
      <c r="H32" s="190"/>
      <c r="I32" s="449" t="str">
        <f>IF(G32="","",VLOOKUP(G32,Datos!$D$2:$F$15,3,FALSE))</f>
        <v/>
      </c>
      <c r="J32" s="449" t="str">
        <f t="shared" si="1"/>
        <v/>
      </c>
      <c r="K32" s="449" t="str">
        <f t="shared" si="2"/>
        <v/>
      </c>
      <c r="L32" s="449" t="str">
        <f t="shared" si="3"/>
        <v/>
      </c>
      <c r="M32" s="449" t="str">
        <f t="shared" si="4"/>
        <v/>
      </c>
      <c r="N32" s="449" t="str">
        <f t="shared" si="5"/>
        <v/>
      </c>
      <c r="O32" s="449" t="str">
        <f t="shared" si="6"/>
        <v/>
      </c>
      <c r="P32" s="178"/>
      <c r="Q32" s="526"/>
      <c r="R32" s="296"/>
    </row>
    <row r="33" spans="1:18" ht="33" customHeight="1" x14ac:dyDescent="0.25">
      <c r="A33" s="54"/>
      <c r="B33" s="165"/>
      <c r="C33" s="743"/>
      <c r="D33" s="744"/>
      <c r="E33" s="272"/>
      <c r="F33" s="165"/>
      <c r="G33" s="276"/>
      <c r="H33" s="190"/>
      <c r="I33" s="449" t="str">
        <f>IF(G33="","",VLOOKUP(G33,Datos!$D$2:$F$15,3,FALSE))</f>
        <v/>
      </c>
      <c r="J33" s="449" t="str">
        <f t="shared" si="1"/>
        <v/>
      </c>
      <c r="K33" s="449" t="str">
        <f t="shared" si="2"/>
        <v/>
      </c>
      <c r="L33" s="449" t="str">
        <f t="shared" si="3"/>
        <v/>
      </c>
      <c r="M33" s="449" t="str">
        <f t="shared" si="4"/>
        <v/>
      </c>
      <c r="N33" s="449" t="str">
        <f t="shared" si="5"/>
        <v/>
      </c>
      <c r="O33" s="449" t="str">
        <f t="shared" si="6"/>
        <v/>
      </c>
      <c r="P33" s="178"/>
      <c r="Q33" s="526"/>
      <c r="R33" s="296"/>
    </row>
    <row r="34" spans="1:18" ht="33" customHeight="1" x14ac:dyDescent="0.25">
      <c r="A34" s="54"/>
      <c r="B34" s="165"/>
      <c r="C34" s="743"/>
      <c r="D34" s="744"/>
      <c r="E34" s="272"/>
      <c r="F34" s="165"/>
      <c r="G34" s="276"/>
      <c r="H34" s="190"/>
      <c r="I34" s="449" t="str">
        <f>IF(G34="","",VLOOKUP(G34,Datos!$D$2:$F$15,3,FALSE))</f>
        <v/>
      </c>
      <c r="J34" s="449" t="str">
        <f t="shared" si="1"/>
        <v/>
      </c>
      <c r="K34" s="449" t="str">
        <f t="shared" si="2"/>
        <v/>
      </c>
      <c r="L34" s="449" t="str">
        <f t="shared" si="3"/>
        <v/>
      </c>
      <c r="M34" s="449" t="str">
        <f t="shared" si="4"/>
        <v/>
      </c>
      <c r="N34" s="449" t="str">
        <f t="shared" si="5"/>
        <v/>
      </c>
      <c r="O34" s="449" t="str">
        <f t="shared" si="6"/>
        <v/>
      </c>
      <c r="P34" s="178"/>
      <c r="Q34" s="526"/>
      <c r="R34" s="296"/>
    </row>
    <row r="35" spans="1:18" ht="33" customHeight="1" x14ac:dyDescent="0.25">
      <c r="A35" s="54"/>
      <c r="B35" s="165"/>
      <c r="C35" s="743"/>
      <c r="D35" s="744"/>
      <c r="E35" s="272"/>
      <c r="F35" s="165"/>
      <c r="G35" s="276"/>
      <c r="H35" s="190"/>
      <c r="I35" s="449" t="str">
        <f>IF(G35="","",VLOOKUP(G35,Datos!$D$2:$F$15,3,FALSE))</f>
        <v/>
      </c>
      <c r="J35" s="449" t="str">
        <f t="shared" si="1"/>
        <v/>
      </c>
      <c r="K35" s="449" t="str">
        <f t="shared" si="2"/>
        <v/>
      </c>
      <c r="L35" s="449" t="str">
        <f t="shared" si="3"/>
        <v/>
      </c>
      <c r="M35" s="449" t="str">
        <f t="shared" si="4"/>
        <v/>
      </c>
      <c r="N35" s="449" t="str">
        <f t="shared" si="5"/>
        <v/>
      </c>
      <c r="O35" s="449" t="str">
        <f t="shared" si="6"/>
        <v/>
      </c>
      <c r="P35" s="178"/>
      <c r="Q35" s="526"/>
      <c r="R35" s="296"/>
    </row>
    <row r="36" spans="1:18" ht="33" customHeight="1" x14ac:dyDescent="0.25">
      <c r="A36" s="54"/>
      <c r="B36" s="165"/>
      <c r="C36" s="743"/>
      <c r="D36" s="744"/>
      <c r="E36" s="272"/>
      <c r="F36" s="165"/>
      <c r="G36" s="276"/>
      <c r="H36" s="190"/>
      <c r="I36" s="449" t="str">
        <f>IF(G36="","",VLOOKUP(G36,Datos!$D$2:$F$15,3,FALSE))</f>
        <v/>
      </c>
      <c r="J36" s="449" t="str">
        <f t="shared" si="1"/>
        <v/>
      </c>
      <c r="K36" s="449" t="str">
        <f t="shared" si="2"/>
        <v/>
      </c>
      <c r="L36" s="449" t="str">
        <f t="shared" si="3"/>
        <v/>
      </c>
      <c r="M36" s="449" t="str">
        <f t="shared" si="4"/>
        <v/>
      </c>
      <c r="N36" s="449" t="str">
        <f t="shared" si="5"/>
        <v/>
      </c>
      <c r="O36" s="449" t="str">
        <f t="shared" si="6"/>
        <v/>
      </c>
      <c r="P36" s="178"/>
      <c r="Q36" s="526"/>
      <c r="R36" s="296"/>
    </row>
    <row r="37" spans="1:18" ht="33" customHeight="1" x14ac:dyDescent="0.25">
      <c r="A37" s="54"/>
      <c r="B37" s="165"/>
      <c r="C37" s="743"/>
      <c r="D37" s="744"/>
      <c r="E37" s="272"/>
      <c r="F37" s="165"/>
      <c r="G37" s="276"/>
      <c r="H37" s="190"/>
      <c r="I37" s="449" t="str">
        <f>IF(G37="","",VLOOKUP(G37,Datos!$D$2:$F$15,3,FALSE))</f>
        <v/>
      </c>
      <c r="J37" s="449" t="str">
        <f t="shared" si="1"/>
        <v/>
      </c>
      <c r="K37" s="449" t="str">
        <f t="shared" si="2"/>
        <v/>
      </c>
      <c r="L37" s="449" t="str">
        <f t="shared" si="3"/>
        <v/>
      </c>
      <c r="M37" s="449" t="str">
        <f t="shared" si="4"/>
        <v/>
      </c>
      <c r="N37" s="449" t="str">
        <f t="shared" si="5"/>
        <v/>
      </c>
      <c r="O37" s="449" t="str">
        <f t="shared" si="6"/>
        <v/>
      </c>
      <c r="P37" s="178"/>
      <c r="Q37" s="526"/>
      <c r="R37" s="296"/>
    </row>
    <row r="38" spans="1:18" ht="33" customHeight="1" x14ac:dyDescent="0.25">
      <c r="A38" s="54"/>
      <c r="B38" s="165"/>
      <c r="C38" s="743"/>
      <c r="D38" s="744"/>
      <c r="E38" s="272"/>
      <c r="F38" s="165"/>
      <c r="G38" s="276"/>
      <c r="H38" s="190"/>
      <c r="I38" s="449" t="str">
        <f>IF(G38="","",VLOOKUP(G38,Datos!$D$2:$F$15,3,FALSE))</f>
        <v/>
      </c>
      <c r="J38" s="449" t="str">
        <f t="shared" si="1"/>
        <v/>
      </c>
      <c r="K38" s="449" t="str">
        <f t="shared" si="2"/>
        <v/>
      </c>
      <c r="L38" s="449" t="str">
        <f t="shared" si="3"/>
        <v/>
      </c>
      <c r="M38" s="449" t="str">
        <f t="shared" si="4"/>
        <v/>
      </c>
      <c r="N38" s="449" t="str">
        <f t="shared" si="5"/>
        <v/>
      </c>
      <c r="O38" s="449" t="str">
        <f t="shared" si="6"/>
        <v/>
      </c>
      <c r="P38" s="178"/>
      <c r="Q38" s="526"/>
      <c r="R38" s="296"/>
    </row>
    <row r="39" spans="1:18" ht="33" customHeight="1" x14ac:dyDescent="0.25">
      <c r="A39" s="54"/>
      <c r="B39" s="165"/>
      <c r="C39" s="743"/>
      <c r="D39" s="744"/>
      <c r="E39" s="272"/>
      <c r="F39" s="165"/>
      <c r="G39" s="276"/>
      <c r="H39" s="190"/>
      <c r="I39" s="449" t="str">
        <f>IF(G39="","",VLOOKUP(G39,Datos!$D$2:$F$15,3,FALSE))</f>
        <v/>
      </c>
      <c r="J39" s="449" t="str">
        <f t="shared" si="1"/>
        <v/>
      </c>
      <c r="K39" s="449" t="str">
        <f t="shared" si="2"/>
        <v/>
      </c>
      <c r="L39" s="449" t="str">
        <f t="shared" si="3"/>
        <v/>
      </c>
      <c r="M39" s="449" t="str">
        <f t="shared" si="4"/>
        <v/>
      </c>
      <c r="N39" s="449" t="str">
        <f t="shared" si="5"/>
        <v/>
      </c>
      <c r="O39" s="449" t="str">
        <f t="shared" si="6"/>
        <v/>
      </c>
      <c r="P39" s="178"/>
      <c r="Q39" s="526"/>
      <c r="R39" s="296"/>
    </row>
    <row r="40" spans="1:18" ht="33" customHeight="1" x14ac:dyDescent="0.25">
      <c r="A40" s="54"/>
      <c r="B40" s="165"/>
      <c r="C40" s="743"/>
      <c r="D40" s="744"/>
      <c r="E40" s="272"/>
      <c r="F40" s="165"/>
      <c r="G40" s="276"/>
      <c r="H40" s="190"/>
      <c r="I40" s="449" t="str">
        <f>IF(G40="","",VLOOKUP(G40,Datos!$D$2:$F$15,3,FALSE))</f>
        <v/>
      </c>
      <c r="J40" s="449" t="str">
        <f t="shared" si="1"/>
        <v/>
      </c>
      <c r="K40" s="449" t="str">
        <f t="shared" si="2"/>
        <v/>
      </c>
      <c r="L40" s="449" t="str">
        <f t="shared" si="3"/>
        <v/>
      </c>
      <c r="M40" s="449" t="str">
        <f t="shared" si="4"/>
        <v/>
      </c>
      <c r="N40" s="449" t="str">
        <f t="shared" si="5"/>
        <v/>
      </c>
      <c r="O40" s="449" t="str">
        <f t="shared" si="6"/>
        <v/>
      </c>
      <c r="P40" s="178"/>
      <c r="Q40" s="526"/>
      <c r="R40" s="296"/>
    </row>
    <row r="41" spans="1:18" ht="33" customHeight="1" x14ac:dyDescent="0.25">
      <c r="A41" s="54"/>
      <c r="B41" s="165"/>
      <c r="C41" s="743"/>
      <c r="D41" s="744"/>
      <c r="E41" s="272"/>
      <c r="F41" s="165"/>
      <c r="G41" s="276"/>
      <c r="H41" s="190"/>
      <c r="I41" s="449" t="str">
        <f>IF(G41="","",VLOOKUP(G41,Datos!$D$2:$F$15,3,FALSE))</f>
        <v/>
      </c>
      <c r="J41" s="449" t="str">
        <f t="shared" si="1"/>
        <v/>
      </c>
      <c r="K41" s="449" t="str">
        <f t="shared" si="2"/>
        <v/>
      </c>
      <c r="L41" s="449" t="str">
        <f t="shared" si="3"/>
        <v/>
      </c>
      <c r="M41" s="449" t="str">
        <f t="shared" si="4"/>
        <v/>
      </c>
      <c r="N41" s="449" t="str">
        <f t="shared" si="5"/>
        <v/>
      </c>
      <c r="O41" s="449" t="str">
        <f t="shared" si="6"/>
        <v/>
      </c>
      <c r="P41" s="178"/>
      <c r="Q41" s="526"/>
      <c r="R41" s="296"/>
    </row>
    <row r="42" spans="1:18" ht="33" customHeight="1" x14ac:dyDescent="0.25">
      <c r="A42" s="54"/>
      <c r="B42" s="165"/>
      <c r="C42" s="743"/>
      <c r="D42" s="744"/>
      <c r="E42" s="272"/>
      <c r="F42" s="165"/>
      <c r="G42" s="276"/>
      <c r="H42" s="190"/>
      <c r="I42" s="449" t="str">
        <f>IF(G42="","",VLOOKUP(G42,Datos!$D$2:$F$15,3,FALSE))</f>
        <v/>
      </c>
      <c r="J42" s="449" t="str">
        <f t="shared" si="1"/>
        <v/>
      </c>
      <c r="K42" s="449" t="str">
        <f t="shared" si="2"/>
        <v/>
      </c>
      <c r="L42" s="449" t="str">
        <f t="shared" si="3"/>
        <v/>
      </c>
      <c r="M42" s="449" t="str">
        <f t="shared" si="4"/>
        <v/>
      </c>
      <c r="N42" s="449" t="str">
        <f t="shared" si="5"/>
        <v/>
      </c>
      <c r="O42" s="449" t="str">
        <f t="shared" si="6"/>
        <v/>
      </c>
      <c r="P42" s="178"/>
      <c r="Q42" s="526"/>
      <c r="R42" s="296"/>
    </row>
    <row r="43" spans="1:18" ht="33" customHeight="1" x14ac:dyDescent="0.25">
      <c r="A43" s="54"/>
      <c r="B43" s="165"/>
      <c r="C43" s="743"/>
      <c r="D43" s="744"/>
      <c r="E43" s="272"/>
      <c r="F43" s="165"/>
      <c r="G43" s="276"/>
      <c r="H43" s="190"/>
      <c r="I43" s="449" t="str">
        <f>IF(G43="","",VLOOKUP(G43,Datos!$D$2:$F$15,3,FALSE))</f>
        <v/>
      </c>
      <c r="J43" s="449" t="str">
        <f t="shared" si="1"/>
        <v/>
      </c>
      <c r="K43" s="449" t="str">
        <f t="shared" si="2"/>
        <v/>
      </c>
      <c r="L43" s="449" t="str">
        <f t="shared" si="3"/>
        <v/>
      </c>
      <c r="M43" s="449" t="str">
        <f t="shared" si="4"/>
        <v/>
      </c>
      <c r="N43" s="449" t="str">
        <f t="shared" si="5"/>
        <v/>
      </c>
      <c r="O43" s="449" t="str">
        <f t="shared" si="6"/>
        <v/>
      </c>
      <c r="P43" s="178"/>
      <c r="Q43" s="526"/>
      <c r="R43" s="296"/>
    </row>
    <row r="44" spans="1:18" ht="33" customHeight="1" x14ac:dyDescent="0.25">
      <c r="A44" s="54"/>
      <c r="B44" s="165"/>
      <c r="C44" s="743"/>
      <c r="D44" s="744"/>
      <c r="E44" s="272"/>
      <c r="F44" s="165"/>
      <c r="G44" s="276"/>
      <c r="H44" s="190"/>
      <c r="I44" s="449" t="str">
        <f>IF(G44="","",VLOOKUP(G44,Datos!$D$2:$F$15,3,FALSE))</f>
        <v/>
      </c>
      <c r="J44" s="449" t="str">
        <f t="shared" si="1"/>
        <v/>
      </c>
      <c r="K44" s="449" t="str">
        <f t="shared" si="2"/>
        <v/>
      </c>
      <c r="L44" s="449" t="str">
        <f t="shared" si="3"/>
        <v/>
      </c>
      <c r="M44" s="449" t="str">
        <f t="shared" si="4"/>
        <v/>
      </c>
      <c r="N44" s="449" t="str">
        <f t="shared" si="5"/>
        <v/>
      </c>
      <c r="O44" s="449" t="str">
        <f t="shared" si="6"/>
        <v/>
      </c>
      <c r="P44" s="178"/>
      <c r="Q44" s="526"/>
      <c r="R44" s="296"/>
    </row>
    <row r="45" spans="1:18" ht="33" customHeight="1" x14ac:dyDescent="0.25">
      <c r="A45" s="54"/>
      <c r="B45" s="165"/>
      <c r="C45" s="743"/>
      <c r="D45" s="744"/>
      <c r="E45" s="272"/>
      <c r="F45" s="165"/>
      <c r="G45" s="276"/>
      <c r="H45" s="190"/>
      <c r="I45" s="449" t="str">
        <f>IF(G45="","",VLOOKUP(G45,Datos!$D$2:$F$15,3,FALSE))</f>
        <v/>
      </c>
      <c r="J45" s="449" t="str">
        <f t="shared" si="1"/>
        <v/>
      </c>
      <c r="K45" s="449" t="str">
        <f t="shared" si="2"/>
        <v/>
      </c>
      <c r="L45" s="449" t="str">
        <f t="shared" si="3"/>
        <v/>
      </c>
      <c r="M45" s="449" t="str">
        <f t="shared" si="4"/>
        <v/>
      </c>
      <c r="N45" s="449" t="str">
        <f t="shared" si="5"/>
        <v/>
      </c>
      <c r="O45" s="449" t="str">
        <f t="shared" si="6"/>
        <v/>
      </c>
      <c r="P45" s="178"/>
      <c r="Q45" s="526"/>
      <c r="R45" s="296"/>
    </row>
    <row r="46" spans="1:18" ht="33" customHeight="1" x14ac:dyDescent="0.25">
      <c r="A46" s="54"/>
      <c r="B46" s="165"/>
      <c r="C46" s="743"/>
      <c r="D46" s="744"/>
      <c r="E46" s="272"/>
      <c r="F46" s="165"/>
      <c r="G46" s="276"/>
      <c r="H46" s="190"/>
      <c r="I46" s="449" t="str">
        <f>IF(G46="","",VLOOKUP(G46,Datos!$D$2:$F$15,3,FALSE))</f>
        <v/>
      </c>
      <c r="J46" s="449" t="str">
        <f t="shared" si="1"/>
        <v/>
      </c>
      <c r="K46" s="449" t="str">
        <f t="shared" si="2"/>
        <v/>
      </c>
      <c r="L46" s="449" t="str">
        <f t="shared" si="3"/>
        <v/>
      </c>
      <c r="M46" s="449" t="str">
        <f t="shared" si="4"/>
        <v/>
      </c>
      <c r="N46" s="449" t="str">
        <f t="shared" si="5"/>
        <v/>
      </c>
      <c r="O46" s="449" t="str">
        <f t="shared" si="6"/>
        <v/>
      </c>
      <c r="P46" s="178"/>
      <c r="Q46" s="526"/>
      <c r="R46" s="296"/>
    </row>
    <row r="47" spans="1:18" ht="33" customHeight="1" x14ac:dyDescent="0.25">
      <c r="A47" s="54"/>
      <c r="B47" s="165"/>
      <c r="C47" s="743"/>
      <c r="D47" s="744"/>
      <c r="E47" s="272"/>
      <c r="F47" s="165"/>
      <c r="G47" s="276"/>
      <c r="H47" s="190"/>
      <c r="I47" s="449" t="str">
        <f>IF(G47="","",VLOOKUP(G47,Datos!$D$2:$F$15,3,FALSE))</f>
        <v/>
      </c>
      <c r="J47" s="449" t="str">
        <f t="shared" si="1"/>
        <v/>
      </c>
      <c r="K47" s="449" t="str">
        <f t="shared" si="2"/>
        <v/>
      </c>
      <c r="L47" s="449" t="str">
        <f t="shared" si="3"/>
        <v/>
      </c>
      <c r="M47" s="449" t="str">
        <f t="shared" si="4"/>
        <v/>
      </c>
      <c r="N47" s="449" t="str">
        <f t="shared" si="5"/>
        <v/>
      </c>
      <c r="O47" s="449" t="str">
        <f t="shared" si="6"/>
        <v/>
      </c>
      <c r="P47" s="178"/>
      <c r="Q47" s="526"/>
      <c r="R47" s="296"/>
    </row>
    <row r="48" spans="1:18" ht="33" customHeight="1" x14ac:dyDescent="0.25">
      <c r="A48" s="54"/>
      <c r="B48" s="165"/>
      <c r="C48" s="743"/>
      <c r="D48" s="744"/>
      <c r="E48" s="272"/>
      <c r="F48" s="165"/>
      <c r="G48" s="276"/>
      <c r="H48" s="190"/>
      <c r="I48" s="449" t="str">
        <f>IF(G48="","",VLOOKUP(G48,Datos!$D$2:$F$15,3,FALSE))</f>
        <v/>
      </c>
      <c r="J48" s="449" t="str">
        <f t="shared" si="1"/>
        <v/>
      </c>
      <c r="K48" s="449" t="str">
        <f t="shared" si="2"/>
        <v/>
      </c>
      <c r="L48" s="449" t="str">
        <f t="shared" si="3"/>
        <v/>
      </c>
      <c r="M48" s="449" t="str">
        <f t="shared" si="4"/>
        <v/>
      </c>
      <c r="N48" s="449" t="str">
        <f t="shared" si="5"/>
        <v/>
      </c>
      <c r="O48" s="449" t="str">
        <f t="shared" si="6"/>
        <v/>
      </c>
      <c r="P48" s="178"/>
      <c r="Q48" s="526"/>
      <c r="R48" s="296"/>
    </row>
    <row r="49" spans="1:18" ht="33" customHeight="1" x14ac:dyDescent="0.25">
      <c r="A49" s="54"/>
      <c r="B49" s="165"/>
      <c r="C49" s="743"/>
      <c r="D49" s="744"/>
      <c r="E49" s="272"/>
      <c r="F49" s="165"/>
      <c r="G49" s="276"/>
      <c r="H49" s="190"/>
      <c r="I49" s="449" t="str">
        <f>IF(G49="","",VLOOKUP(G49,Datos!$D$2:$F$15,3,FALSE))</f>
        <v/>
      </c>
      <c r="J49" s="449" t="str">
        <f t="shared" si="1"/>
        <v/>
      </c>
      <c r="K49" s="449" t="str">
        <f t="shared" si="2"/>
        <v/>
      </c>
      <c r="L49" s="449" t="str">
        <f t="shared" si="3"/>
        <v/>
      </c>
      <c r="M49" s="449" t="str">
        <f t="shared" si="4"/>
        <v/>
      </c>
      <c r="N49" s="449" t="str">
        <f t="shared" si="5"/>
        <v/>
      </c>
      <c r="O49" s="449" t="str">
        <f t="shared" si="6"/>
        <v/>
      </c>
      <c r="P49" s="178"/>
      <c r="Q49" s="526"/>
      <c r="R49" s="296"/>
    </row>
    <row r="50" spans="1:18" ht="33" customHeight="1" x14ac:dyDescent="0.25">
      <c r="A50" s="54"/>
      <c r="B50" s="165"/>
      <c r="C50" s="743"/>
      <c r="D50" s="744"/>
      <c r="E50" s="272"/>
      <c r="F50" s="165"/>
      <c r="G50" s="276"/>
      <c r="H50" s="190"/>
      <c r="I50" s="449" t="str">
        <f>IF(G50="","",VLOOKUP(G50,Datos!$D$2:$F$15,3,FALSE))</f>
        <v/>
      </c>
      <c r="J50" s="449" t="str">
        <f t="shared" si="1"/>
        <v/>
      </c>
      <c r="K50" s="449" t="str">
        <f t="shared" si="2"/>
        <v/>
      </c>
      <c r="L50" s="449" t="str">
        <f t="shared" si="3"/>
        <v/>
      </c>
      <c r="M50" s="449" t="str">
        <f t="shared" si="4"/>
        <v/>
      </c>
      <c r="N50" s="449" t="str">
        <f t="shared" si="5"/>
        <v/>
      </c>
      <c r="O50" s="449" t="str">
        <f t="shared" si="6"/>
        <v/>
      </c>
      <c r="P50" s="178"/>
      <c r="Q50" s="526"/>
      <c r="R50" s="296"/>
    </row>
    <row r="51" spans="1:18" ht="33" customHeight="1" x14ac:dyDescent="0.25">
      <c r="A51" s="54"/>
      <c r="B51" s="165"/>
      <c r="C51" s="743"/>
      <c r="D51" s="744"/>
      <c r="E51" s="272"/>
      <c r="F51" s="165"/>
      <c r="G51" s="276"/>
      <c r="H51" s="190"/>
      <c r="I51" s="449" t="str">
        <f>IF(G51="","",VLOOKUP(G51,Datos!$D$2:$F$15,3,FALSE))</f>
        <v/>
      </c>
      <c r="J51" s="449" t="str">
        <f t="shared" si="1"/>
        <v/>
      </c>
      <c r="K51" s="449" t="str">
        <f t="shared" si="2"/>
        <v/>
      </c>
      <c r="L51" s="449" t="str">
        <f t="shared" si="3"/>
        <v/>
      </c>
      <c r="M51" s="449" t="str">
        <f t="shared" si="4"/>
        <v/>
      </c>
      <c r="N51" s="449" t="str">
        <f t="shared" si="5"/>
        <v/>
      </c>
      <c r="O51" s="449" t="str">
        <f t="shared" si="6"/>
        <v/>
      </c>
      <c r="P51" s="178"/>
      <c r="Q51" s="526"/>
      <c r="R51" s="296"/>
    </row>
    <row r="52" spans="1:18" ht="33" customHeight="1" x14ac:dyDescent="0.25">
      <c r="A52" s="54"/>
      <c r="B52" s="165"/>
      <c r="C52" s="743"/>
      <c r="D52" s="744"/>
      <c r="E52" s="272"/>
      <c r="F52" s="165"/>
      <c r="G52" s="276"/>
      <c r="H52" s="190"/>
      <c r="I52" s="449" t="str">
        <f>IF(G52="","",VLOOKUP(G52,Datos!$D$2:$F$15,3,FALSE))</f>
        <v/>
      </c>
      <c r="J52" s="449" t="str">
        <f t="shared" si="1"/>
        <v/>
      </c>
      <c r="K52" s="449" t="str">
        <f t="shared" si="2"/>
        <v/>
      </c>
      <c r="L52" s="449" t="str">
        <f t="shared" si="3"/>
        <v/>
      </c>
      <c r="M52" s="449" t="str">
        <f t="shared" si="4"/>
        <v/>
      </c>
      <c r="N52" s="449" t="str">
        <f t="shared" si="5"/>
        <v/>
      </c>
      <c r="O52" s="449" t="str">
        <f t="shared" si="6"/>
        <v/>
      </c>
      <c r="P52" s="178"/>
      <c r="Q52" s="526"/>
      <c r="R52" s="296"/>
    </row>
    <row r="53" spans="1:18" ht="33" customHeight="1" x14ac:dyDescent="0.25">
      <c r="A53" s="54"/>
      <c r="B53" s="165"/>
      <c r="C53" s="743"/>
      <c r="D53" s="744"/>
      <c r="E53" s="272"/>
      <c r="F53" s="165"/>
      <c r="G53" s="276"/>
      <c r="H53" s="190"/>
      <c r="I53" s="449" t="str">
        <f>IF(G53="","",VLOOKUP(G53,Datos!$D$2:$F$15,3,FALSE))</f>
        <v/>
      </c>
      <c r="J53" s="449" t="str">
        <f t="shared" si="1"/>
        <v/>
      </c>
      <c r="K53" s="449" t="str">
        <f t="shared" si="2"/>
        <v/>
      </c>
      <c r="L53" s="449" t="str">
        <f t="shared" si="3"/>
        <v/>
      </c>
      <c r="M53" s="449" t="str">
        <f t="shared" si="4"/>
        <v/>
      </c>
      <c r="N53" s="449" t="str">
        <f t="shared" si="5"/>
        <v/>
      </c>
      <c r="O53" s="449" t="str">
        <f t="shared" si="6"/>
        <v/>
      </c>
      <c r="P53" s="178"/>
      <c r="Q53" s="526"/>
      <c r="R53" s="296"/>
    </row>
    <row r="54" spans="1:18" ht="33" customHeight="1" x14ac:dyDescent="0.25">
      <c r="A54" s="54"/>
      <c r="B54" s="165"/>
      <c r="C54" s="743"/>
      <c r="D54" s="744"/>
      <c r="E54" s="272"/>
      <c r="F54" s="165"/>
      <c r="G54" s="276"/>
      <c r="H54" s="190"/>
      <c r="I54" s="449" t="str">
        <f>IF(G54="","",VLOOKUP(G54,Datos!$D$2:$F$15,3,FALSE))</f>
        <v/>
      </c>
      <c r="J54" s="449" t="str">
        <f t="shared" si="1"/>
        <v/>
      </c>
      <c r="K54" s="449" t="str">
        <f t="shared" si="2"/>
        <v/>
      </c>
      <c r="L54" s="449" t="str">
        <f t="shared" si="3"/>
        <v/>
      </c>
      <c r="M54" s="449" t="str">
        <f t="shared" si="4"/>
        <v/>
      </c>
      <c r="N54" s="449" t="str">
        <f t="shared" si="5"/>
        <v/>
      </c>
      <c r="O54" s="449" t="str">
        <f t="shared" si="6"/>
        <v/>
      </c>
      <c r="P54" s="178"/>
      <c r="Q54" s="526"/>
      <c r="R54" s="296"/>
    </row>
    <row r="55" spans="1:18" ht="33" customHeight="1" x14ac:dyDescent="0.25">
      <c r="A55" s="54"/>
      <c r="B55" s="165"/>
      <c r="C55" s="743"/>
      <c r="D55" s="744"/>
      <c r="E55" s="272"/>
      <c r="F55" s="165"/>
      <c r="G55" s="276"/>
      <c r="H55" s="190"/>
      <c r="I55" s="449" t="str">
        <f>IF(G55="","",VLOOKUP(G55,Datos!$D$2:$F$15,3,FALSE))</f>
        <v/>
      </c>
      <c r="J55" s="449" t="str">
        <f t="shared" si="1"/>
        <v/>
      </c>
      <c r="K55" s="449" t="str">
        <f t="shared" si="2"/>
        <v/>
      </c>
      <c r="L55" s="449" t="str">
        <f t="shared" si="3"/>
        <v/>
      </c>
      <c r="M55" s="449" t="str">
        <f t="shared" si="4"/>
        <v/>
      </c>
      <c r="N55" s="449" t="str">
        <f t="shared" si="5"/>
        <v/>
      </c>
      <c r="O55" s="449" t="str">
        <f t="shared" si="6"/>
        <v/>
      </c>
      <c r="P55" s="178"/>
      <c r="Q55" s="526"/>
      <c r="R55" s="296"/>
    </row>
    <row r="56" spans="1:18" ht="33" customHeight="1" x14ac:dyDescent="0.25">
      <c r="A56" s="54"/>
      <c r="B56" s="165"/>
      <c r="C56" s="743"/>
      <c r="D56" s="744"/>
      <c r="E56" s="272"/>
      <c r="F56" s="165"/>
      <c r="G56" s="276"/>
      <c r="H56" s="190"/>
      <c r="I56" s="449" t="str">
        <f>IF(G56="","",VLOOKUP(G56,Datos!$D$2:$F$15,3,FALSE))</f>
        <v/>
      </c>
      <c r="J56" s="449" t="str">
        <f t="shared" si="1"/>
        <v/>
      </c>
      <c r="K56" s="449" t="str">
        <f t="shared" si="2"/>
        <v/>
      </c>
      <c r="L56" s="449" t="str">
        <f t="shared" si="3"/>
        <v/>
      </c>
      <c r="M56" s="449" t="str">
        <f t="shared" si="4"/>
        <v/>
      </c>
      <c r="N56" s="449" t="str">
        <f t="shared" si="5"/>
        <v/>
      </c>
      <c r="O56" s="449" t="str">
        <f t="shared" si="6"/>
        <v/>
      </c>
      <c r="P56" s="178"/>
      <c r="Q56" s="526"/>
      <c r="R56" s="296"/>
    </row>
    <row r="57" spans="1:18" ht="33" customHeight="1" x14ac:dyDescent="0.25">
      <c r="A57" s="54"/>
      <c r="B57" s="165"/>
      <c r="C57" s="743"/>
      <c r="D57" s="744"/>
      <c r="E57" s="272"/>
      <c r="F57" s="165"/>
      <c r="G57" s="276"/>
      <c r="H57" s="190"/>
      <c r="I57" s="449" t="str">
        <f>IF(G57="","",VLOOKUP(G57,Datos!$D$2:$F$15,3,FALSE))</f>
        <v/>
      </c>
      <c r="J57" s="449" t="str">
        <f t="shared" si="1"/>
        <v/>
      </c>
      <c r="K57" s="449" t="str">
        <f t="shared" si="2"/>
        <v/>
      </c>
      <c r="L57" s="449" t="str">
        <f t="shared" si="3"/>
        <v/>
      </c>
      <c r="M57" s="449" t="str">
        <f t="shared" si="4"/>
        <v/>
      </c>
      <c r="N57" s="449" t="str">
        <f t="shared" si="5"/>
        <v/>
      </c>
      <c r="O57" s="449" t="str">
        <f t="shared" si="6"/>
        <v/>
      </c>
      <c r="P57" s="178"/>
      <c r="Q57" s="526"/>
      <c r="R57" s="296"/>
    </row>
    <row r="58" spans="1:18" ht="33" customHeight="1" x14ac:dyDescent="0.25">
      <c r="A58" s="54"/>
      <c r="B58" s="165"/>
      <c r="C58" s="743"/>
      <c r="D58" s="744"/>
      <c r="E58" s="272"/>
      <c r="F58" s="165"/>
      <c r="G58" s="276"/>
      <c r="H58" s="190"/>
      <c r="I58" s="449" t="str">
        <f>IF(G58="","",VLOOKUP(G58,Datos!$D$2:$F$15,3,FALSE))</f>
        <v/>
      </c>
      <c r="J58" s="449" t="str">
        <f t="shared" si="1"/>
        <v/>
      </c>
      <c r="K58" s="449" t="str">
        <f t="shared" si="2"/>
        <v/>
      </c>
      <c r="L58" s="449" t="str">
        <f t="shared" si="3"/>
        <v/>
      </c>
      <c r="M58" s="449" t="str">
        <f t="shared" si="4"/>
        <v/>
      </c>
      <c r="N58" s="449" t="str">
        <f t="shared" si="5"/>
        <v/>
      </c>
      <c r="O58" s="449" t="str">
        <f t="shared" si="6"/>
        <v/>
      </c>
      <c r="P58" s="178"/>
      <c r="Q58" s="526"/>
      <c r="R58" s="296"/>
    </row>
    <row r="59" spans="1:18" ht="33" customHeight="1" x14ac:dyDescent="0.25">
      <c r="A59" s="54"/>
      <c r="B59" s="165"/>
      <c r="C59" s="723"/>
      <c r="D59" s="724"/>
      <c r="E59" s="276"/>
      <c r="F59" s="165"/>
      <c r="G59" s="276"/>
      <c r="H59" s="190"/>
      <c r="I59" s="449" t="str">
        <f>IF(G59="","",VLOOKUP(G59,Datos!$D$2:$F$15,3,FALSE))</f>
        <v/>
      </c>
      <c r="J59" s="449" t="str">
        <f t="shared" si="1"/>
        <v/>
      </c>
      <c r="K59" s="449" t="str">
        <f t="shared" si="2"/>
        <v/>
      </c>
      <c r="L59" s="449" t="str">
        <f t="shared" si="3"/>
        <v/>
      </c>
      <c r="M59" s="449" t="str">
        <f t="shared" si="4"/>
        <v/>
      </c>
      <c r="N59" s="449" t="str">
        <f t="shared" si="5"/>
        <v/>
      </c>
      <c r="O59" s="449" t="str">
        <f t="shared" si="6"/>
        <v/>
      </c>
      <c r="P59" s="178"/>
      <c r="Q59" s="526"/>
      <c r="R59" s="296"/>
    </row>
    <row r="60" spans="1:18" ht="33" customHeight="1" x14ac:dyDescent="0.25">
      <c r="A60" s="54"/>
      <c r="B60" s="165"/>
      <c r="C60" s="723"/>
      <c r="D60" s="724"/>
      <c r="E60" s="272"/>
      <c r="F60" s="165"/>
      <c r="G60" s="276"/>
      <c r="H60" s="190"/>
      <c r="I60" s="449" t="str">
        <f>IF(G60="","",VLOOKUP(G60,Datos!$D$2:$F$15,3,FALSE))</f>
        <v/>
      </c>
      <c r="J60" s="449" t="str">
        <f t="shared" si="1"/>
        <v/>
      </c>
      <c r="K60" s="449" t="str">
        <f t="shared" si="2"/>
        <v/>
      </c>
      <c r="L60" s="449" t="str">
        <f t="shared" si="3"/>
        <v/>
      </c>
      <c r="M60" s="449" t="str">
        <f t="shared" si="4"/>
        <v/>
      </c>
      <c r="N60" s="449" t="str">
        <f t="shared" si="5"/>
        <v/>
      </c>
      <c r="O60" s="449" t="str">
        <f t="shared" si="6"/>
        <v/>
      </c>
      <c r="P60" s="178"/>
      <c r="Q60" s="526"/>
      <c r="R60" s="296"/>
    </row>
    <row r="61" spans="1:18" ht="33" customHeight="1" x14ac:dyDescent="0.25">
      <c r="A61" s="54"/>
      <c r="B61" s="165"/>
      <c r="C61" s="723"/>
      <c r="D61" s="724"/>
      <c r="E61" s="272"/>
      <c r="F61" s="165"/>
      <c r="G61" s="276"/>
      <c r="H61" s="190"/>
      <c r="I61" s="449" t="str">
        <f>IF(G61="","",VLOOKUP(G61,Datos!$D$2:$F$15,3,FALSE))</f>
        <v/>
      </c>
      <c r="J61" s="449" t="str">
        <f t="shared" si="1"/>
        <v/>
      </c>
      <c r="K61" s="449" t="str">
        <f t="shared" si="2"/>
        <v/>
      </c>
      <c r="L61" s="449" t="str">
        <f t="shared" si="3"/>
        <v/>
      </c>
      <c r="M61" s="449" t="str">
        <f t="shared" si="4"/>
        <v/>
      </c>
      <c r="N61" s="449" t="str">
        <f t="shared" si="5"/>
        <v/>
      </c>
      <c r="O61" s="449" t="str">
        <f t="shared" si="6"/>
        <v/>
      </c>
      <c r="P61" s="178"/>
      <c r="Q61" s="526"/>
      <c r="R61" s="296"/>
    </row>
    <row r="62" spans="1:18" ht="33" customHeight="1" x14ac:dyDescent="0.25">
      <c r="A62" s="54"/>
      <c r="B62" s="165"/>
      <c r="C62" s="723"/>
      <c r="D62" s="724"/>
      <c r="E62" s="272"/>
      <c r="F62" s="165"/>
      <c r="G62" s="276"/>
      <c r="H62" s="190"/>
      <c r="I62" s="449" t="str">
        <f>IF(G62="","",VLOOKUP(G62,Datos!$D$2:$F$15,3,FALSE))</f>
        <v/>
      </c>
      <c r="J62" s="449" t="str">
        <f t="shared" si="1"/>
        <v/>
      </c>
      <c r="K62" s="449" t="str">
        <f t="shared" si="2"/>
        <v/>
      </c>
      <c r="L62" s="449" t="str">
        <f t="shared" si="3"/>
        <v/>
      </c>
      <c r="M62" s="449" t="str">
        <f t="shared" si="4"/>
        <v/>
      </c>
      <c r="N62" s="449" t="str">
        <f t="shared" si="5"/>
        <v/>
      </c>
      <c r="O62" s="449" t="str">
        <f t="shared" si="6"/>
        <v/>
      </c>
      <c r="P62" s="178"/>
      <c r="Q62" s="526"/>
      <c r="R62" s="296"/>
    </row>
    <row r="63" spans="1:18" ht="33" customHeight="1" x14ac:dyDescent="0.25">
      <c r="A63" s="54"/>
      <c r="B63" s="165"/>
      <c r="C63" s="723"/>
      <c r="D63" s="724"/>
      <c r="E63" s="272"/>
      <c r="F63" s="165"/>
      <c r="G63" s="276"/>
      <c r="H63" s="190"/>
      <c r="I63" s="449" t="str">
        <f>IF(G63="","",VLOOKUP(G63,Datos!$D$2:$F$15,3,FALSE))</f>
        <v/>
      </c>
      <c r="J63" s="449" t="str">
        <f t="shared" si="1"/>
        <v/>
      </c>
      <c r="K63" s="449" t="str">
        <f t="shared" si="2"/>
        <v/>
      </c>
      <c r="L63" s="449" t="str">
        <f t="shared" si="3"/>
        <v/>
      </c>
      <c r="M63" s="449" t="str">
        <f t="shared" si="4"/>
        <v/>
      </c>
      <c r="N63" s="449" t="str">
        <f t="shared" si="5"/>
        <v/>
      </c>
      <c r="O63" s="449" t="str">
        <f t="shared" si="6"/>
        <v/>
      </c>
      <c r="P63" s="178"/>
      <c r="Q63" s="526"/>
      <c r="R63" s="296"/>
    </row>
    <row r="64" spans="1:18" ht="33" customHeight="1" x14ac:dyDescent="0.25">
      <c r="A64" s="54"/>
      <c r="B64" s="165"/>
      <c r="C64" s="723"/>
      <c r="D64" s="724"/>
      <c r="E64" s="272"/>
      <c r="F64" s="165"/>
      <c r="G64" s="276"/>
      <c r="H64" s="190"/>
      <c r="I64" s="449" t="str">
        <f>IF(G64="","",VLOOKUP(G64,Datos!$D$2:$F$15,3,FALSE))</f>
        <v/>
      </c>
      <c r="J64" s="449" t="str">
        <f t="shared" si="1"/>
        <v/>
      </c>
      <c r="K64" s="449" t="str">
        <f t="shared" si="2"/>
        <v/>
      </c>
      <c r="L64" s="449" t="str">
        <f t="shared" si="3"/>
        <v/>
      </c>
      <c r="M64" s="449" t="str">
        <f t="shared" si="4"/>
        <v/>
      </c>
      <c r="N64" s="449" t="str">
        <f t="shared" si="5"/>
        <v/>
      </c>
      <c r="O64" s="449" t="str">
        <f t="shared" si="6"/>
        <v/>
      </c>
      <c r="P64" s="178"/>
      <c r="Q64" s="526"/>
      <c r="R64" s="296"/>
    </row>
    <row r="65" spans="1:18" ht="33" customHeight="1" x14ac:dyDescent="0.25">
      <c r="A65" s="54"/>
      <c r="B65" s="165"/>
      <c r="C65" s="723"/>
      <c r="D65" s="724"/>
      <c r="E65" s="272"/>
      <c r="F65" s="165"/>
      <c r="G65" s="276"/>
      <c r="H65" s="190"/>
      <c r="I65" s="449" t="str">
        <f>IF(G65="","",VLOOKUP(G65,Datos!$D$2:$F$15,3,FALSE))</f>
        <v/>
      </c>
      <c r="J65" s="449" t="str">
        <f t="shared" si="1"/>
        <v/>
      </c>
      <c r="K65" s="449" t="str">
        <f t="shared" si="2"/>
        <v/>
      </c>
      <c r="L65" s="449" t="str">
        <f t="shared" si="3"/>
        <v/>
      </c>
      <c r="M65" s="449" t="str">
        <f t="shared" si="4"/>
        <v/>
      </c>
      <c r="N65" s="449" t="str">
        <f t="shared" si="5"/>
        <v/>
      </c>
      <c r="O65" s="449" t="str">
        <f t="shared" si="6"/>
        <v/>
      </c>
      <c r="P65" s="178"/>
      <c r="Q65" s="526"/>
      <c r="R65" s="296"/>
    </row>
    <row r="66" spans="1:18" ht="33" customHeight="1" x14ac:dyDescent="0.25">
      <c r="A66" s="54"/>
      <c r="B66" s="165"/>
      <c r="C66" s="723"/>
      <c r="D66" s="724"/>
      <c r="E66" s="272"/>
      <c r="F66" s="165"/>
      <c r="G66" s="276"/>
      <c r="H66" s="190"/>
      <c r="I66" s="449" t="str">
        <f>IF(G66="","",VLOOKUP(G66,Datos!$D$2:$F$15,3,FALSE))</f>
        <v/>
      </c>
      <c r="J66" s="449" t="str">
        <f t="shared" si="1"/>
        <v/>
      </c>
      <c r="K66" s="449" t="str">
        <f t="shared" si="2"/>
        <v/>
      </c>
      <c r="L66" s="449" t="str">
        <f t="shared" si="3"/>
        <v/>
      </c>
      <c r="M66" s="449" t="str">
        <f t="shared" si="4"/>
        <v/>
      </c>
      <c r="N66" s="449" t="str">
        <f t="shared" si="5"/>
        <v/>
      </c>
      <c r="O66" s="449" t="str">
        <f t="shared" si="6"/>
        <v/>
      </c>
      <c r="P66" s="178"/>
      <c r="Q66" s="526"/>
      <c r="R66" s="296"/>
    </row>
    <row r="67" spans="1:18" ht="33" customHeight="1" x14ac:dyDescent="0.25">
      <c r="A67" s="54"/>
      <c r="B67" s="165"/>
      <c r="C67" s="723"/>
      <c r="D67" s="724"/>
      <c r="E67" s="272"/>
      <c r="F67" s="165"/>
      <c r="G67" s="276"/>
      <c r="H67" s="190"/>
      <c r="I67" s="449" t="str">
        <f>IF(G67="","",VLOOKUP(G67,Datos!$D$2:$F$15,3,FALSE))</f>
        <v/>
      </c>
      <c r="J67" s="449" t="str">
        <f t="shared" si="1"/>
        <v/>
      </c>
      <c r="K67" s="449" t="str">
        <f t="shared" si="2"/>
        <v/>
      </c>
      <c r="L67" s="449" t="str">
        <f t="shared" si="3"/>
        <v/>
      </c>
      <c r="M67" s="449" t="str">
        <f t="shared" si="4"/>
        <v/>
      </c>
      <c r="N67" s="449" t="str">
        <f t="shared" si="5"/>
        <v/>
      </c>
      <c r="O67" s="449" t="str">
        <f t="shared" si="6"/>
        <v/>
      </c>
      <c r="P67" s="178"/>
      <c r="Q67" s="526"/>
      <c r="R67" s="296"/>
    </row>
    <row r="68" spans="1:18" ht="33" customHeight="1" x14ac:dyDescent="0.25">
      <c r="A68" s="54"/>
      <c r="B68" s="165"/>
      <c r="C68" s="723"/>
      <c r="D68" s="724"/>
      <c r="E68" s="272"/>
      <c r="F68" s="165"/>
      <c r="G68" s="276"/>
      <c r="H68" s="190"/>
      <c r="I68" s="449" t="str">
        <f>IF(G68="","",VLOOKUP(G68,Datos!$D$2:$F$15,3,FALSE))</f>
        <v/>
      </c>
      <c r="J68" s="449" t="str">
        <f t="shared" si="1"/>
        <v/>
      </c>
      <c r="K68" s="449" t="str">
        <f t="shared" si="2"/>
        <v/>
      </c>
      <c r="L68" s="449" t="str">
        <f t="shared" si="3"/>
        <v/>
      </c>
      <c r="M68" s="449" t="str">
        <f t="shared" si="4"/>
        <v/>
      </c>
      <c r="N68" s="449" t="str">
        <f t="shared" si="5"/>
        <v/>
      </c>
      <c r="O68" s="449" t="str">
        <f t="shared" si="6"/>
        <v/>
      </c>
      <c r="P68" s="178"/>
      <c r="Q68" s="526"/>
      <c r="R68" s="296"/>
    </row>
    <row r="69" spans="1:18" ht="33" customHeight="1" x14ac:dyDescent="0.25">
      <c r="A69" s="54"/>
      <c r="B69" s="165"/>
      <c r="C69" s="723"/>
      <c r="D69" s="724"/>
      <c r="E69" s="272"/>
      <c r="F69" s="165"/>
      <c r="G69" s="276"/>
      <c r="H69" s="190"/>
      <c r="I69" s="449" t="str">
        <f>IF(G69="","",VLOOKUP(G69,Datos!$D$2:$F$15,3,FALSE))</f>
        <v/>
      </c>
      <c r="J69" s="449" t="str">
        <f t="shared" si="1"/>
        <v/>
      </c>
      <c r="K69" s="449" t="str">
        <f t="shared" si="2"/>
        <v/>
      </c>
      <c r="L69" s="449" t="str">
        <f t="shared" si="3"/>
        <v/>
      </c>
      <c r="M69" s="449" t="str">
        <f t="shared" si="4"/>
        <v/>
      </c>
      <c r="N69" s="449" t="str">
        <f t="shared" si="5"/>
        <v/>
      </c>
      <c r="O69" s="449" t="str">
        <f t="shared" si="6"/>
        <v/>
      </c>
      <c r="P69" s="178"/>
      <c r="Q69" s="526"/>
      <c r="R69" s="296"/>
    </row>
    <row r="70" spans="1:18" ht="33" customHeight="1" x14ac:dyDescent="0.25">
      <c r="A70" s="54"/>
      <c r="B70" s="165"/>
      <c r="C70" s="723"/>
      <c r="D70" s="724"/>
      <c r="E70" s="272"/>
      <c r="F70" s="165"/>
      <c r="G70" s="276"/>
      <c r="H70" s="190"/>
      <c r="I70" s="449" t="str">
        <f>IF(G70="","",VLOOKUP(G70,Datos!$D$2:$F$15,3,FALSE))</f>
        <v/>
      </c>
      <c r="J70" s="449" t="str">
        <f t="shared" si="1"/>
        <v/>
      </c>
      <c r="K70" s="449" t="str">
        <f t="shared" si="2"/>
        <v/>
      </c>
      <c r="L70" s="449" t="str">
        <f t="shared" si="3"/>
        <v/>
      </c>
      <c r="M70" s="449" t="str">
        <f t="shared" si="4"/>
        <v/>
      </c>
      <c r="N70" s="449" t="str">
        <f t="shared" si="5"/>
        <v/>
      </c>
      <c r="O70" s="449" t="str">
        <f t="shared" si="6"/>
        <v/>
      </c>
      <c r="P70" s="178"/>
      <c r="Q70" s="526"/>
      <c r="R70" s="296"/>
    </row>
    <row r="71" spans="1:18" ht="33" customHeight="1" x14ac:dyDescent="0.25">
      <c r="A71" s="54"/>
      <c r="B71" s="165"/>
      <c r="C71" s="723"/>
      <c r="D71" s="724"/>
      <c r="E71" s="272"/>
      <c r="F71" s="165"/>
      <c r="G71" s="276"/>
      <c r="H71" s="190"/>
      <c r="I71" s="449" t="str">
        <f>IF(G71="","",VLOOKUP(G71,Datos!$D$2:$F$15,3,FALSE))</f>
        <v/>
      </c>
      <c r="J71" s="449" t="str">
        <f t="shared" si="1"/>
        <v/>
      </c>
      <c r="K71" s="449" t="str">
        <f t="shared" si="2"/>
        <v/>
      </c>
      <c r="L71" s="449" t="str">
        <f t="shared" si="3"/>
        <v/>
      </c>
      <c r="M71" s="449" t="str">
        <f t="shared" si="4"/>
        <v/>
      </c>
      <c r="N71" s="449" t="str">
        <f t="shared" si="5"/>
        <v/>
      </c>
      <c r="O71" s="449" t="str">
        <f t="shared" si="6"/>
        <v/>
      </c>
      <c r="P71" s="178"/>
      <c r="Q71" s="526"/>
      <c r="R71" s="296"/>
    </row>
    <row r="72" spans="1:18" ht="33" customHeight="1" x14ac:dyDescent="0.25">
      <c r="A72" s="54"/>
      <c r="B72" s="165"/>
      <c r="C72" s="723"/>
      <c r="D72" s="724"/>
      <c r="E72" s="272"/>
      <c r="F72" s="165"/>
      <c r="G72" s="276"/>
      <c r="H72" s="190"/>
      <c r="I72" s="449" t="str">
        <f>IF(G72="","",VLOOKUP(G72,Datos!$D$2:$F$15,3,FALSE))</f>
        <v/>
      </c>
      <c r="J72" s="449" t="str">
        <f t="shared" si="1"/>
        <v/>
      </c>
      <c r="K72" s="449" t="str">
        <f t="shared" si="2"/>
        <v/>
      </c>
      <c r="L72" s="449" t="str">
        <f t="shared" si="3"/>
        <v/>
      </c>
      <c r="M72" s="449" t="str">
        <f t="shared" si="4"/>
        <v/>
      </c>
      <c r="N72" s="449" t="str">
        <f t="shared" si="5"/>
        <v/>
      </c>
      <c r="O72" s="449" t="str">
        <f t="shared" si="6"/>
        <v/>
      </c>
      <c r="P72" s="178"/>
      <c r="Q72" s="526"/>
      <c r="R72" s="296"/>
    </row>
    <row r="73" spans="1:18" ht="33" customHeight="1" x14ac:dyDescent="0.25">
      <c r="A73" s="54"/>
      <c r="B73" s="165"/>
      <c r="C73" s="723"/>
      <c r="D73" s="724"/>
      <c r="E73" s="272"/>
      <c r="F73" s="165"/>
      <c r="G73" s="276"/>
      <c r="H73" s="190"/>
      <c r="I73" s="449" t="str">
        <f>IF(G73="","",VLOOKUP(G73,Datos!$D$2:$F$15,3,FALSE))</f>
        <v/>
      </c>
      <c r="J73" s="449" t="str">
        <f t="shared" si="1"/>
        <v/>
      </c>
      <c r="K73" s="449" t="str">
        <f t="shared" si="2"/>
        <v/>
      </c>
      <c r="L73" s="449" t="str">
        <f t="shared" si="3"/>
        <v/>
      </c>
      <c r="M73" s="449" t="str">
        <f t="shared" si="4"/>
        <v/>
      </c>
      <c r="N73" s="449" t="str">
        <f t="shared" si="5"/>
        <v/>
      </c>
      <c r="O73" s="449" t="str">
        <f t="shared" si="6"/>
        <v/>
      </c>
      <c r="P73" s="178"/>
      <c r="Q73" s="526"/>
      <c r="R73" s="296"/>
    </row>
    <row r="74" spans="1:18" ht="33" customHeight="1" x14ac:dyDescent="0.25">
      <c r="A74" s="54"/>
      <c r="B74" s="165"/>
      <c r="C74" s="723"/>
      <c r="D74" s="724"/>
      <c r="E74" s="272"/>
      <c r="F74" s="165"/>
      <c r="G74" s="276"/>
      <c r="H74" s="190"/>
      <c r="I74" s="449" t="str">
        <f>IF(G74="","",VLOOKUP(G74,Datos!$D$2:$F$15,3,FALSE))</f>
        <v/>
      </c>
      <c r="J74" s="449" t="str">
        <f t="shared" si="1"/>
        <v/>
      </c>
      <c r="K74" s="449" t="str">
        <f t="shared" si="2"/>
        <v/>
      </c>
      <c r="L74" s="449" t="str">
        <f t="shared" si="3"/>
        <v/>
      </c>
      <c r="M74" s="449" t="str">
        <f t="shared" si="4"/>
        <v/>
      </c>
      <c r="N74" s="449" t="str">
        <f t="shared" si="5"/>
        <v/>
      </c>
      <c r="O74" s="449" t="str">
        <f t="shared" si="6"/>
        <v/>
      </c>
      <c r="P74" s="178"/>
      <c r="Q74" s="526"/>
      <c r="R74" s="296"/>
    </row>
    <row r="75" spans="1:18" ht="33" customHeight="1" x14ac:dyDescent="0.25">
      <c r="A75" s="54"/>
      <c r="B75" s="165"/>
      <c r="C75" s="723"/>
      <c r="D75" s="724"/>
      <c r="E75" s="272"/>
      <c r="F75" s="165"/>
      <c r="G75" s="276"/>
      <c r="H75" s="190"/>
      <c r="I75" s="449" t="str">
        <f>IF(G75="","",VLOOKUP(G75,Datos!$D$2:$F$15,3,FALSE))</f>
        <v/>
      </c>
      <c r="J75" s="449" t="str">
        <f t="shared" si="1"/>
        <v/>
      </c>
      <c r="K75" s="449" t="str">
        <f t="shared" si="2"/>
        <v/>
      </c>
      <c r="L75" s="449" t="str">
        <f t="shared" si="3"/>
        <v/>
      </c>
      <c r="M75" s="449" t="str">
        <f t="shared" si="4"/>
        <v/>
      </c>
      <c r="N75" s="449" t="str">
        <f t="shared" si="5"/>
        <v/>
      </c>
      <c r="O75" s="449" t="str">
        <f t="shared" si="6"/>
        <v/>
      </c>
      <c r="P75" s="178"/>
      <c r="Q75" s="526"/>
      <c r="R75" s="296"/>
    </row>
    <row r="76" spans="1:18" ht="33" customHeight="1" x14ac:dyDescent="0.25">
      <c r="A76" s="54"/>
      <c r="B76" s="165"/>
      <c r="C76" s="723"/>
      <c r="D76" s="724"/>
      <c r="E76" s="272"/>
      <c r="F76" s="165"/>
      <c r="G76" s="276"/>
      <c r="H76" s="190"/>
      <c r="I76" s="449" t="str">
        <f>IF(G76="","",VLOOKUP(G76,Datos!$D$2:$F$15,3,FALSE))</f>
        <v/>
      </c>
      <c r="J76" s="449" t="str">
        <f t="shared" si="1"/>
        <v/>
      </c>
      <c r="K76" s="449" t="str">
        <f t="shared" si="2"/>
        <v/>
      </c>
      <c r="L76" s="449" t="str">
        <f t="shared" si="3"/>
        <v/>
      </c>
      <c r="M76" s="449" t="str">
        <f t="shared" si="4"/>
        <v/>
      </c>
      <c r="N76" s="449" t="str">
        <f t="shared" si="5"/>
        <v/>
      </c>
      <c r="O76" s="449" t="str">
        <f t="shared" si="6"/>
        <v/>
      </c>
      <c r="P76" s="178"/>
      <c r="Q76" s="526"/>
      <c r="R76" s="296"/>
    </row>
    <row r="77" spans="1:18" ht="33" customHeight="1" x14ac:dyDescent="0.25">
      <c r="A77" s="54"/>
      <c r="B77" s="165"/>
      <c r="C77" s="723"/>
      <c r="D77" s="724"/>
      <c r="E77" s="272"/>
      <c r="F77" s="165"/>
      <c r="G77" s="276"/>
      <c r="H77" s="190"/>
      <c r="I77" s="449" t="str">
        <f>IF(G77="","",VLOOKUP(G77,Datos!$D$2:$F$15,3,FALSE))</f>
        <v/>
      </c>
      <c r="J77" s="449" t="str">
        <f t="shared" ref="J77:J140" si="7">IF(ISNUMBER(I77),((I77*12)*F77),"")</f>
        <v/>
      </c>
      <c r="K77" s="449" t="str">
        <f t="shared" ref="K77:K140" si="8">IF(ISNUMBER(I77),(J77/12),"")</f>
        <v/>
      </c>
      <c r="L77" s="449" t="str">
        <f t="shared" ref="L77:L140" si="9">IF(ISNUMBER(I77),($E$211*F77),"")</f>
        <v/>
      </c>
      <c r="M77" s="449" t="str">
        <f t="shared" ref="M77:M140" si="10">IF(ISNUMBER(I77),(J77*8.33%),"")</f>
        <v/>
      </c>
      <c r="N77" s="449" t="str">
        <f t="shared" ref="N77:N140" si="11">IF(ISNUMBER(I77),(J77*9.15%),"")</f>
        <v/>
      </c>
      <c r="O77" s="449" t="str">
        <f t="shared" ref="O77:O140" si="12">IF(ISNUMBER(I77),SUM(J77:N77),"")</f>
        <v/>
      </c>
      <c r="P77" s="178"/>
      <c r="Q77" s="526"/>
      <c r="R77" s="296"/>
    </row>
    <row r="78" spans="1:18" ht="33" customHeight="1" x14ac:dyDescent="0.25">
      <c r="A78" s="54"/>
      <c r="B78" s="165"/>
      <c r="C78" s="723"/>
      <c r="D78" s="724"/>
      <c r="E78" s="272"/>
      <c r="F78" s="165"/>
      <c r="G78" s="276"/>
      <c r="H78" s="190"/>
      <c r="I78" s="449" t="str">
        <f>IF(G78="","",VLOOKUP(G78,Datos!$D$2:$F$15,3,FALSE))</f>
        <v/>
      </c>
      <c r="J78" s="449" t="str">
        <f t="shared" si="7"/>
        <v/>
      </c>
      <c r="K78" s="449" t="str">
        <f t="shared" si="8"/>
        <v/>
      </c>
      <c r="L78" s="449" t="str">
        <f t="shared" si="9"/>
        <v/>
      </c>
      <c r="M78" s="449" t="str">
        <f t="shared" si="10"/>
        <v/>
      </c>
      <c r="N78" s="449" t="str">
        <f t="shared" si="11"/>
        <v/>
      </c>
      <c r="O78" s="449" t="str">
        <f t="shared" si="12"/>
        <v/>
      </c>
      <c r="P78" s="178"/>
      <c r="Q78" s="526"/>
      <c r="R78" s="296"/>
    </row>
    <row r="79" spans="1:18" ht="33" customHeight="1" x14ac:dyDescent="0.25">
      <c r="A79" s="54"/>
      <c r="B79" s="165"/>
      <c r="C79" s="723"/>
      <c r="D79" s="724"/>
      <c r="E79" s="272"/>
      <c r="F79" s="165"/>
      <c r="G79" s="276"/>
      <c r="H79" s="190"/>
      <c r="I79" s="449" t="str">
        <f>IF(G79="","",VLOOKUP(G79,Datos!$D$2:$F$15,3,FALSE))</f>
        <v/>
      </c>
      <c r="J79" s="449" t="str">
        <f t="shared" si="7"/>
        <v/>
      </c>
      <c r="K79" s="449" t="str">
        <f t="shared" si="8"/>
        <v/>
      </c>
      <c r="L79" s="449" t="str">
        <f t="shared" si="9"/>
        <v/>
      </c>
      <c r="M79" s="449" t="str">
        <f t="shared" si="10"/>
        <v/>
      </c>
      <c r="N79" s="449" t="str">
        <f t="shared" si="11"/>
        <v/>
      </c>
      <c r="O79" s="449" t="str">
        <f t="shared" si="12"/>
        <v/>
      </c>
      <c r="P79" s="178"/>
      <c r="Q79" s="526"/>
      <c r="R79" s="296"/>
    </row>
    <row r="80" spans="1:18" ht="33" customHeight="1" x14ac:dyDescent="0.25">
      <c r="A80" s="54"/>
      <c r="B80" s="165"/>
      <c r="C80" s="723"/>
      <c r="D80" s="724"/>
      <c r="E80" s="272"/>
      <c r="F80" s="165"/>
      <c r="G80" s="276"/>
      <c r="H80" s="190"/>
      <c r="I80" s="449" t="str">
        <f>IF(G80="","",VLOOKUP(G80,Datos!$D$2:$F$15,3,FALSE))</f>
        <v/>
      </c>
      <c r="J80" s="449" t="str">
        <f t="shared" si="7"/>
        <v/>
      </c>
      <c r="K80" s="449" t="str">
        <f t="shared" si="8"/>
        <v/>
      </c>
      <c r="L80" s="449" t="str">
        <f t="shared" si="9"/>
        <v/>
      </c>
      <c r="M80" s="449" t="str">
        <f t="shared" si="10"/>
        <v/>
      </c>
      <c r="N80" s="449" t="str">
        <f t="shared" si="11"/>
        <v/>
      </c>
      <c r="O80" s="449" t="str">
        <f t="shared" si="12"/>
        <v/>
      </c>
      <c r="P80" s="178"/>
      <c r="Q80" s="526"/>
      <c r="R80" s="296"/>
    </row>
    <row r="81" spans="1:18" ht="33" customHeight="1" x14ac:dyDescent="0.25">
      <c r="A81" s="54"/>
      <c r="B81" s="165"/>
      <c r="C81" s="723"/>
      <c r="D81" s="724"/>
      <c r="E81" s="272"/>
      <c r="F81" s="165"/>
      <c r="G81" s="276"/>
      <c r="H81" s="190"/>
      <c r="I81" s="449" t="str">
        <f>IF(G81="","",VLOOKUP(G81,Datos!$D$2:$F$15,3,FALSE))</f>
        <v/>
      </c>
      <c r="J81" s="449" t="str">
        <f t="shared" si="7"/>
        <v/>
      </c>
      <c r="K81" s="449" t="str">
        <f t="shared" si="8"/>
        <v/>
      </c>
      <c r="L81" s="449" t="str">
        <f t="shared" si="9"/>
        <v/>
      </c>
      <c r="M81" s="449" t="str">
        <f t="shared" si="10"/>
        <v/>
      </c>
      <c r="N81" s="449" t="str">
        <f t="shared" si="11"/>
        <v/>
      </c>
      <c r="O81" s="449" t="str">
        <f t="shared" si="12"/>
        <v/>
      </c>
      <c r="P81" s="178"/>
      <c r="Q81" s="526"/>
      <c r="R81" s="296"/>
    </row>
    <row r="82" spans="1:18" ht="33" customHeight="1" x14ac:dyDescent="0.25">
      <c r="A82" s="54"/>
      <c r="B82" s="165"/>
      <c r="C82" s="723"/>
      <c r="D82" s="724"/>
      <c r="E82" s="272"/>
      <c r="F82" s="165"/>
      <c r="G82" s="276"/>
      <c r="H82" s="190"/>
      <c r="I82" s="449" t="str">
        <f>IF(G82="","",VLOOKUP(G82,Datos!$D$2:$F$15,3,FALSE))</f>
        <v/>
      </c>
      <c r="J82" s="449" t="str">
        <f t="shared" si="7"/>
        <v/>
      </c>
      <c r="K82" s="449" t="str">
        <f t="shared" si="8"/>
        <v/>
      </c>
      <c r="L82" s="449" t="str">
        <f t="shared" si="9"/>
        <v/>
      </c>
      <c r="M82" s="449" t="str">
        <f t="shared" si="10"/>
        <v/>
      </c>
      <c r="N82" s="449" t="str">
        <f t="shared" si="11"/>
        <v/>
      </c>
      <c r="O82" s="449" t="str">
        <f t="shared" si="12"/>
        <v/>
      </c>
      <c r="P82" s="178"/>
      <c r="Q82" s="526"/>
      <c r="R82" s="296"/>
    </row>
    <row r="83" spans="1:18" ht="33" customHeight="1" x14ac:dyDescent="0.25">
      <c r="A83" s="54"/>
      <c r="B83" s="165"/>
      <c r="C83" s="723"/>
      <c r="D83" s="724"/>
      <c r="E83" s="272"/>
      <c r="F83" s="165"/>
      <c r="G83" s="276"/>
      <c r="H83" s="190"/>
      <c r="I83" s="449" t="str">
        <f>IF(G83="","",VLOOKUP(G83,Datos!$D$2:$F$15,3,FALSE))</f>
        <v/>
      </c>
      <c r="J83" s="449" t="str">
        <f t="shared" si="7"/>
        <v/>
      </c>
      <c r="K83" s="449" t="str">
        <f t="shared" si="8"/>
        <v/>
      </c>
      <c r="L83" s="449" t="str">
        <f t="shared" si="9"/>
        <v/>
      </c>
      <c r="M83" s="449" t="str">
        <f t="shared" si="10"/>
        <v/>
      </c>
      <c r="N83" s="449" t="str">
        <f t="shared" si="11"/>
        <v/>
      </c>
      <c r="O83" s="449" t="str">
        <f t="shared" si="12"/>
        <v/>
      </c>
      <c r="P83" s="178"/>
      <c r="Q83" s="526"/>
      <c r="R83" s="296"/>
    </row>
    <row r="84" spans="1:18" ht="33" customHeight="1" x14ac:dyDescent="0.25">
      <c r="A84" s="54"/>
      <c r="B84" s="165"/>
      <c r="C84" s="723"/>
      <c r="D84" s="724"/>
      <c r="E84" s="272"/>
      <c r="F84" s="165"/>
      <c r="G84" s="276"/>
      <c r="H84" s="190"/>
      <c r="I84" s="449" t="str">
        <f>IF(G84="","",VLOOKUP(G84,Datos!$D$2:$F$15,3,FALSE))</f>
        <v/>
      </c>
      <c r="J84" s="449" t="str">
        <f t="shared" si="7"/>
        <v/>
      </c>
      <c r="K84" s="449" t="str">
        <f t="shared" si="8"/>
        <v/>
      </c>
      <c r="L84" s="449" t="str">
        <f t="shared" si="9"/>
        <v/>
      </c>
      <c r="M84" s="449" t="str">
        <f t="shared" si="10"/>
        <v/>
      </c>
      <c r="N84" s="449" t="str">
        <f t="shared" si="11"/>
        <v/>
      </c>
      <c r="O84" s="449" t="str">
        <f t="shared" si="12"/>
        <v/>
      </c>
      <c r="P84" s="178"/>
      <c r="Q84" s="526"/>
      <c r="R84" s="296"/>
    </row>
    <row r="85" spans="1:18" ht="33" customHeight="1" x14ac:dyDescent="0.25">
      <c r="A85" s="54"/>
      <c r="B85" s="165"/>
      <c r="C85" s="723"/>
      <c r="D85" s="724"/>
      <c r="E85" s="272"/>
      <c r="F85" s="165"/>
      <c r="G85" s="276"/>
      <c r="H85" s="190"/>
      <c r="I85" s="449" t="str">
        <f>IF(G85="","",VLOOKUP(G85,Datos!$D$2:$F$15,3,FALSE))</f>
        <v/>
      </c>
      <c r="J85" s="449" t="str">
        <f t="shared" si="7"/>
        <v/>
      </c>
      <c r="K85" s="449" t="str">
        <f t="shared" si="8"/>
        <v/>
      </c>
      <c r="L85" s="449" t="str">
        <f t="shared" si="9"/>
        <v/>
      </c>
      <c r="M85" s="449" t="str">
        <f t="shared" si="10"/>
        <v/>
      </c>
      <c r="N85" s="449" t="str">
        <f t="shared" si="11"/>
        <v/>
      </c>
      <c r="O85" s="449" t="str">
        <f t="shared" si="12"/>
        <v/>
      </c>
      <c r="P85" s="178"/>
      <c r="Q85" s="526"/>
      <c r="R85" s="296"/>
    </row>
    <row r="86" spans="1:18" ht="33" customHeight="1" x14ac:dyDescent="0.25">
      <c r="A86" s="54"/>
      <c r="B86" s="165"/>
      <c r="C86" s="723"/>
      <c r="D86" s="724"/>
      <c r="E86" s="272"/>
      <c r="F86" s="165"/>
      <c r="G86" s="276"/>
      <c r="H86" s="190"/>
      <c r="I86" s="449" t="str">
        <f>IF(G86="","",VLOOKUP(G86,Datos!$D$2:$F$15,3,FALSE))</f>
        <v/>
      </c>
      <c r="J86" s="449" t="str">
        <f t="shared" si="7"/>
        <v/>
      </c>
      <c r="K86" s="449" t="str">
        <f t="shared" si="8"/>
        <v/>
      </c>
      <c r="L86" s="449" t="str">
        <f t="shared" si="9"/>
        <v/>
      </c>
      <c r="M86" s="449" t="str">
        <f t="shared" si="10"/>
        <v/>
      </c>
      <c r="N86" s="449" t="str">
        <f t="shared" si="11"/>
        <v/>
      </c>
      <c r="O86" s="449" t="str">
        <f t="shared" si="12"/>
        <v/>
      </c>
      <c r="P86" s="178"/>
      <c r="Q86" s="526"/>
      <c r="R86" s="296"/>
    </row>
    <row r="87" spans="1:18" ht="33" customHeight="1" x14ac:dyDescent="0.25">
      <c r="A87" s="54"/>
      <c r="B87" s="165"/>
      <c r="C87" s="723"/>
      <c r="D87" s="724"/>
      <c r="E87" s="272"/>
      <c r="F87" s="165"/>
      <c r="G87" s="276"/>
      <c r="H87" s="190"/>
      <c r="I87" s="449" t="str">
        <f>IF(G87="","",VLOOKUP(G87,Datos!$D$2:$F$15,3,FALSE))</f>
        <v/>
      </c>
      <c r="J87" s="449" t="str">
        <f t="shared" si="7"/>
        <v/>
      </c>
      <c r="K87" s="449" t="str">
        <f t="shared" si="8"/>
        <v/>
      </c>
      <c r="L87" s="449" t="str">
        <f t="shared" si="9"/>
        <v/>
      </c>
      <c r="M87" s="449" t="str">
        <f t="shared" si="10"/>
        <v/>
      </c>
      <c r="N87" s="449" t="str">
        <f t="shared" si="11"/>
        <v/>
      </c>
      <c r="O87" s="449" t="str">
        <f t="shared" si="12"/>
        <v/>
      </c>
      <c r="P87" s="178"/>
      <c r="Q87" s="526"/>
      <c r="R87" s="296"/>
    </row>
    <row r="88" spans="1:18" ht="33" customHeight="1" x14ac:dyDescent="0.25">
      <c r="A88" s="54"/>
      <c r="B88" s="165"/>
      <c r="C88" s="723"/>
      <c r="D88" s="724"/>
      <c r="E88" s="272"/>
      <c r="F88" s="165"/>
      <c r="G88" s="276"/>
      <c r="H88" s="190"/>
      <c r="I88" s="449" t="str">
        <f>IF(G88="","",VLOOKUP(G88,Datos!$D$2:$F$15,3,FALSE))</f>
        <v/>
      </c>
      <c r="J88" s="449" t="str">
        <f t="shared" si="7"/>
        <v/>
      </c>
      <c r="K88" s="449" t="str">
        <f t="shared" si="8"/>
        <v/>
      </c>
      <c r="L88" s="449" t="str">
        <f t="shared" si="9"/>
        <v/>
      </c>
      <c r="M88" s="449" t="str">
        <f t="shared" si="10"/>
        <v/>
      </c>
      <c r="N88" s="449" t="str">
        <f t="shared" si="11"/>
        <v/>
      </c>
      <c r="O88" s="449" t="str">
        <f t="shared" si="12"/>
        <v/>
      </c>
      <c r="P88" s="178"/>
      <c r="Q88" s="526"/>
      <c r="R88" s="296"/>
    </row>
    <row r="89" spans="1:18" ht="33" customHeight="1" x14ac:dyDescent="0.25">
      <c r="A89" s="54"/>
      <c r="B89" s="165"/>
      <c r="C89" s="723"/>
      <c r="D89" s="724"/>
      <c r="E89" s="272"/>
      <c r="F89" s="165"/>
      <c r="G89" s="276"/>
      <c r="H89" s="190"/>
      <c r="I89" s="449" t="str">
        <f>IF(G89="","",VLOOKUP(G89,Datos!$D$2:$F$15,3,FALSE))</f>
        <v/>
      </c>
      <c r="J89" s="449" t="str">
        <f t="shared" si="7"/>
        <v/>
      </c>
      <c r="K89" s="449" t="str">
        <f t="shared" si="8"/>
        <v/>
      </c>
      <c r="L89" s="449" t="str">
        <f t="shared" si="9"/>
        <v/>
      </c>
      <c r="M89" s="449" t="str">
        <f t="shared" si="10"/>
        <v/>
      </c>
      <c r="N89" s="449" t="str">
        <f t="shared" si="11"/>
        <v/>
      </c>
      <c r="O89" s="449" t="str">
        <f t="shared" si="12"/>
        <v/>
      </c>
      <c r="P89" s="178"/>
      <c r="Q89" s="526"/>
      <c r="R89" s="296"/>
    </row>
    <row r="90" spans="1:18" ht="33" customHeight="1" x14ac:dyDescent="0.25">
      <c r="A90" s="54"/>
      <c r="B90" s="165"/>
      <c r="C90" s="723"/>
      <c r="D90" s="724"/>
      <c r="E90" s="272"/>
      <c r="F90" s="165"/>
      <c r="G90" s="276"/>
      <c r="H90" s="190"/>
      <c r="I90" s="449" t="str">
        <f>IF(G90="","",VLOOKUP(G90,Datos!$D$2:$F$15,3,FALSE))</f>
        <v/>
      </c>
      <c r="J90" s="449" t="str">
        <f t="shared" si="7"/>
        <v/>
      </c>
      <c r="K90" s="449" t="str">
        <f t="shared" si="8"/>
        <v/>
      </c>
      <c r="L90" s="449" t="str">
        <f t="shared" si="9"/>
        <v/>
      </c>
      <c r="M90" s="449" t="str">
        <f t="shared" si="10"/>
        <v/>
      </c>
      <c r="N90" s="449" t="str">
        <f t="shared" si="11"/>
        <v/>
      </c>
      <c r="O90" s="449" t="str">
        <f t="shared" si="12"/>
        <v/>
      </c>
      <c r="P90" s="178"/>
      <c r="Q90" s="526"/>
      <c r="R90" s="296"/>
    </row>
    <row r="91" spans="1:18" ht="33" customHeight="1" x14ac:dyDescent="0.25">
      <c r="A91" s="54"/>
      <c r="B91" s="165"/>
      <c r="C91" s="723"/>
      <c r="D91" s="724"/>
      <c r="E91" s="272"/>
      <c r="F91" s="165"/>
      <c r="G91" s="276"/>
      <c r="H91" s="190"/>
      <c r="I91" s="449" t="str">
        <f>IF(G91="","",VLOOKUP(G91,Datos!$D$2:$F$15,3,FALSE))</f>
        <v/>
      </c>
      <c r="J91" s="449" t="str">
        <f t="shared" si="7"/>
        <v/>
      </c>
      <c r="K91" s="449" t="str">
        <f t="shared" si="8"/>
        <v/>
      </c>
      <c r="L91" s="449" t="str">
        <f t="shared" si="9"/>
        <v/>
      </c>
      <c r="M91" s="449" t="str">
        <f t="shared" si="10"/>
        <v/>
      </c>
      <c r="N91" s="449" t="str">
        <f t="shared" si="11"/>
        <v/>
      </c>
      <c r="O91" s="449" t="str">
        <f t="shared" si="12"/>
        <v/>
      </c>
      <c r="P91" s="178"/>
      <c r="Q91" s="526"/>
      <c r="R91" s="296"/>
    </row>
    <row r="92" spans="1:18" ht="33" customHeight="1" x14ac:dyDescent="0.25">
      <c r="A92" s="54"/>
      <c r="B92" s="165"/>
      <c r="C92" s="723"/>
      <c r="D92" s="724"/>
      <c r="E92" s="272"/>
      <c r="F92" s="165"/>
      <c r="G92" s="276"/>
      <c r="H92" s="190"/>
      <c r="I92" s="449" t="str">
        <f>IF(G92="","",VLOOKUP(G92,Datos!$D$2:$F$15,3,FALSE))</f>
        <v/>
      </c>
      <c r="J92" s="449" t="str">
        <f t="shared" si="7"/>
        <v/>
      </c>
      <c r="K92" s="449" t="str">
        <f t="shared" si="8"/>
        <v/>
      </c>
      <c r="L92" s="449" t="str">
        <f t="shared" si="9"/>
        <v/>
      </c>
      <c r="M92" s="449" t="str">
        <f t="shared" si="10"/>
        <v/>
      </c>
      <c r="N92" s="449" t="str">
        <f t="shared" si="11"/>
        <v/>
      </c>
      <c r="O92" s="449" t="str">
        <f t="shared" si="12"/>
        <v/>
      </c>
      <c r="P92" s="178"/>
      <c r="Q92" s="526"/>
      <c r="R92" s="296"/>
    </row>
    <row r="93" spans="1:18" ht="33" customHeight="1" x14ac:dyDescent="0.25">
      <c r="A93" s="54"/>
      <c r="B93" s="165"/>
      <c r="C93" s="723"/>
      <c r="D93" s="724"/>
      <c r="E93" s="272"/>
      <c r="F93" s="165"/>
      <c r="G93" s="276"/>
      <c r="H93" s="190"/>
      <c r="I93" s="449" t="str">
        <f>IF(G93="","",VLOOKUP(G93,Datos!$D$2:$F$15,3,FALSE))</f>
        <v/>
      </c>
      <c r="J93" s="449" t="str">
        <f t="shared" si="7"/>
        <v/>
      </c>
      <c r="K93" s="449" t="str">
        <f t="shared" si="8"/>
        <v/>
      </c>
      <c r="L93" s="449" t="str">
        <f t="shared" si="9"/>
        <v/>
      </c>
      <c r="M93" s="449" t="str">
        <f t="shared" si="10"/>
        <v/>
      </c>
      <c r="N93" s="449" t="str">
        <f t="shared" si="11"/>
        <v/>
      </c>
      <c r="O93" s="449" t="str">
        <f t="shared" si="12"/>
        <v/>
      </c>
      <c r="P93" s="178"/>
      <c r="Q93" s="526"/>
      <c r="R93" s="296"/>
    </row>
    <row r="94" spans="1:18" ht="33" customHeight="1" x14ac:dyDescent="0.25">
      <c r="A94" s="54"/>
      <c r="B94" s="165"/>
      <c r="C94" s="723"/>
      <c r="D94" s="724"/>
      <c r="E94" s="272"/>
      <c r="F94" s="165"/>
      <c r="G94" s="276"/>
      <c r="H94" s="190"/>
      <c r="I94" s="449" t="str">
        <f>IF(G94="","",VLOOKUP(G94,Datos!$D$2:$F$15,3,FALSE))</f>
        <v/>
      </c>
      <c r="J94" s="449" t="str">
        <f t="shared" si="7"/>
        <v/>
      </c>
      <c r="K94" s="449" t="str">
        <f t="shared" si="8"/>
        <v/>
      </c>
      <c r="L94" s="449" t="str">
        <f t="shared" si="9"/>
        <v/>
      </c>
      <c r="M94" s="449" t="str">
        <f t="shared" si="10"/>
        <v/>
      </c>
      <c r="N94" s="449" t="str">
        <f t="shared" si="11"/>
        <v/>
      </c>
      <c r="O94" s="449" t="str">
        <f t="shared" si="12"/>
        <v/>
      </c>
      <c r="P94" s="178"/>
      <c r="Q94" s="526"/>
      <c r="R94" s="296"/>
    </row>
    <row r="95" spans="1:18" ht="33" customHeight="1" x14ac:dyDescent="0.25">
      <c r="A95" s="54"/>
      <c r="B95" s="165"/>
      <c r="C95" s="723"/>
      <c r="D95" s="724"/>
      <c r="E95" s="272"/>
      <c r="F95" s="165"/>
      <c r="G95" s="276"/>
      <c r="H95" s="190"/>
      <c r="I95" s="449" t="str">
        <f>IF(G95="","",VLOOKUP(G95,Datos!$D$2:$F$15,3,FALSE))</f>
        <v/>
      </c>
      <c r="J95" s="449" t="str">
        <f t="shared" si="7"/>
        <v/>
      </c>
      <c r="K95" s="449" t="str">
        <f t="shared" si="8"/>
        <v/>
      </c>
      <c r="L95" s="449" t="str">
        <f t="shared" si="9"/>
        <v/>
      </c>
      <c r="M95" s="449" t="str">
        <f t="shared" si="10"/>
        <v/>
      </c>
      <c r="N95" s="449" t="str">
        <f t="shared" si="11"/>
        <v/>
      </c>
      <c r="O95" s="449" t="str">
        <f t="shared" si="12"/>
        <v/>
      </c>
      <c r="P95" s="178"/>
      <c r="Q95" s="526"/>
      <c r="R95" s="296"/>
    </row>
    <row r="96" spans="1:18" ht="33" customHeight="1" x14ac:dyDescent="0.25">
      <c r="A96" s="54"/>
      <c r="B96" s="165"/>
      <c r="C96" s="723"/>
      <c r="D96" s="724"/>
      <c r="E96" s="272"/>
      <c r="F96" s="165"/>
      <c r="G96" s="276"/>
      <c r="H96" s="190"/>
      <c r="I96" s="449" t="str">
        <f>IF(G96="","",VLOOKUP(G96,Datos!$D$2:$F$15,3,FALSE))</f>
        <v/>
      </c>
      <c r="J96" s="449" t="str">
        <f t="shared" si="7"/>
        <v/>
      </c>
      <c r="K96" s="449" t="str">
        <f t="shared" si="8"/>
        <v/>
      </c>
      <c r="L96" s="449" t="str">
        <f t="shared" si="9"/>
        <v/>
      </c>
      <c r="M96" s="449" t="str">
        <f t="shared" si="10"/>
        <v/>
      </c>
      <c r="N96" s="449" t="str">
        <f t="shared" si="11"/>
        <v/>
      </c>
      <c r="O96" s="449" t="str">
        <f t="shared" si="12"/>
        <v/>
      </c>
      <c r="P96" s="178"/>
      <c r="Q96" s="526"/>
      <c r="R96" s="296"/>
    </row>
    <row r="97" spans="1:18" ht="33" customHeight="1" x14ac:dyDescent="0.25">
      <c r="A97" s="54"/>
      <c r="B97" s="165"/>
      <c r="C97" s="723"/>
      <c r="D97" s="724"/>
      <c r="E97" s="272"/>
      <c r="F97" s="165"/>
      <c r="G97" s="276"/>
      <c r="H97" s="190"/>
      <c r="I97" s="449" t="str">
        <f>IF(G97="","",VLOOKUP(G97,Datos!$D$2:$F$15,3,FALSE))</f>
        <v/>
      </c>
      <c r="J97" s="449" t="str">
        <f t="shared" si="7"/>
        <v/>
      </c>
      <c r="K97" s="449" t="str">
        <f t="shared" si="8"/>
        <v/>
      </c>
      <c r="L97" s="449" t="str">
        <f t="shared" si="9"/>
        <v/>
      </c>
      <c r="M97" s="449" t="str">
        <f t="shared" si="10"/>
        <v/>
      </c>
      <c r="N97" s="449" t="str">
        <f t="shared" si="11"/>
        <v/>
      </c>
      <c r="O97" s="449" t="str">
        <f t="shared" si="12"/>
        <v/>
      </c>
      <c r="P97" s="178"/>
      <c r="Q97" s="526"/>
      <c r="R97" s="296"/>
    </row>
    <row r="98" spans="1:18" ht="33" customHeight="1" x14ac:dyDescent="0.25">
      <c r="A98" s="54"/>
      <c r="B98" s="165"/>
      <c r="C98" s="723"/>
      <c r="D98" s="724"/>
      <c r="E98" s="272"/>
      <c r="F98" s="165"/>
      <c r="G98" s="276"/>
      <c r="H98" s="190"/>
      <c r="I98" s="449" t="str">
        <f>IF(G98="","",VLOOKUP(G98,Datos!$D$2:$F$15,3,FALSE))</f>
        <v/>
      </c>
      <c r="J98" s="449" t="str">
        <f t="shared" si="7"/>
        <v/>
      </c>
      <c r="K98" s="449" t="str">
        <f t="shared" si="8"/>
        <v/>
      </c>
      <c r="L98" s="449" t="str">
        <f t="shared" si="9"/>
        <v/>
      </c>
      <c r="M98" s="449" t="str">
        <f t="shared" si="10"/>
        <v/>
      </c>
      <c r="N98" s="449" t="str">
        <f t="shared" si="11"/>
        <v/>
      </c>
      <c r="O98" s="449" t="str">
        <f t="shared" si="12"/>
        <v/>
      </c>
      <c r="P98" s="178"/>
      <c r="Q98" s="526"/>
      <c r="R98" s="296"/>
    </row>
    <row r="99" spans="1:18" ht="33" customHeight="1" x14ac:dyDescent="0.25">
      <c r="A99" s="54"/>
      <c r="B99" s="165"/>
      <c r="C99" s="723"/>
      <c r="D99" s="724"/>
      <c r="E99" s="272"/>
      <c r="F99" s="165"/>
      <c r="G99" s="276"/>
      <c r="H99" s="190"/>
      <c r="I99" s="449" t="str">
        <f>IF(G99="","",VLOOKUP(G99,Datos!$D$2:$F$15,3,FALSE))</f>
        <v/>
      </c>
      <c r="J99" s="449" t="str">
        <f t="shared" si="7"/>
        <v/>
      </c>
      <c r="K99" s="449" t="str">
        <f t="shared" si="8"/>
        <v/>
      </c>
      <c r="L99" s="449" t="str">
        <f t="shared" si="9"/>
        <v/>
      </c>
      <c r="M99" s="449" t="str">
        <f t="shared" si="10"/>
        <v/>
      </c>
      <c r="N99" s="449" t="str">
        <f t="shared" si="11"/>
        <v/>
      </c>
      <c r="O99" s="449" t="str">
        <f t="shared" si="12"/>
        <v/>
      </c>
      <c r="P99" s="178"/>
      <c r="Q99" s="526"/>
      <c r="R99" s="296"/>
    </row>
    <row r="100" spans="1:18" ht="33" customHeight="1" x14ac:dyDescent="0.25">
      <c r="A100" s="54"/>
      <c r="B100" s="165"/>
      <c r="C100" s="723"/>
      <c r="D100" s="724"/>
      <c r="E100" s="272"/>
      <c r="F100" s="165"/>
      <c r="G100" s="276"/>
      <c r="H100" s="190"/>
      <c r="I100" s="449" t="str">
        <f>IF(G100="","",VLOOKUP(G100,Datos!$D$2:$F$15,3,FALSE))</f>
        <v/>
      </c>
      <c r="J100" s="449" t="str">
        <f t="shared" si="7"/>
        <v/>
      </c>
      <c r="K100" s="449" t="str">
        <f t="shared" si="8"/>
        <v/>
      </c>
      <c r="L100" s="449" t="str">
        <f t="shared" si="9"/>
        <v/>
      </c>
      <c r="M100" s="449" t="str">
        <f t="shared" si="10"/>
        <v/>
      </c>
      <c r="N100" s="449" t="str">
        <f t="shared" si="11"/>
        <v/>
      </c>
      <c r="O100" s="449" t="str">
        <f t="shared" si="12"/>
        <v/>
      </c>
      <c r="P100" s="178"/>
      <c r="Q100" s="526"/>
      <c r="R100" s="296"/>
    </row>
    <row r="101" spans="1:18" ht="33" customHeight="1" x14ac:dyDescent="0.25">
      <c r="A101" s="54"/>
      <c r="B101" s="165"/>
      <c r="C101" s="723"/>
      <c r="D101" s="724"/>
      <c r="E101" s="272"/>
      <c r="F101" s="165"/>
      <c r="G101" s="276"/>
      <c r="H101" s="190"/>
      <c r="I101" s="449" t="str">
        <f>IF(G101="","",VLOOKUP(G101,Datos!$D$2:$F$15,3,FALSE))</f>
        <v/>
      </c>
      <c r="J101" s="449" t="str">
        <f t="shared" si="7"/>
        <v/>
      </c>
      <c r="K101" s="449" t="str">
        <f t="shared" si="8"/>
        <v/>
      </c>
      <c r="L101" s="449" t="str">
        <f t="shared" si="9"/>
        <v/>
      </c>
      <c r="M101" s="449" t="str">
        <f t="shared" si="10"/>
        <v/>
      </c>
      <c r="N101" s="449" t="str">
        <f t="shared" si="11"/>
        <v/>
      </c>
      <c r="O101" s="449" t="str">
        <f t="shared" si="12"/>
        <v/>
      </c>
      <c r="P101" s="178"/>
      <c r="Q101" s="526"/>
      <c r="R101" s="296"/>
    </row>
    <row r="102" spans="1:18" ht="33" customHeight="1" x14ac:dyDescent="0.25">
      <c r="A102" s="54"/>
      <c r="B102" s="165"/>
      <c r="C102" s="723"/>
      <c r="D102" s="724"/>
      <c r="E102" s="272"/>
      <c r="F102" s="165"/>
      <c r="G102" s="276"/>
      <c r="H102" s="190"/>
      <c r="I102" s="449" t="str">
        <f>IF(G102="","",VLOOKUP(G102,Datos!$D$2:$F$15,3,FALSE))</f>
        <v/>
      </c>
      <c r="J102" s="449" t="str">
        <f t="shared" si="7"/>
        <v/>
      </c>
      <c r="K102" s="449" t="str">
        <f t="shared" si="8"/>
        <v/>
      </c>
      <c r="L102" s="449" t="str">
        <f t="shared" si="9"/>
        <v/>
      </c>
      <c r="M102" s="449" t="str">
        <f t="shared" si="10"/>
        <v/>
      </c>
      <c r="N102" s="449" t="str">
        <f t="shared" si="11"/>
        <v/>
      </c>
      <c r="O102" s="449" t="str">
        <f t="shared" si="12"/>
        <v/>
      </c>
      <c r="P102" s="178"/>
      <c r="Q102" s="526"/>
      <c r="R102" s="296"/>
    </row>
    <row r="103" spans="1:18" ht="33" customHeight="1" x14ac:dyDescent="0.25">
      <c r="A103" s="54"/>
      <c r="B103" s="165"/>
      <c r="C103" s="723"/>
      <c r="D103" s="724"/>
      <c r="E103" s="272"/>
      <c r="F103" s="165"/>
      <c r="G103" s="276"/>
      <c r="H103" s="190"/>
      <c r="I103" s="449" t="str">
        <f>IF(G103="","",VLOOKUP(G103,Datos!$D$2:$F$15,3,FALSE))</f>
        <v/>
      </c>
      <c r="J103" s="449" t="str">
        <f t="shared" si="7"/>
        <v/>
      </c>
      <c r="K103" s="449" t="str">
        <f t="shared" si="8"/>
        <v/>
      </c>
      <c r="L103" s="449" t="str">
        <f t="shared" si="9"/>
        <v/>
      </c>
      <c r="M103" s="449" t="str">
        <f t="shared" si="10"/>
        <v/>
      </c>
      <c r="N103" s="449" t="str">
        <f t="shared" si="11"/>
        <v/>
      </c>
      <c r="O103" s="449" t="str">
        <f t="shared" si="12"/>
        <v/>
      </c>
      <c r="P103" s="178"/>
      <c r="Q103" s="526"/>
      <c r="R103" s="296"/>
    </row>
    <row r="104" spans="1:18" ht="33" customHeight="1" x14ac:dyDescent="0.25">
      <c r="A104" s="54"/>
      <c r="B104" s="165"/>
      <c r="C104" s="723"/>
      <c r="D104" s="724"/>
      <c r="E104" s="272"/>
      <c r="F104" s="165"/>
      <c r="G104" s="276"/>
      <c r="H104" s="190"/>
      <c r="I104" s="449" t="str">
        <f>IF(G104="","",VLOOKUP(G104,Datos!$D$2:$F$15,3,FALSE))</f>
        <v/>
      </c>
      <c r="J104" s="449" t="str">
        <f t="shared" si="7"/>
        <v/>
      </c>
      <c r="K104" s="449" t="str">
        <f t="shared" si="8"/>
        <v/>
      </c>
      <c r="L104" s="449" t="str">
        <f t="shared" si="9"/>
        <v/>
      </c>
      <c r="M104" s="449" t="str">
        <f t="shared" si="10"/>
        <v/>
      </c>
      <c r="N104" s="449" t="str">
        <f t="shared" si="11"/>
        <v/>
      </c>
      <c r="O104" s="449" t="str">
        <f t="shared" si="12"/>
        <v/>
      </c>
      <c r="P104" s="178"/>
      <c r="Q104" s="526"/>
      <c r="R104" s="296"/>
    </row>
    <row r="105" spans="1:18" ht="33" customHeight="1" x14ac:dyDescent="0.25">
      <c r="A105" s="54"/>
      <c r="B105" s="165"/>
      <c r="C105" s="723"/>
      <c r="D105" s="724"/>
      <c r="E105" s="272"/>
      <c r="F105" s="165"/>
      <c r="G105" s="276"/>
      <c r="H105" s="190"/>
      <c r="I105" s="449" t="str">
        <f>IF(G105="","",VLOOKUP(G105,Datos!$D$2:$F$15,3,FALSE))</f>
        <v/>
      </c>
      <c r="J105" s="449" t="str">
        <f t="shared" si="7"/>
        <v/>
      </c>
      <c r="K105" s="449" t="str">
        <f t="shared" si="8"/>
        <v/>
      </c>
      <c r="L105" s="449" t="str">
        <f t="shared" si="9"/>
        <v/>
      </c>
      <c r="M105" s="449" t="str">
        <f t="shared" si="10"/>
        <v/>
      </c>
      <c r="N105" s="449" t="str">
        <f t="shared" si="11"/>
        <v/>
      </c>
      <c r="O105" s="449" t="str">
        <f t="shared" si="12"/>
        <v/>
      </c>
      <c r="P105" s="178"/>
      <c r="Q105" s="526"/>
      <c r="R105" s="296"/>
    </row>
    <row r="106" spans="1:18" ht="33" customHeight="1" x14ac:dyDescent="0.25">
      <c r="A106" s="54"/>
      <c r="B106" s="165"/>
      <c r="C106" s="723"/>
      <c r="D106" s="724"/>
      <c r="E106" s="272"/>
      <c r="F106" s="165"/>
      <c r="G106" s="276"/>
      <c r="H106" s="190"/>
      <c r="I106" s="449" t="str">
        <f>IF(G106="","",VLOOKUP(G106,Datos!$D$2:$F$15,3,FALSE))</f>
        <v/>
      </c>
      <c r="J106" s="449" t="str">
        <f t="shared" si="7"/>
        <v/>
      </c>
      <c r="K106" s="449" t="str">
        <f t="shared" si="8"/>
        <v/>
      </c>
      <c r="L106" s="449" t="str">
        <f t="shared" si="9"/>
        <v/>
      </c>
      <c r="M106" s="449" t="str">
        <f t="shared" si="10"/>
        <v/>
      </c>
      <c r="N106" s="449" t="str">
        <f t="shared" si="11"/>
        <v/>
      </c>
      <c r="O106" s="449" t="str">
        <f t="shared" si="12"/>
        <v/>
      </c>
      <c r="P106" s="178"/>
      <c r="Q106" s="526"/>
      <c r="R106" s="296"/>
    </row>
    <row r="107" spans="1:18" ht="33" customHeight="1" x14ac:dyDescent="0.25">
      <c r="A107" s="54"/>
      <c r="B107" s="165"/>
      <c r="C107" s="723"/>
      <c r="D107" s="724"/>
      <c r="E107" s="272"/>
      <c r="F107" s="165"/>
      <c r="G107" s="276"/>
      <c r="H107" s="190"/>
      <c r="I107" s="449" t="str">
        <f>IF(G107="","",VLOOKUP(G107,Datos!$D$2:$F$15,3,FALSE))</f>
        <v/>
      </c>
      <c r="J107" s="449" t="str">
        <f t="shared" si="7"/>
        <v/>
      </c>
      <c r="K107" s="449" t="str">
        <f t="shared" si="8"/>
        <v/>
      </c>
      <c r="L107" s="449" t="str">
        <f t="shared" si="9"/>
        <v/>
      </c>
      <c r="M107" s="449" t="str">
        <f t="shared" si="10"/>
        <v/>
      </c>
      <c r="N107" s="449" t="str">
        <f t="shared" si="11"/>
        <v/>
      </c>
      <c r="O107" s="449" t="str">
        <f t="shared" si="12"/>
        <v/>
      </c>
      <c r="P107" s="178"/>
      <c r="Q107" s="526"/>
      <c r="R107" s="296"/>
    </row>
    <row r="108" spans="1:18" ht="33" customHeight="1" x14ac:dyDescent="0.25">
      <c r="A108" s="54"/>
      <c r="B108" s="165"/>
      <c r="C108" s="723"/>
      <c r="D108" s="724"/>
      <c r="E108" s="272"/>
      <c r="F108" s="165"/>
      <c r="G108" s="276"/>
      <c r="H108" s="190"/>
      <c r="I108" s="449" t="str">
        <f>IF(G108="","",VLOOKUP(G108,Datos!$D$2:$F$15,3,FALSE))</f>
        <v/>
      </c>
      <c r="J108" s="449" t="str">
        <f t="shared" si="7"/>
        <v/>
      </c>
      <c r="K108" s="449" t="str">
        <f t="shared" si="8"/>
        <v/>
      </c>
      <c r="L108" s="449" t="str">
        <f t="shared" si="9"/>
        <v/>
      </c>
      <c r="M108" s="449" t="str">
        <f t="shared" si="10"/>
        <v/>
      </c>
      <c r="N108" s="449" t="str">
        <f t="shared" si="11"/>
        <v/>
      </c>
      <c r="O108" s="449" t="str">
        <f t="shared" si="12"/>
        <v/>
      </c>
      <c r="P108" s="178"/>
      <c r="Q108" s="526"/>
      <c r="R108" s="296"/>
    </row>
    <row r="109" spans="1:18" ht="33" customHeight="1" x14ac:dyDescent="0.25">
      <c r="A109" s="54"/>
      <c r="B109" s="165"/>
      <c r="C109" s="723"/>
      <c r="D109" s="724"/>
      <c r="E109" s="272"/>
      <c r="F109" s="165"/>
      <c r="G109" s="276"/>
      <c r="H109" s="190"/>
      <c r="I109" s="449" t="str">
        <f>IF(G109="","",VLOOKUP(G109,Datos!$D$2:$F$15,3,FALSE))</f>
        <v/>
      </c>
      <c r="J109" s="449" t="str">
        <f t="shared" si="7"/>
        <v/>
      </c>
      <c r="K109" s="449" t="str">
        <f t="shared" si="8"/>
        <v/>
      </c>
      <c r="L109" s="449" t="str">
        <f t="shared" si="9"/>
        <v/>
      </c>
      <c r="M109" s="449" t="str">
        <f t="shared" si="10"/>
        <v/>
      </c>
      <c r="N109" s="449" t="str">
        <f t="shared" si="11"/>
        <v/>
      </c>
      <c r="O109" s="449" t="str">
        <f t="shared" si="12"/>
        <v/>
      </c>
      <c r="P109" s="178"/>
      <c r="Q109" s="526"/>
      <c r="R109" s="296"/>
    </row>
    <row r="110" spans="1:18" ht="33" customHeight="1" x14ac:dyDescent="0.25">
      <c r="A110" s="54"/>
      <c r="B110" s="165"/>
      <c r="C110" s="723"/>
      <c r="D110" s="724"/>
      <c r="E110" s="272"/>
      <c r="F110" s="165"/>
      <c r="G110" s="276"/>
      <c r="H110" s="190"/>
      <c r="I110" s="449" t="str">
        <f>IF(G110="","",VLOOKUP(G110,Datos!$D$2:$F$15,3,FALSE))</f>
        <v/>
      </c>
      <c r="J110" s="449" t="str">
        <f t="shared" si="7"/>
        <v/>
      </c>
      <c r="K110" s="449" t="str">
        <f t="shared" si="8"/>
        <v/>
      </c>
      <c r="L110" s="449" t="str">
        <f t="shared" si="9"/>
        <v/>
      </c>
      <c r="M110" s="449" t="str">
        <f t="shared" si="10"/>
        <v/>
      </c>
      <c r="N110" s="449" t="str">
        <f t="shared" si="11"/>
        <v/>
      </c>
      <c r="O110" s="449" t="str">
        <f t="shared" si="12"/>
        <v/>
      </c>
      <c r="P110" s="178"/>
      <c r="Q110" s="526"/>
      <c r="R110" s="296"/>
    </row>
    <row r="111" spans="1:18" ht="33" customHeight="1" x14ac:dyDescent="0.25">
      <c r="A111" s="54"/>
      <c r="B111" s="165"/>
      <c r="C111" s="723"/>
      <c r="D111" s="724"/>
      <c r="E111" s="272"/>
      <c r="F111" s="165"/>
      <c r="G111" s="276"/>
      <c r="H111" s="190"/>
      <c r="I111" s="449" t="str">
        <f>IF(G111="","",VLOOKUP(G111,Datos!$D$2:$F$15,3,FALSE))</f>
        <v/>
      </c>
      <c r="J111" s="449" t="str">
        <f t="shared" si="7"/>
        <v/>
      </c>
      <c r="K111" s="449" t="str">
        <f t="shared" si="8"/>
        <v/>
      </c>
      <c r="L111" s="449" t="str">
        <f t="shared" si="9"/>
        <v/>
      </c>
      <c r="M111" s="449" t="str">
        <f t="shared" si="10"/>
        <v/>
      </c>
      <c r="N111" s="449" t="str">
        <f t="shared" si="11"/>
        <v/>
      </c>
      <c r="O111" s="449" t="str">
        <f t="shared" si="12"/>
        <v/>
      </c>
      <c r="P111" s="178"/>
      <c r="Q111" s="526"/>
      <c r="R111" s="296"/>
    </row>
    <row r="112" spans="1:18" ht="33" customHeight="1" x14ac:dyDescent="0.25">
      <c r="A112" s="54"/>
      <c r="B112" s="165"/>
      <c r="C112" s="723"/>
      <c r="D112" s="724"/>
      <c r="E112" s="272"/>
      <c r="F112" s="165"/>
      <c r="G112" s="276"/>
      <c r="H112" s="190"/>
      <c r="I112" s="449" t="str">
        <f>IF(G112="","",VLOOKUP(G112,Datos!$D$2:$F$15,3,FALSE))</f>
        <v/>
      </c>
      <c r="J112" s="449" t="str">
        <f t="shared" si="7"/>
        <v/>
      </c>
      <c r="K112" s="449" t="str">
        <f t="shared" si="8"/>
        <v/>
      </c>
      <c r="L112" s="449" t="str">
        <f t="shared" si="9"/>
        <v/>
      </c>
      <c r="M112" s="449" t="str">
        <f t="shared" si="10"/>
        <v/>
      </c>
      <c r="N112" s="449" t="str">
        <f t="shared" si="11"/>
        <v/>
      </c>
      <c r="O112" s="449" t="str">
        <f t="shared" si="12"/>
        <v/>
      </c>
      <c r="P112" s="178"/>
      <c r="Q112" s="526"/>
      <c r="R112" s="296"/>
    </row>
    <row r="113" spans="1:18" ht="33" customHeight="1" x14ac:dyDescent="0.25">
      <c r="A113" s="54"/>
      <c r="B113" s="165"/>
      <c r="C113" s="723"/>
      <c r="D113" s="724"/>
      <c r="E113" s="272"/>
      <c r="F113" s="165"/>
      <c r="G113" s="276"/>
      <c r="H113" s="190"/>
      <c r="I113" s="449" t="str">
        <f>IF(G113="","",VLOOKUP(G113,Datos!$D$2:$F$15,3,FALSE))</f>
        <v/>
      </c>
      <c r="J113" s="449" t="str">
        <f t="shared" si="7"/>
        <v/>
      </c>
      <c r="K113" s="449" t="str">
        <f t="shared" si="8"/>
        <v/>
      </c>
      <c r="L113" s="449" t="str">
        <f t="shared" si="9"/>
        <v/>
      </c>
      <c r="M113" s="449" t="str">
        <f t="shared" si="10"/>
        <v/>
      </c>
      <c r="N113" s="449" t="str">
        <f t="shared" si="11"/>
        <v/>
      </c>
      <c r="O113" s="449" t="str">
        <f t="shared" si="12"/>
        <v/>
      </c>
      <c r="P113" s="178"/>
      <c r="Q113" s="526"/>
      <c r="R113" s="296"/>
    </row>
    <row r="114" spans="1:18" ht="33" customHeight="1" x14ac:dyDescent="0.25">
      <c r="A114" s="54"/>
      <c r="B114" s="165"/>
      <c r="C114" s="723"/>
      <c r="D114" s="724"/>
      <c r="E114" s="272"/>
      <c r="F114" s="165"/>
      <c r="G114" s="276"/>
      <c r="H114" s="190"/>
      <c r="I114" s="449" t="str">
        <f>IF(G114="","",VLOOKUP(G114,Datos!$D$2:$F$15,3,FALSE))</f>
        <v/>
      </c>
      <c r="J114" s="449" t="str">
        <f t="shared" si="7"/>
        <v/>
      </c>
      <c r="K114" s="449" t="str">
        <f t="shared" si="8"/>
        <v/>
      </c>
      <c r="L114" s="449" t="str">
        <f t="shared" si="9"/>
        <v/>
      </c>
      <c r="M114" s="449" t="str">
        <f t="shared" si="10"/>
        <v/>
      </c>
      <c r="N114" s="449" t="str">
        <f t="shared" si="11"/>
        <v/>
      </c>
      <c r="O114" s="449" t="str">
        <f t="shared" si="12"/>
        <v/>
      </c>
      <c r="P114" s="178"/>
      <c r="Q114" s="526"/>
      <c r="R114" s="296"/>
    </row>
    <row r="115" spans="1:18" ht="33" customHeight="1" x14ac:dyDescent="0.25">
      <c r="A115" s="54"/>
      <c r="B115" s="165"/>
      <c r="C115" s="723"/>
      <c r="D115" s="724"/>
      <c r="E115" s="272"/>
      <c r="F115" s="165"/>
      <c r="G115" s="276"/>
      <c r="H115" s="190"/>
      <c r="I115" s="449" t="str">
        <f>IF(G115="","",VLOOKUP(G115,Datos!$D$2:$F$15,3,FALSE))</f>
        <v/>
      </c>
      <c r="J115" s="449" t="str">
        <f t="shared" si="7"/>
        <v/>
      </c>
      <c r="K115" s="449" t="str">
        <f t="shared" si="8"/>
        <v/>
      </c>
      <c r="L115" s="449" t="str">
        <f t="shared" si="9"/>
        <v/>
      </c>
      <c r="M115" s="449" t="str">
        <f t="shared" si="10"/>
        <v/>
      </c>
      <c r="N115" s="449" t="str">
        <f t="shared" si="11"/>
        <v/>
      </c>
      <c r="O115" s="449" t="str">
        <f t="shared" si="12"/>
        <v/>
      </c>
      <c r="P115" s="178"/>
      <c r="Q115" s="526"/>
      <c r="R115" s="296"/>
    </row>
    <row r="116" spans="1:18" ht="33" customHeight="1" x14ac:dyDescent="0.25">
      <c r="A116" s="54"/>
      <c r="B116" s="165"/>
      <c r="C116" s="723"/>
      <c r="D116" s="724"/>
      <c r="E116" s="272"/>
      <c r="F116" s="165"/>
      <c r="G116" s="276"/>
      <c r="H116" s="190"/>
      <c r="I116" s="449" t="str">
        <f>IF(G116="","",VLOOKUP(G116,Datos!$D$2:$F$15,3,FALSE))</f>
        <v/>
      </c>
      <c r="J116" s="449" t="str">
        <f t="shared" si="7"/>
        <v/>
      </c>
      <c r="K116" s="449" t="str">
        <f t="shared" si="8"/>
        <v/>
      </c>
      <c r="L116" s="449" t="str">
        <f t="shared" si="9"/>
        <v/>
      </c>
      <c r="M116" s="449" t="str">
        <f t="shared" si="10"/>
        <v/>
      </c>
      <c r="N116" s="449" t="str">
        <f t="shared" si="11"/>
        <v/>
      </c>
      <c r="O116" s="449" t="str">
        <f t="shared" si="12"/>
        <v/>
      </c>
      <c r="P116" s="178"/>
      <c r="Q116" s="526"/>
      <c r="R116" s="296"/>
    </row>
    <row r="117" spans="1:18" ht="33" customHeight="1" x14ac:dyDescent="0.25">
      <c r="A117" s="54"/>
      <c r="B117" s="165"/>
      <c r="C117" s="723"/>
      <c r="D117" s="724"/>
      <c r="E117" s="272"/>
      <c r="F117" s="165"/>
      <c r="G117" s="276"/>
      <c r="H117" s="190"/>
      <c r="I117" s="449" t="str">
        <f>IF(G117="","",VLOOKUP(G117,Datos!$D$2:$F$15,3,FALSE))</f>
        <v/>
      </c>
      <c r="J117" s="449" t="str">
        <f t="shared" si="7"/>
        <v/>
      </c>
      <c r="K117" s="449" t="str">
        <f t="shared" si="8"/>
        <v/>
      </c>
      <c r="L117" s="449" t="str">
        <f t="shared" si="9"/>
        <v/>
      </c>
      <c r="M117" s="449" t="str">
        <f t="shared" si="10"/>
        <v/>
      </c>
      <c r="N117" s="449" t="str">
        <f t="shared" si="11"/>
        <v/>
      </c>
      <c r="O117" s="449" t="str">
        <f t="shared" si="12"/>
        <v/>
      </c>
      <c r="P117" s="178"/>
      <c r="Q117" s="526"/>
      <c r="R117" s="296"/>
    </row>
    <row r="118" spans="1:18" ht="33" customHeight="1" x14ac:dyDescent="0.25">
      <c r="A118" s="54"/>
      <c r="B118" s="165"/>
      <c r="C118" s="723"/>
      <c r="D118" s="724"/>
      <c r="E118" s="272"/>
      <c r="F118" s="165"/>
      <c r="G118" s="276"/>
      <c r="H118" s="190"/>
      <c r="I118" s="449" t="str">
        <f>IF(G118="","",VLOOKUP(G118,Datos!$D$2:$F$15,3,FALSE))</f>
        <v/>
      </c>
      <c r="J118" s="449" t="str">
        <f t="shared" si="7"/>
        <v/>
      </c>
      <c r="K118" s="449" t="str">
        <f t="shared" si="8"/>
        <v/>
      </c>
      <c r="L118" s="449" t="str">
        <f t="shared" si="9"/>
        <v/>
      </c>
      <c r="M118" s="449" t="str">
        <f t="shared" si="10"/>
        <v/>
      </c>
      <c r="N118" s="449" t="str">
        <f t="shared" si="11"/>
        <v/>
      </c>
      <c r="O118" s="449" t="str">
        <f t="shared" si="12"/>
        <v/>
      </c>
      <c r="P118" s="178"/>
      <c r="Q118" s="526"/>
      <c r="R118" s="296"/>
    </row>
    <row r="119" spans="1:18" ht="33" customHeight="1" x14ac:dyDescent="0.25">
      <c r="A119" s="54"/>
      <c r="B119" s="165"/>
      <c r="C119" s="723"/>
      <c r="D119" s="724"/>
      <c r="E119" s="272"/>
      <c r="F119" s="165"/>
      <c r="G119" s="276"/>
      <c r="H119" s="190"/>
      <c r="I119" s="449" t="str">
        <f>IF(G119="","",VLOOKUP(G119,Datos!$D$2:$F$15,3,FALSE))</f>
        <v/>
      </c>
      <c r="J119" s="449" t="str">
        <f t="shared" si="7"/>
        <v/>
      </c>
      <c r="K119" s="449" t="str">
        <f t="shared" si="8"/>
        <v/>
      </c>
      <c r="L119" s="449" t="str">
        <f t="shared" si="9"/>
        <v/>
      </c>
      <c r="M119" s="449" t="str">
        <f t="shared" si="10"/>
        <v/>
      </c>
      <c r="N119" s="449" t="str">
        <f t="shared" si="11"/>
        <v/>
      </c>
      <c r="O119" s="449" t="str">
        <f t="shared" si="12"/>
        <v/>
      </c>
      <c r="P119" s="178"/>
      <c r="Q119" s="526"/>
      <c r="R119" s="296"/>
    </row>
    <row r="120" spans="1:18" ht="33" customHeight="1" x14ac:dyDescent="0.25">
      <c r="A120" s="54"/>
      <c r="B120" s="165"/>
      <c r="C120" s="723"/>
      <c r="D120" s="724"/>
      <c r="E120" s="272"/>
      <c r="F120" s="165"/>
      <c r="G120" s="276"/>
      <c r="H120" s="190"/>
      <c r="I120" s="449" t="str">
        <f>IF(G120="","",VLOOKUP(G120,Datos!$D$2:$F$15,3,FALSE))</f>
        <v/>
      </c>
      <c r="J120" s="449" t="str">
        <f t="shared" si="7"/>
        <v/>
      </c>
      <c r="K120" s="449" t="str">
        <f t="shared" si="8"/>
        <v/>
      </c>
      <c r="L120" s="449" t="str">
        <f t="shared" si="9"/>
        <v/>
      </c>
      <c r="M120" s="449" t="str">
        <f t="shared" si="10"/>
        <v/>
      </c>
      <c r="N120" s="449" t="str">
        <f t="shared" si="11"/>
        <v/>
      </c>
      <c r="O120" s="449" t="str">
        <f t="shared" si="12"/>
        <v/>
      </c>
      <c r="P120" s="178"/>
      <c r="Q120" s="526"/>
      <c r="R120" s="296"/>
    </row>
    <row r="121" spans="1:18" ht="33" customHeight="1" x14ac:dyDescent="0.25">
      <c r="A121" s="54"/>
      <c r="B121" s="165"/>
      <c r="C121" s="723"/>
      <c r="D121" s="724"/>
      <c r="E121" s="272"/>
      <c r="F121" s="165"/>
      <c r="G121" s="276"/>
      <c r="H121" s="190"/>
      <c r="I121" s="449" t="str">
        <f>IF(G121="","",VLOOKUP(G121,Datos!$D$2:$F$15,3,FALSE))</f>
        <v/>
      </c>
      <c r="J121" s="449" t="str">
        <f t="shared" si="7"/>
        <v/>
      </c>
      <c r="K121" s="449" t="str">
        <f t="shared" si="8"/>
        <v/>
      </c>
      <c r="L121" s="449" t="str">
        <f t="shared" si="9"/>
        <v/>
      </c>
      <c r="M121" s="449" t="str">
        <f t="shared" si="10"/>
        <v/>
      </c>
      <c r="N121" s="449" t="str">
        <f t="shared" si="11"/>
        <v/>
      </c>
      <c r="O121" s="449" t="str">
        <f t="shared" si="12"/>
        <v/>
      </c>
      <c r="P121" s="178"/>
      <c r="Q121" s="526"/>
      <c r="R121" s="296"/>
    </row>
    <row r="122" spans="1:18" ht="33" customHeight="1" x14ac:dyDescent="0.25">
      <c r="A122" s="54"/>
      <c r="B122" s="165"/>
      <c r="C122" s="723"/>
      <c r="D122" s="724"/>
      <c r="E122" s="272"/>
      <c r="F122" s="165"/>
      <c r="G122" s="276"/>
      <c r="H122" s="190"/>
      <c r="I122" s="449" t="str">
        <f>IF(G122="","",VLOOKUP(G122,Datos!$D$2:$F$15,3,FALSE))</f>
        <v/>
      </c>
      <c r="J122" s="449" t="str">
        <f t="shared" si="7"/>
        <v/>
      </c>
      <c r="K122" s="449" t="str">
        <f t="shared" si="8"/>
        <v/>
      </c>
      <c r="L122" s="449" t="str">
        <f t="shared" si="9"/>
        <v/>
      </c>
      <c r="M122" s="449" t="str">
        <f t="shared" si="10"/>
        <v/>
      </c>
      <c r="N122" s="449" t="str">
        <f t="shared" si="11"/>
        <v/>
      </c>
      <c r="O122" s="449" t="str">
        <f t="shared" si="12"/>
        <v/>
      </c>
      <c r="P122" s="178"/>
      <c r="Q122" s="526"/>
      <c r="R122" s="296"/>
    </row>
    <row r="123" spans="1:18" ht="33" customHeight="1" x14ac:dyDescent="0.25">
      <c r="A123" s="54"/>
      <c r="B123" s="165"/>
      <c r="C123" s="723"/>
      <c r="D123" s="724"/>
      <c r="E123" s="272"/>
      <c r="F123" s="165"/>
      <c r="G123" s="276"/>
      <c r="H123" s="190"/>
      <c r="I123" s="449" t="str">
        <f>IF(G123="","",VLOOKUP(G123,Datos!$D$2:$F$15,3,FALSE))</f>
        <v/>
      </c>
      <c r="J123" s="449" t="str">
        <f t="shared" si="7"/>
        <v/>
      </c>
      <c r="K123" s="449" t="str">
        <f t="shared" si="8"/>
        <v/>
      </c>
      <c r="L123" s="449" t="str">
        <f t="shared" si="9"/>
        <v/>
      </c>
      <c r="M123" s="449" t="str">
        <f t="shared" si="10"/>
        <v/>
      </c>
      <c r="N123" s="449" t="str">
        <f t="shared" si="11"/>
        <v/>
      </c>
      <c r="O123" s="449" t="str">
        <f t="shared" si="12"/>
        <v/>
      </c>
      <c r="P123" s="178"/>
      <c r="Q123" s="526"/>
      <c r="R123" s="296"/>
    </row>
    <row r="124" spans="1:18" ht="33" customHeight="1" x14ac:dyDescent="0.25">
      <c r="A124" s="54"/>
      <c r="B124" s="165"/>
      <c r="C124" s="723"/>
      <c r="D124" s="724"/>
      <c r="E124" s="272"/>
      <c r="F124" s="165"/>
      <c r="G124" s="276"/>
      <c r="H124" s="190"/>
      <c r="I124" s="449" t="str">
        <f>IF(G124="","",VLOOKUP(G124,Datos!$D$2:$F$15,3,FALSE))</f>
        <v/>
      </c>
      <c r="J124" s="449" t="str">
        <f t="shared" si="7"/>
        <v/>
      </c>
      <c r="K124" s="449" t="str">
        <f t="shared" si="8"/>
        <v/>
      </c>
      <c r="L124" s="449" t="str">
        <f t="shared" si="9"/>
        <v/>
      </c>
      <c r="M124" s="449" t="str">
        <f t="shared" si="10"/>
        <v/>
      </c>
      <c r="N124" s="449" t="str">
        <f t="shared" si="11"/>
        <v/>
      </c>
      <c r="O124" s="449" t="str">
        <f t="shared" si="12"/>
        <v/>
      </c>
      <c r="P124" s="178"/>
      <c r="Q124" s="526"/>
      <c r="R124" s="296"/>
    </row>
    <row r="125" spans="1:18" ht="33" customHeight="1" x14ac:dyDescent="0.25">
      <c r="A125" s="54"/>
      <c r="B125" s="165"/>
      <c r="C125" s="723"/>
      <c r="D125" s="724"/>
      <c r="E125" s="272"/>
      <c r="F125" s="165"/>
      <c r="G125" s="276"/>
      <c r="H125" s="190"/>
      <c r="I125" s="449" t="str">
        <f>IF(G125="","",VLOOKUP(G125,Datos!$D$2:$F$15,3,FALSE))</f>
        <v/>
      </c>
      <c r="J125" s="449" t="str">
        <f t="shared" si="7"/>
        <v/>
      </c>
      <c r="K125" s="449" t="str">
        <f t="shared" si="8"/>
        <v/>
      </c>
      <c r="L125" s="449" t="str">
        <f t="shared" si="9"/>
        <v/>
      </c>
      <c r="M125" s="449" t="str">
        <f t="shared" si="10"/>
        <v/>
      </c>
      <c r="N125" s="449" t="str">
        <f t="shared" si="11"/>
        <v/>
      </c>
      <c r="O125" s="449" t="str">
        <f t="shared" si="12"/>
        <v/>
      </c>
      <c r="P125" s="178"/>
      <c r="Q125" s="526"/>
      <c r="R125" s="296"/>
    </row>
    <row r="126" spans="1:18" ht="33" customHeight="1" x14ac:dyDescent="0.25">
      <c r="A126" s="54"/>
      <c r="B126" s="165"/>
      <c r="C126" s="723"/>
      <c r="D126" s="724"/>
      <c r="E126" s="272"/>
      <c r="F126" s="165"/>
      <c r="G126" s="276"/>
      <c r="H126" s="190"/>
      <c r="I126" s="449" t="str">
        <f>IF(G126="","",VLOOKUP(G126,Datos!$D$2:$F$15,3,FALSE))</f>
        <v/>
      </c>
      <c r="J126" s="449" t="str">
        <f t="shared" si="7"/>
        <v/>
      </c>
      <c r="K126" s="449" t="str">
        <f t="shared" si="8"/>
        <v/>
      </c>
      <c r="L126" s="449" t="str">
        <f t="shared" si="9"/>
        <v/>
      </c>
      <c r="M126" s="449" t="str">
        <f t="shared" si="10"/>
        <v/>
      </c>
      <c r="N126" s="449" t="str">
        <f t="shared" si="11"/>
        <v/>
      </c>
      <c r="O126" s="449" t="str">
        <f t="shared" si="12"/>
        <v/>
      </c>
      <c r="P126" s="178"/>
      <c r="Q126" s="526"/>
      <c r="R126" s="296"/>
    </row>
    <row r="127" spans="1:18" ht="33" customHeight="1" x14ac:dyDescent="0.25">
      <c r="A127" s="54"/>
      <c r="B127" s="165"/>
      <c r="C127" s="723"/>
      <c r="D127" s="724"/>
      <c r="E127" s="272"/>
      <c r="F127" s="165"/>
      <c r="G127" s="276"/>
      <c r="H127" s="190"/>
      <c r="I127" s="449" t="str">
        <f>IF(G127="","",VLOOKUP(G127,Datos!$D$2:$F$15,3,FALSE))</f>
        <v/>
      </c>
      <c r="J127" s="449" t="str">
        <f t="shared" si="7"/>
        <v/>
      </c>
      <c r="K127" s="449" t="str">
        <f t="shared" si="8"/>
        <v/>
      </c>
      <c r="L127" s="449" t="str">
        <f t="shared" si="9"/>
        <v/>
      </c>
      <c r="M127" s="449" t="str">
        <f t="shared" si="10"/>
        <v/>
      </c>
      <c r="N127" s="449" t="str">
        <f t="shared" si="11"/>
        <v/>
      </c>
      <c r="O127" s="449" t="str">
        <f t="shared" si="12"/>
        <v/>
      </c>
      <c r="P127" s="178"/>
      <c r="Q127" s="526"/>
      <c r="R127" s="296"/>
    </row>
    <row r="128" spans="1:18" ht="33" customHeight="1" x14ac:dyDescent="0.25">
      <c r="A128" s="54"/>
      <c r="B128" s="165"/>
      <c r="C128" s="723"/>
      <c r="D128" s="724"/>
      <c r="E128" s="272"/>
      <c r="F128" s="165"/>
      <c r="G128" s="276"/>
      <c r="H128" s="190"/>
      <c r="I128" s="449" t="str">
        <f>IF(G128="","",VLOOKUP(G128,Datos!$D$2:$F$15,3,FALSE))</f>
        <v/>
      </c>
      <c r="J128" s="449" t="str">
        <f t="shared" si="7"/>
        <v/>
      </c>
      <c r="K128" s="449" t="str">
        <f t="shared" si="8"/>
        <v/>
      </c>
      <c r="L128" s="449" t="str">
        <f t="shared" si="9"/>
        <v/>
      </c>
      <c r="M128" s="449" t="str">
        <f t="shared" si="10"/>
        <v/>
      </c>
      <c r="N128" s="449" t="str">
        <f t="shared" si="11"/>
        <v/>
      </c>
      <c r="O128" s="449" t="str">
        <f t="shared" si="12"/>
        <v/>
      </c>
      <c r="P128" s="178"/>
      <c r="Q128" s="526"/>
      <c r="R128" s="296"/>
    </row>
    <row r="129" spans="1:18" ht="33" customHeight="1" x14ac:dyDescent="0.25">
      <c r="A129" s="54"/>
      <c r="B129" s="165"/>
      <c r="C129" s="723"/>
      <c r="D129" s="724"/>
      <c r="E129" s="272"/>
      <c r="F129" s="165"/>
      <c r="G129" s="276"/>
      <c r="H129" s="190"/>
      <c r="I129" s="449" t="str">
        <f>IF(G129="","",VLOOKUP(G129,Datos!$D$2:$F$15,3,FALSE))</f>
        <v/>
      </c>
      <c r="J129" s="449" t="str">
        <f t="shared" si="7"/>
        <v/>
      </c>
      <c r="K129" s="449" t="str">
        <f t="shared" si="8"/>
        <v/>
      </c>
      <c r="L129" s="449" t="str">
        <f t="shared" si="9"/>
        <v/>
      </c>
      <c r="M129" s="449" t="str">
        <f t="shared" si="10"/>
        <v/>
      </c>
      <c r="N129" s="449" t="str">
        <f t="shared" si="11"/>
        <v/>
      </c>
      <c r="O129" s="449" t="str">
        <f t="shared" si="12"/>
        <v/>
      </c>
      <c r="P129" s="178"/>
      <c r="Q129" s="526"/>
      <c r="R129" s="296"/>
    </row>
    <row r="130" spans="1:18" ht="33" customHeight="1" x14ac:dyDescent="0.25">
      <c r="A130" s="54"/>
      <c r="B130" s="165"/>
      <c r="C130" s="723"/>
      <c r="D130" s="724"/>
      <c r="E130" s="272"/>
      <c r="F130" s="165"/>
      <c r="G130" s="276"/>
      <c r="H130" s="190"/>
      <c r="I130" s="449" t="str">
        <f>IF(G130="","",VLOOKUP(G130,Datos!$D$2:$F$15,3,FALSE))</f>
        <v/>
      </c>
      <c r="J130" s="449" t="str">
        <f t="shared" si="7"/>
        <v/>
      </c>
      <c r="K130" s="449" t="str">
        <f t="shared" si="8"/>
        <v/>
      </c>
      <c r="L130" s="449" t="str">
        <f t="shared" si="9"/>
        <v/>
      </c>
      <c r="M130" s="449" t="str">
        <f t="shared" si="10"/>
        <v/>
      </c>
      <c r="N130" s="449" t="str">
        <f t="shared" si="11"/>
        <v/>
      </c>
      <c r="O130" s="449" t="str">
        <f t="shared" si="12"/>
        <v/>
      </c>
      <c r="P130" s="178"/>
      <c r="Q130" s="526"/>
      <c r="R130" s="296"/>
    </row>
    <row r="131" spans="1:18" ht="33" customHeight="1" x14ac:dyDescent="0.25">
      <c r="A131" s="54"/>
      <c r="B131" s="165"/>
      <c r="C131" s="723"/>
      <c r="D131" s="724"/>
      <c r="E131" s="272"/>
      <c r="F131" s="165"/>
      <c r="G131" s="276"/>
      <c r="H131" s="190"/>
      <c r="I131" s="449" t="str">
        <f>IF(G131="","",VLOOKUP(G131,Datos!$D$2:$F$15,3,FALSE))</f>
        <v/>
      </c>
      <c r="J131" s="449" t="str">
        <f t="shared" si="7"/>
        <v/>
      </c>
      <c r="K131" s="449" t="str">
        <f t="shared" si="8"/>
        <v/>
      </c>
      <c r="L131" s="449" t="str">
        <f t="shared" si="9"/>
        <v/>
      </c>
      <c r="M131" s="449" t="str">
        <f t="shared" si="10"/>
        <v/>
      </c>
      <c r="N131" s="449" t="str">
        <f t="shared" si="11"/>
        <v/>
      </c>
      <c r="O131" s="449" t="str">
        <f t="shared" si="12"/>
        <v/>
      </c>
      <c r="P131" s="178"/>
      <c r="Q131" s="526"/>
      <c r="R131" s="296"/>
    </row>
    <row r="132" spans="1:18" ht="33" customHeight="1" x14ac:dyDescent="0.25">
      <c r="A132" s="54"/>
      <c r="B132" s="165"/>
      <c r="C132" s="723"/>
      <c r="D132" s="724"/>
      <c r="E132" s="272"/>
      <c r="F132" s="165"/>
      <c r="G132" s="276"/>
      <c r="H132" s="190"/>
      <c r="I132" s="449" t="str">
        <f>IF(G132="","",VLOOKUP(G132,Datos!$D$2:$F$15,3,FALSE))</f>
        <v/>
      </c>
      <c r="J132" s="449" t="str">
        <f t="shared" si="7"/>
        <v/>
      </c>
      <c r="K132" s="449" t="str">
        <f t="shared" si="8"/>
        <v/>
      </c>
      <c r="L132" s="449" t="str">
        <f t="shared" si="9"/>
        <v/>
      </c>
      <c r="M132" s="449" t="str">
        <f t="shared" si="10"/>
        <v/>
      </c>
      <c r="N132" s="449" t="str">
        <f t="shared" si="11"/>
        <v/>
      </c>
      <c r="O132" s="449" t="str">
        <f t="shared" si="12"/>
        <v/>
      </c>
      <c r="P132" s="178"/>
      <c r="Q132" s="526"/>
      <c r="R132" s="296"/>
    </row>
    <row r="133" spans="1:18" ht="33" customHeight="1" x14ac:dyDescent="0.25">
      <c r="A133" s="54"/>
      <c r="B133" s="165"/>
      <c r="C133" s="723"/>
      <c r="D133" s="724"/>
      <c r="E133" s="272"/>
      <c r="F133" s="165"/>
      <c r="G133" s="276"/>
      <c r="H133" s="190"/>
      <c r="I133" s="449" t="str">
        <f>IF(G133="","",VLOOKUP(G133,Datos!$D$2:$F$15,3,FALSE))</f>
        <v/>
      </c>
      <c r="J133" s="449" t="str">
        <f t="shared" si="7"/>
        <v/>
      </c>
      <c r="K133" s="449" t="str">
        <f t="shared" si="8"/>
        <v/>
      </c>
      <c r="L133" s="449" t="str">
        <f t="shared" si="9"/>
        <v/>
      </c>
      <c r="M133" s="449" t="str">
        <f t="shared" si="10"/>
        <v/>
      </c>
      <c r="N133" s="449" t="str">
        <f t="shared" si="11"/>
        <v/>
      </c>
      <c r="O133" s="449" t="str">
        <f t="shared" si="12"/>
        <v/>
      </c>
      <c r="P133" s="178"/>
      <c r="Q133" s="526"/>
      <c r="R133" s="296"/>
    </row>
    <row r="134" spans="1:18" ht="33" customHeight="1" x14ac:dyDescent="0.25">
      <c r="A134" s="54"/>
      <c r="B134" s="165"/>
      <c r="C134" s="723"/>
      <c r="D134" s="724"/>
      <c r="E134" s="272"/>
      <c r="F134" s="165"/>
      <c r="G134" s="276"/>
      <c r="H134" s="190"/>
      <c r="I134" s="449" t="str">
        <f>IF(G134="","",VLOOKUP(G134,Datos!$D$2:$F$15,3,FALSE))</f>
        <v/>
      </c>
      <c r="J134" s="449" t="str">
        <f t="shared" si="7"/>
        <v/>
      </c>
      <c r="K134" s="449" t="str">
        <f t="shared" si="8"/>
        <v/>
      </c>
      <c r="L134" s="449" t="str">
        <f t="shared" si="9"/>
        <v/>
      </c>
      <c r="M134" s="449" t="str">
        <f t="shared" si="10"/>
        <v/>
      </c>
      <c r="N134" s="449" t="str">
        <f t="shared" si="11"/>
        <v/>
      </c>
      <c r="O134" s="449" t="str">
        <f t="shared" si="12"/>
        <v/>
      </c>
      <c r="P134" s="178"/>
      <c r="Q134" s="526"/>
      <c r="R134" s="296"/>
    </row>
    <row r="135" spans="1:18" ht="33" customHeight="1" x14ac:dyDescent="0.25">
      <c r="A135" s="54"/>
      <c r="B135" s="165"/>
      <c r="C135" s="723"/>
      <c r="D135" s="724"/>
      <c r="E135" s="272"/>
      <c r="F135" s="165"/>
      <c r="G135" s="276"/>
      <c r="H135" s="190"/>
      <c r="I135" s="449" t="str">
        <f>IF(G135="","",VLOOKUP(G135,Datos!$D$2:$F$15,3,FALSE))</f>
        <v/>
      </c>
      <c r="J135" s="449" t="str">
        <f t="shared" si="7"/>
        <v/>
      </c>
      <c r="K135" s="449" t="str">
        <f t="shared" si="8"/>
        <v/>
      </c>
      <c r="L135" s="449" t="str">
        <f t="shared" si="9"/>
        <v/>
      </c>
      <c r="M135" s="449" t="str">
        <f t="shared" si="10"/>
        <v/>
      </c>
      <c r="N135" s="449" t="str">
        <f t="shared" si="11"/>
        <v/>
      </c>
      <c r="O135" s="449" t="str">
        <f t="shared" si="12"/>
        <v/>
      </c>
      <c r="P135" s="178"/>
      <c r="Q135" s="526"/>
      <c r="R135" s="296"/>
    </row>
    <row r="136" spans="1:18" ht="33" customHeight="1" x14ac:dyDescent="0.25">
      <c r="A136" s="54"/>
      <c r="B136" s="165"/>
      <c r="C136" s="723"/>
      <c r="D136" s="724"/>
      <c r="E136" s="272"/>
      <c r="F136" s="165"/>
      <c r="G136" s="276"/>
      <c r="H136" s="190"/>
      <c r="I136" s="449" t="str">
        <f>IF(G136="","",VLOOKUP(G136,Datos!$D$2:$F$15,3,FALSE))</f>
        <v/>
      </c>
      <c r="J136" s="449" t="str">
        <f t="shared" si="7"/>
        <v/>
      </c>
      <c r="K136" s="449" t="str">
        <f t="shared" si="8"/>
        <v/>
      </c>
      <c r="L136" s="449" t="str">
        <f t="shared" si="9"/>
        <v/>
      </c>
      <c r="M136" s="449" t="str">
        <f t="shared" si="10"/>
        <v/>
      </c>
      <c r="N136" s="449" t="str">
        <f t="shared" si="11"/>
        <v/>
      </c>
      <c r="O136" s="449" t="str">
        <f t="shared" si="12"/>
        <v/>
      </c>
      <c r="P136" s="178"/>
      <c r="Q136" s="526"/>
      <c r="R136" s="296"/>
    </row>
    <row r="137" spans="1:18" ht="33" customHeight="1" x14ac:dyDescent="0.25">
      <c r="A137" s="54"/>
      <c r="B137" s="165"/>
      <c r="C137" s="723"/>
      <c r="D137" s="724"/>
      <c r="E137" s="272"/>
      <c r="F137" s="165"/>
      <c r="G137" s="276"/>
      <c r="H137" s="190"/>
      <c r="I137" s="449" t="str">
        <f>IF(G137="","",VLOOKUP(G137,Datos!$D$2:$F$15,3,FALSE))</f>
        <v/>
      </c>
      <c r="J137" s="449" t="str">
        <f t="shared" si="7"/>
        <v/>
      </c>
      <c r="K137" s="449" t="str">
        <f t="shared" si="8"/>
        <v/>
      </c>
      <c r="L137" s="449" t="str">
        <f t="shared" si="9"/>
        <v/>
      </c>
      <c r="M137" s="449" t="str">
        <f t="shared" si="10"/>
        <v/>
      </c>
      <c r="N137" s="449" t="str">
        <f t="shared" si="11"/>
        <v/>
      </c>
      <c r="O137" s="449" t="str">
        <f t="shared" si="12"/>
        <v/>
      </c>
      <c r="P137" s="178"/>
      <c r="Q137" s="526"/>
      <c r="R137" s="296"/>
    </row>
    <row r="138" spans="1:18" ht="33" customHeight="1" x14ac:dyDescent="0.25">
      <c r="A138" s="54"/>
      <c r="B138" s="165"/>
      <c r="C138" s="723"/>
      <c r="D138" s="724"/>
      <c r="E138" s="272"/>
      <c r="F138" s="165"/>
      <c r="G138" s="276"/>
      <c r="H138" s="190"/>
      <c r="I138" s="449" t="str">
        <f>IF(G138="","",VLOOKUP(G138,Datos!$D$2:$F$15,3,FALSE))</f>
        <v/>
      </c>
      <c r="J138" s="449" t="str">
        <f t="shared" si="7"/>
        <v/>
      </c>
      <c r="K138" s="449" t="str">
        <f t="shared" si="8"/>
        <v/>
      </c>
      <c r="L138" s="449" t="str">
        <f t="shared" si="9"/>
        <v/>
      </c>
      <c r="M138" s="449" t="str">
        <f t="shared" si="10"/>
        <v/>
      </c>
      <c r="N138" s="449" t="str">
        <f t="shared" si="11"/>
        <v/>
      </c>
      <c r="O138" s="449" t="str">
        <f t="shared" si="12"/>
        <v/>
      </c>
      <c r="P138" s="178"/>
      <c r="Q138" s="526"/>
      <c r="R138" s="296"/>
    </row>
    <row r="139" spans="1:18" ht="33" customHeight="1" x14ac:dyDescent="0.25">
      <c r="A139" s="54"/>
      <c r="B139" s="165"/>
      <c r="C139" s="723"/>
      <c r="D139" s="724"/>
      <c r="E139" s="272"/>
      <c r="F139" s="165"/>
      <c r="G139" s="276"/>
      <c r="H139" s="190"/>
      <c r="I139" s="449" t="str">
        <f>IF(G139="","",VLOOKUP(G139,Datos!$D$2:$F$15,3,FALSE))</f>
        <v/>
      </c>
      <c r="J139" s="449" t="str">
        <f t="shared" si="7"/>
        <v/>
      </c>
      <c r="K139" s="449" t="str">
        <f t="shared" si="8"/>
        <v/>
      </c>
      <c r="L139" s="449" t="str">
        <f t="shared" si="9"/>
        <v/>
      </c>
      <c r="M139" s="449" t="str">
        <f t="shared" si="10"/>
        <v/>
      </c>
      <c r="N139" s="449" t="str">
        <f t="shared" si="11"/>
        <v/>
      </c>
      <c r="O139" s="449" t="str">
        <f t="shared" si="12"/>
        <v/>
      </c>
      <c r="P139" s="178"/>
      <c r="Q139" s="526"/>
      <c r="R139" s="296"/>
    </row>
    <row r="140" spans="1:18" ht="33" customHeight="1" x14ac:dyDescent="0.25">
      <c r="A140" s="54"/>
      <c r="B140" s="165"/>
      <c r="C140" s="723"/>
      <c r="D140" s="724"/>
      <c r="E140" s="272"/>
      <c r="F140" s="165"/>
      <c r="G140" s="276"/>
      <c r="H140" s="190"/>
      <c r="I140" s="449" t="str">
        <f>IF(G140="","",VLOOKUP(G140,Datos!$D$2:$F$15,3,FALSE))</f>
        <v/>
      </c>
      <c r="J140" s="449" t="str">
        <f t="shared" si="7"/>
        <v/>
      </c>
      <c r="K140" s="449" t="str">
        <f t="shared" si="8"/>
        <v/>
      </c>
      <c r="L140" s="449" t="str">
        <f t="shared" si="9"/>
        <v/>
      </c>
      <c r="M140" s="449" t="str">
        <f t="shared" si="10"/>
        <v/>
      </c>
      <c r="N140" s="449" t="str">
        <f t="shared" si="11"/>
        <v/>
      </c>
      <c r="O140" s="449" t="str">
        <f t="shared" si="12"/>
        <v/>
      </c>
      <c r="P140" s="178"/>
      <c r="Q140" s="526"/>
      <c r="R140" s="296"/>
    </row>
    <row r="141" spans="1:18" ht="33" customHeight="1" x14ac:dyDescent="0.25">
      <c r="A141" s="54"/>
      <c r="B141" s="165"/>
      <c r="C141" s="723"/>
      <c r="D141" s="724"/>
      <c r="E141" s="272"/>
      <c r="F141" s="165"/>
      <c r="G141" s="276"/>
      <c r="H141" s="190"/>
      <c r="I141" s="449" t="str">
        <f>IF(G141="","",VLOOKUP(G141,Datos!$D$2:$F$15,3,FALSE))</f>
        <v/>
      </c>
      <c r="J141" s="449" t="str">
        <f t="shared" ref="J141:J204" si="13">IF(ISNUMBER(I141),((I141*12)*F141),"")</f>
        <v/>
      </c>
      <c r="K141" s="449" t="str">
        <f t="shared" ref="K141:K204" si="14">IF(ISNUMBER(I141),(J141/12),"")</f>
        <v/>
      </c>
      <c r="L141" s="449" t="str">
        <f t="shared" ref="L141:L204" si="15">IF(ISNUMBER(I141),($E$211*F141),"")</f>
        <v/>
      </c>
      <c r="M141" s="449" t="str">
        <f t="shared" ref="M141:M204" si="16">IF(ISNUMBER(I141),(J141*8.33%),"")</f>
        <v/>
      </c>
      <c r="N141" s="449" t="str">
        <f t="shared" ref="N141:N204" si="17">IF(ISNUMBER(I141),(J141*9.15%),"")</f>
        <v/>
      </c>
      <c r="O141" s="449" t="str">
        <f t="shared" ref="O141:O204" si="18">IF(ISNUMBER(I141),SUM(J141:N141),"")</f>
        <v/>
      </c>
      <c r="P141" s="178"/>
      <c r="Q141" s="526"/>
      <c r="R141" s="296"/>
    </row>
    <row r="142" spans="1:18" ht="33" customHeight="1" x14ac:dyDescent="0.25">
      <c r="A142" s="54"/>
      <c r="B142" s="165"/>
      <c r="C142" s="723"/>
      <c r="D142" s="724"/>
      <c r="E142" s="272"/>
      <c r="F142" s="165"/>
      <c r="G142" s="276"/>
      <c r="H142" s="190"/>
      <c r="I142" s="449" t="str">
        <f>IF(G142="","",VLOOKUP(G142,Datos!$D$2:$F$15,3,FALSE))</f>
        <v/>
      </c>
      <c r="J142" s="449" t="str">
        <f t="shared" si="13"/>
        <v/>
      </c>
      <c r="K142" s="449" t="str">
        <f t="shared" si="14"/>
        <v/>
      </c>
      <c r="L142" s="449" t="str">
        <f t="shared" si="15"/>
        <v/>
      </c>
      <c r="M142" s="449" t="str">
        <f t="shared" si="16"/>
        <v/>
      </c>
      <c r="N142" s="449" t="str">
        <f t="shared" si="17"/>
        <v/>
      </c>
      <c r="O142" s="449" t="str">
        <f t="shared" si="18"/>
        <v/>
      </c>
      <c r="P142" s="178"/>
      <c r="Q142" s="526"/>
      <c r="R142" s="296"/>
    </row>
    <row r="143" spans="1:18" ht="33" customHeight="1" x14ac:dyDescent="0.25">
      <c r="A143" s="54"/>
      <c r="B143" s="165"/>
      <c r="C143" s="723"/>
      <c r="D143" s="724"/>
      <c r="E143" s="272"/>
      <c r="F143" s="165"/>
      <c r="G143" s="276"/>
      <c r="H143" s="190"/>
      <c r="I143" s="449" t="str">
        <f>IF(G143="","",VLOOKUP(G143,Datos!$D$2:$F$15,3,FALSE))</f>
        <v/>
      </c>
      <c r="J143" s="449" t="str">
        <f t="shared" si="13"/>
        <v/>
      </c>
      <c r="K143" s="449" t="str">
        <f t="shared" si="14"/>
        <v/>
      </c>
      <c r="L143" s="449" t="str">
        <f t="shared" si="15"/>
        <v/>
      </c>
      <c r="M143" s="449" t="str">
        <f t="shared" si="16"/>
        <v/>
      </c>
      <c r="N143" s="449" t="str">
        <f t="shared" si="17"/>
        <v/>
      </c>
      <c r="O143" s="449" t="str">
        <f t="shared" si="18"/>
        <v/>
      </c>
      <c r="P143" s="178"/>
      <c r="Q143" s="526"/>
      <c r="R143" s="296"/>
    </row>
    <row r="144" spans="1:18" ht="33" customHeight="1" x14ac:dyDescent="0.25">
      <c r="A144" s="54"/>
      <c r="B144" s="165"/>
      <c r="C144" s="723"/>
      <c r="D144" s="724"/>
      <c r="E144" s="272"/>
      <c r="F144" s="165"/>
      <c r="G144" s="276"/>
      <c r="H144" s="190"/>
      <c r="I144" s="449" t="str">
        <f>IF(G144="","",VLOOKUP(G144,Datos!$D$2:$F$15,3,FALSE))</f>
        <v/>
      </c>
      <c r="J144" s="449" t="str">
        <f t="shared" si="13"/>
        <v/>
      </c>
      <c r="K144" s="449" t="str">
        <f t="shared" si="14"/>
        <v/>
      </c>
      <c r="L144" s="449" t="str">
        <f t="shared" si="15"/>
        <v/>
      </c>
      <c r="M144" s="449" t="str">
        <f t="shared" si="16"/>
        <v/>
      </c>
      <c r="N144" s="449" t="str">
        <f t="shared" si="17"/>
        <v/>
      </c>
      <c r="O144" s="449" t="str">
        <f t="shared" si="18"/>
        <v/>
      </c>
      <c r="P144" s="178"/>
      <c r="Q144" s="526"/>
      <c r="R144" s="296"/>
    </row>
    <row r="145" spans="1:18" ht="33" customHeight="1" x14ac:dyDescent="0.25">
      <c r="A145" s="54"/>
      <c r="B145" s="165"/>
      <c r="C145" s="723"/>
      <c r="D145" s="724"/>
      <c r="E145" s="272"/>
      <c r="F145" s="165"/>
      <c r="G145" s="276"/>
      <c r="H145" s="190"/>
      <c r="I145" s="449" t="str">
        <f>IF(G145="","",VLOOKUP(G145,Datos!$D$2:$F$15,3,FALSE))</f>
        <v/>
      </c>
      <c r="J145" s="449" t="str">
        <f t="shared" si="13"/>
        <v/>
      </c>
      <c r="K145" s="449" t="str">
        <f t="shared" si="14"/>
        <v/>
      </c>
      <c r="L145" s="449" t="str">
        <f t="shared" si="15"/>
        <v/>
      </c>
      <c r="M145" s="449" t="str">
        <f t="shared" si="16"/>
        <v/>
      </c>
      <c r="N145" s="449" t="str">
        <f t="shared" si="17"/>
        <v/>
      </c>
      <c r="O145" s="449" t="str">
        <f t="shared" si="18"/>
        <v/>
      </c>
      <c r="P145" s="178"/>
      <c r="Q145" s="526"/>
      <c r="R145" s="296"/>
    </row>
    <row r="146" spans="1:18" ht="33" customHeight="1" x14ac:dyDescent="0.25">
      <c r="A146" s="54"/>
      <c r="B146" s="165"/>
      <c r="C146" s="723"/>
      <c r="D146" s="724"/>
      <c r="E146" s="272"/>
      <c r="F146" s="165"/>
      <c r="G146" s="276"/>
      <c r="H146" s="190"/>
      <c r="I146" s="449" t="str">
        <f>IF(G146="","",VLOOKUP(G146,Datos!$D$2:$F$15,3,FALSE))</f>
        <v/>
      </c>
      <c r="J146" s="449" t="str">
        <f t="shared" si="13"/>
        <v/>
      </c>
      <c r="K146" s="449" t="str">
        <f t="shared" si="14"/>
        <v/>
      </c>
      <c r="L146" s="449" t="str">
        <f t="shared" si="15"/>
        <v/>
      </c>
      <c r="M146" s="449" t="str">
        <f t="shared" si="16"/>
        <v/>
      </c>
      <c r="N146" s="449" t="str">
        <f t="shared" si="17"/>
        <v/>
      </c>
      <c r="O146" s="449" t="str">
        <f t="shared" si="18"/>
        <v/>
      </c>
      <c r="P146" s="178"/>
      <c r="Q146" s="526"/>
      <c r="R146" s="296"/>
    </row>
    <row r="147" spans="1:18" ht="33" customHeight="1" x14ac:dyDescent="0.25">
      <c r="A147" s="54"/>
      <c r="B147" s="165"/>
      <c r="C147" s="723"/>
      <c r="D147" s="724"/>
      <c r="E147" s="272"/>
      <c r="F147" s="165"/>
      <c r="G147" s="276"/>
      <c r="H147" s="190"/>
      <c r="I147" s="449" t="str">
        <f>IF(G147="","",VLOOKUP(G147,Datos!$D$2:$F$15,3,FALSE))</f>
        <v/>
      </c>
      <c r="J147" s="449" t="str">
        <f t="shared" si="13"/>
        <v/>
      </c>
      <c r="K147" s="449" t="str">
        <f t="shared" si="14"/>
        <v/>
      </c>
      <c r="L147" s="449" t="str">
        <f t="shared" si="15"/>
        <v/>
      </c>
      <c r="M147" s="449" t="str">
        <f t="shared" si="16"/>
        <v/>
      </c>
      <c r="N147" s="449" t="str">
        <f t="shared" si="17"/>
        <v/>
      </c>
      <c r="O147" s="449" t="str">
        <f t="shared" si="18"/>
        <v/>
      </c>
      <c r="P147" s="178"/>
      <c r="Q147" s="526"/>
      <c r="R147" s="296"/>
    </row>
    <row r="148" spans="1:18" ht="33" customHeight="1" x14ac:dyDescent="0.25">
      <c r="A148" s="54"/>
      <c r="B148" s="165"/>
      <c r="C148" s="723"/>
      <c r="D148" s="724"/>
      <c r="E148" s="272"/>
      <c r="F148" s="165"/>
      <c r="G148" s="276"/>
      <c r="H148" s="190"/>
      <c r="I148" s="449" t="str">
        <f>IF(G148="","",VLOOKUP(G148,Datos!$D$2:$F$15,3,FALSE))</f>
        <v/>
      </c>
      <c r="J148" s="449" t="str">
        <f t="shared" si="13"/>
        <v/>
      </c>
      <c r="K148" s="449" t="str">
        <f t="shared" si="14"/>
        <v/>
      </c>
      <c r="L148" s="449" t="str">
        <f t="shared" si="15"/>
        <v/>
      </c>
      <c r="M148" s="449" t="str">
        <f t="shared" si="16"/>
        <v/>
      </c>
      <c r="N148" s="449" t="str">
        <f t="shared" si="17"/>
        <v/>
      </c>
      <c r="O148" s="449" t="str">
        <f t="shared" si="18"/>
        <v/>
      </c>
      <c r="P148" s="178"/>
      <c r="Q148" s="526"/>
      <c r="R148" s="296"/>
    </row>
    <row r="149" spans="1:18" ht="33" customHeight="1" x14ac:dyDescent="0.25">
      <c r="A149" s="54"/>
      <c r="B149" s="165"/>
      <c r="C149" s="723"/>
      <c r="D149" s="724"/>
      <c r="E149" s="272"/>
      <c r="F149" s="165"/>
      <c r="G149" s="276"/>
      <c r="H149" s="190"/>
      <c r="I149" s="449" t="str">
        <f>IF(G149="","",VLOOKUP(G149,Datos!$D$2:$F$15,3,FALSE))</f>
        <v/>
      </c>
      <c r="J149" s="449" t="str">
        <f t="shared" si="13"/>
        <v/>
      </c>
      <c r="K149" s="449" t="str">
        <f t="shared" si="14"/>
        <v/>
      </c>
      <c r="L149" s="449" t="str">
        <f t="shared" si="15"/>
        <v/>
      </c>
      <c r="M149" s="449" t="str">
        <f t="shared" si="16"/>
        <v/>
      </c>
      <c r="N149" s="449" t="str">
        <f t="shared" si="17"/>
        <v/>
      </c>
      <c r="O149" s="449" t="str">
        <f t="shared" si="18"/>
        <v/>
      </c>
      <c r="P149" s="178"/>
      <c r="Q149" s="526"/>
      <c r="R149" s="296"/>
    </row>
    <row r="150" spans="1:18" ht="33" customHeight="1" x14ac:dyDescent="0.25">
      <c r="A150" s="54"/>
      <c r="B150" s="165"/>
      <c r="C150" s="723"/>
      <c r="D150" s="724"/>
      <c r="E150" s="272"/>
      <c r="F150" s="165"/>
      <c r="G150" s="276"/>
      <c r="H150" s="190"/>
      <c r="I150" s="449" t="str">
        <f>IF(G150="","",VLOOKUP(G150,Datos!$D$2:$F$15,3,FALSE))</f>
        <v/>
      </c>
      <c r="J150" s="449" t="str">
        <f t="shared" si="13"/>
        <v/>
      </c>
      <c r="K150" s="449" t="str">
        <f t="shared" si="14"/>
        <v/>
      </c>
      <c r="L150" s="449" t="str">
        <f t="shared" si="15"/>
        <v/>
      </c>
      <c r="M150" s="449" t="str">
        <f t="shared" si="16"/>
        <v/>
      </c>
      <c r="N150" s="449" t="str">
        <f t="shared" si="17"/>
        <v/>
      </c>
      <c r="O150" s="449" t="str">
        <f t="shared" si="18"/>
        <v/>
      </c>
      <c r="P150" s="178"/>
      <c r="Q150" s="526"/>
      <c r="R150" s="296"/>
    </row>
    <row r="151" spans="1:18" ht="33" customHeight="1" x14ac:dyDescent="0.25">
      <c r="A151" s="54"/>
      <c r="B151" s="165"/>
      <c r="C151" s="723"/>
      <c r="D151" s="724"/>
      <c r="E151" s="272"/>
      <c r="F151" s="165"/>
      <c r="G151" s="276"/>
      <c r="H151" s="190"/>
      <c r="I151" s="449" t="str">
        <f>IF(G151="","",VLOOKUP(G151,Datos!$D$2:$F$15,3,FALSE))</f>
        <v/>
      </c>
      <c r="J151" s="449" t="str">
        <f t="shared" si="13"/>
        <v/>
      </c>
      <c r="K151" s="449" t="str">
        <f t="shared" si="14"/>
        <v/>
      </c>
      <c r="L151" s="449" t="str">
        <f t="shared" si="15"/>
        <v/>
      </c>
      <c r="M151" s="449" t="str">
        <f t="shared" si="16"/>
        <v/>
      </c>
      <c r="N151" s="449" t="str">
        <f t="shared" si="17"/>
        <v/>
      </c>
      <c r="O151" s="449" t="str">
        <f t="shared" si="18"/>
        <v/>
      </c>
      <c r="P151" s="178"/>
      <c r="Q151" s="526"/>
      <c r="R151" s="296"/>
    </row>
    <row r="152" spans="1:18" ht="33" customHeight="1" x14ac:dyDescent="0.25">
      <c r="A152" s="54"/>
      <c r="B152" s="165"/>
      <c r="C152" s="723"/>
      <c r="D152" s="724"/>
      <c r="E152" s="272"/>
      <c r="F152" s="165"/>
      <c r="G152" s="276"/>
      <c r="H152" s="190"/>
      <c r="I152" s="449" t="str">
        <f>IF(G152="","",VLOOKUP(G152,Datos!$D$2:$F$15,3,FALSE))</f>
        <v/>
      </c>
      <c r="J152" s="449" t="str">
        <f t="shared" si="13"/>
        <v/>
      </c>
      <c r="K152" s="449" t="str">
        <f t="shared" si="14"/>
        <v/>
      </c>
      <c r="L152" s="449" t="str">
        <f t="shared" si="15"/>
        <v/>
      </c>
      <c r="M152" s="449" t="str">
        <f t="shared" si="16"/>
        <v/>
      </c>
      <c r="N152" s="449" t="str">
        <f t="shared" si="17"/>
        <v/>
      </c>
      <c r="O152" s="449" t="str">
        <f t="shared" si="18"/>
        <v/>
      </c>
      <c r="P152" s="178"/>
      <c r="Q152" s="526"/>
      <c r="R152" s="296"/>
    </row>
    <row r="153" spans="1:18" ht="33" customHeight="1" x14ac:dyDescent="0.25">
      <c r="A153" s="54"/>
      <c r="B153" s="165"/>
      <c r="C153" s="723"/>
      <c r="D153" s="724"/>
      <c r="E153" s="272"/>
      <c r="F153" s="165"/>
      <c r="G153" s="276"/>
      <c r="H153" s="190"/>
      <c r="I153" s="449" t="str">
        <f>IF(G153="","",VLOOKUP(G153,Datos!$D$2:$F$15,3,FALSE))</f>
        <v/>
      </c>
      <c r="J153" s="449" t="str">
        <f t="shared" si="13"/>
        <v/>
      </c>
      <c r="K153" s="449" t="str">
        <f t="shared" si="14"/>
        <v/>
      </c>
      <c r="L153" s="449" t="str">
        <f t="shared" si="15"/>
        <v/>
      </c>
      <c r="M153" s="449" t="str">
        <f t="shared" si="16"/>
        <v/>
      </c>
      <c r="N153" s="449" t="str">
        <f t="shared" si="17"/>
        <v/>
      </c>
      <c r="O153" s="449" t="str">
        <f t="shared" si="18"/>
        <v/>
      </c>
      <c r="P153" s="178"/>
      <c r="Q153" s="526"/>
      <c r="R153" s="296"/>
    </row>
    <row r="154" spans="1:18" ht="33" customHeight="1" x14ac:dyDescent="0.25">
      <c r="A154" s="54"/>
      <c r="B154" s="165"/>
      <c r="C154" s="723"/>
      <c r="D154" s="724"/>
      <c r="E154" s="272"/>
      <c r="F154" s="165"/>
      <c r="G154" s="276"/>
      <c r="H154" s="190"/>
      <c r="I154" s="449" t="str">
        <f>IF(G154="","",VLOOKUP(G154,Datos!$D$2:$F$15,3,FALSE))</f>
        <v/>
      </c>
      <c r="J154" s="449" t="str">
        <f t="shared" si="13"/>
        <v/>
      </c>
      <c r="K154" s="449" t="str">
        <f t="shared" si="14"/>
        <v/>
      </c>
      <c r="L154" s="449" t="str">
        <f t="shared" si="15"/>
        <v/>
      </c>
      <c r="M154" s="449" t="str">
        <f t="shared" si="16"/>
        <v/>
      </c>
      <c r="N154" s="449" t="str">
        <f t="shared" si="17"/>
        <v/>
      </c>
      <c r="O154" s="449" t="str">
        <f t="shared" si="18"/>
        <v/>
      </c>
      <c r="P154" s="178"/>
      <c r="Q154" s="526"/>
      <c r="R154" s="296"/>
    </row>
    <row r="155" spans="1:18" ht="33" customHeight="1" x14ac:dyDescent="0.25">
      <c r="A155" s="54"/>
      <c r="B155" s="165"/>
      <c r="C155" s="723"/>
      <c r="D155" s="724"/>
      <c r="E155" s="272"/>
      <c r="F155" s="165"/>
      <c r="G155" s="276"/>
      <c r="H155" s="190"/>
      <c r="I155" s="449" t="str">
        <f>IF(G155="","",VLOOKUP(G155,Datos!$D$2:$F$15,3,FALSE))</f>
        <v/>
      </c>
      <c r="J155" s="449" t="str">
        <f t="shared" si="13"/>
        <v/>
      </c>
      <c r="K155" s="449" t="str">
        <f t="shared" si="14"/>
        <v/>
      </c>
      <c r="L155" s="449" t="str">
        <f t="shared" si="15"/>
        <v/>
      </c>
      <c r="M155" s="449" t="str">
        <f t="shared" si="16"/>
        <v/>
      </c>
      <c r="N155" s="449" t="str">
        <f t="shared" si="17"/>
        <v/>
      </c>
      <c r="O155" s="449" t="str">
        <f t="shared" si="18"/>
        <v/>
      </c>
      <c r="P155" s="178"/>
      <c r="Q155" s="526"/>
      <c r="R155" s="296"/>
    </row>
    <row r="156" spans="1:18" ht="33" customHeight="1" x14ac:dyDescent="0.25">
      <c r="A156" s="54"/>
      <c r="B156" s="165"/>
      <c r="C156" s="723"/>
      <c r="D156" s="724"/>
      <c r="E156" s="272"/>
      <c r="F156" s="165"/>
      <c r="G156" s="276"/>
      <c r="H156" s="190"/>
      <c r="I156" s="449" t="str">
        <f>IF(G156="","",VLOOKUP(G156,Datos!$D$2:$F$15,3,FALSE))</f>
        <v/>
      </c>
      <c r="J156" s="449" t="str">
        <f t="shared" si="13"/>
        <v/>
      </c>
      <c r="K156" s="449" t="str">
        <f t="shared" si="14"/>
        <v/>
      </c>
      <c r="L156" s="449" t="str">
        <f t="shared" si="15"/>
        <v/>
      </c>
      <c r="M156" s="449" t="str">
        <f t="shared" si="16"/>
        <v/>
      </c>
      <c r="N156" s="449" t="str">
        <f t="shared" si="17"/>
        <v/>
      </c>
      <c r="O156" s="449" t="str">
        <f t="shared" si="18"/>
        <v/>
      </c>
      <c r="P156" s="178"/>
      <c r="Q156" s="526"/>
      <c r="R156" s="296"/>
    </row>
    <row r="157" spans="1:18" ht="33" customHeight="1" x14ac:dyDescent="0.25">
      <c r="A157" s="54"/>
      <c r="B157" s="165"/>
      <c r="C157" s="723"/>
      <c r="D157" s="724"/>
      <c r="E157" s="272"/>
      <c r="F157" s="165"/>
      <c r="G157" s="276"/>
      <c r="H157" s="190"/>
      <c r="I157" s="449" t="str">
        <f>IF(G157="","",VLOOKUP(G157,Datos!$D$2:$F$15,3,FALSE))</f>
        <v/>
      </c>
      <c r="J157" s="449" t="str">
        <f t="shared" si="13"/>
        <v/>
      </c>
      <c r="K157" s="449" t="str">
        <f t="shared" si="14"/>
        <v/>
      </c>
      <c r="L157" s="449" t="str">
        <f t="shared" si="15"/>
        <v/>
      </c>
      <c r="M157" s="449" t="str">
        <f t="shared" si="16"/>
        <v/>
      </c>
      <c r="N157" s="449" t="str">
        <f t="shared" si="17"/>
        <v/>
      </c>
      <c r="O157" s="449" t="str">
        <f t="shared" si="18"/>
        <v/>
      </c>
      <c r="P157" s="178"/>
      <c r="Q157" s="526"/>
      <c r="R157" s="296"/>
    </row>
    <row r="158" spans="1:18" ht="33" customHeight="1" x14ac:dyDescent="0.25">
      <c r="A158" s="54"/>
      <c r="B158" s="165"/>
      <c r="C158" s="723"/>
      <c r="D158" s="724"/>
      <c r="E158" s="272"/>
      <c r="F158" s="165"/>
      <c r="G158" s="276"/>
      <c r="H158" s="190"/>
      <c r="I158" s="449" t="str">
        <f>IF(G158="","",VLOOKUP(G158,Datos!$D$2:$F$15,3,FALSE))</f>
        <v/>
      </c>
      <c r="J158" s="449" t="str">
        <f t="shared" si="13"/>
        <v/>
      </c>
      <c r="K158" s="449" t="str">
        <f t="shared" si="14"/>
        <v/>
      </c>
      <c r="L158" s="449" t="str">
        <f t="shared" si="15"/>
        <v/>
      </c>
      <c r="M158" s="449" t="str">
        <f t="shared" si="16"/>
        <v/>
      </c>
      <c r="N158" s="449" t="str">
        <f t="shared" si="17"/>
        <v/>
      </c>
      <c r="O158" s="449" t="str">
        <f t="shared" si="18"/>
        <v/>
      </c>
      <c r="P158" s="178"/>
      <c r="Q158" s="526"/>
      <c r="R158" s="296"/>
    </row>
    <row r="159" spans="1:18" ht="33" customHeight="1" x14ac:dyDescent="0.25">
      <c r="A159" s="54"/>
      <c r="B159" s="165"/>
      <c r="C159" s="723"/>
      <c r="D159" s="724"/>
      <c r="E159" s="272"/>
      <c r="F159" s="165"/>
      <c r="G159" s="276"/>
      <c r="H159" s="190"/>
      <c r="I159" s="449" t="str">
        <f>IF(G159="","",VLOOKUP(G159,Datos!$D$2:$F$15,3,FALSE))</f>
        <v/>
      </c>
      <c r="J159" s="449" t="str">
        <f t="shared" si="13"/>
        <v/>
      </c>
      <c r="K159" s="449" t="str">
        <f t="shared" si="14"/>
        <v/>
      </c>
      <c r="L159" s="449" t="str">
        <f t="shared" si="15"/>
        <v/>
      </c>
      <c r="M159" s="449" t="str">
        <f t="shared" si="16"/>
        <v/>
      </c>
      <c r="N159" s="449" t="str">
        <f t="shared" si="17"/>
        <v/>
      </c>
      <c r="O159" s="449" t="str">
        <f t="shared" si="18"/>
        <v/>
      </c>
      <c r="P159" s="178"/>
      <c r="Q159" s="526"/>
      <c r="R159" s="296"/>
    </row>
    <row r="160" spans="1:18" ht="33" customHeight="1" x14ac:dyDescent="0.25">
      <c r="A160" s="54"/>
      <c r="B160" s="165"/>
      <c r="C160" s="723"/>
      <c r="D160" s="724"/>
      <c r="E160" s="272"/>
      <c r="F160" s="165"/>
      <c r="G160" s="276"/>
      <c r="H160" s="190"/>
      <c r="I160" s="449" t="str">
        <f>IF(G160="","",VLOOKUP(G160,Datos!$D$2:$F$15,3,FALSE))</f>
        <v/>
      </c>
      <c r="J160" s="449" t="str">
        <f t="shared" si="13"/>
        <v/>
      </c>
      <c r="K160" s="449" t="str">
        <f t="shared" si="14"/>
        <v/>
      </c>
      <c r="L160" s="449" t="str">
        <f t="shared" si="15"/>
        <v/>
      </c>
      <c r="M160" s="449" t="str">
        <f t="shared" si="16"/>
        <v/>
      </c>
      <c r="N160" s="449" t="str">
        <f t="shared" si="17"/>
        <v/>
      </c>
      <c r="O160" s="449" t="str">
        <f t="shared" si="18"/>
        <v/>
      </c>
      <c r="P160" s="178"/>
      <c r="Q160" s="526"/>
      <c r="R160" s="296"/>
    </row>
    <row r="161" spans="1:18" ht="33" customHeight="1" x14ac:dyDescent="0.25">
      <c r="A161" s="54"/>
      <c r="B161" s="165"/>
      <c r="C161" s="723"/>
      <c r="D161" s="724"/>
      <c r="E161" s="272"/>
      <c r="F161" s="165"/>
      <c r="G161" s="276"/>
      <c r="H161" s="190"/>
      <c r="I161" s="449" t="str">
        <f>IF(G161="","",VLOOKUP(G161,Datos!$D$2:$F$15,3,FALSE))</f>
        <v/>
      </c>
      <c r="J161" s="449" t="str">
        <f t="shared" si="13"/>
        <v/>
      </c>
      <c r="K161" s="449" t="str">
        <f t="shared" si="14"/>
        <v/>
      </c>
      <c r="L161" s="449" t="str">
        <f t="shared" si="15"/>
        <v/>
      </c>
      <c r="M161" s="449" t="str">
        <f t="shared" si="16"/>
        <v/>
      </c>
      <c r="N161" s="449" t="str">
        <f t="shared" si="17"/>
        <v/>
      </c>
      <c r="O161" s="449" t="str">
        <f t="shared" si="18"/>
        <v/>
      </c>
      <c r="P161" s="178"/>
      <c r="Q161" s="526"/>
      <c r="R161" s="296"/>
    </row>
    <row r="162" spans="1:18" ht="33" customHeight="1" x14ac:dyDescent="0.25">
      <c r="A162" s="54"/>
      <c r="B162" s="165"/>
      <c r="C162" s="723"/>
      <c r="D162" s="724"/>
      <c r="E162" s="272"/>
      <c r="F162" s="165"/>
      <c r="G162" s="276"/>
      <c r="H162" s="190"/>
      <c r="I162" s="449" t="str">
        <f>IF(G162="","",VLOOKUP(G162,Datos!$D$2:$F$15,3,FALSE))</f>
        <v/>
      </c>
      <c r="J162" s="449" t="str">
        <f t="shared" si="13"/>
        <v/>
      </c>
      <c r="K162" s="449" t="str">
        <f t="shared" si="14"/>
        <v/>
      </c>
      <c r="L162" s="449" t="str">
        <f t="shared" si="15"/>
        <v/>
      </c>
      <c r="M162" s="449" t="str">
        <f t="shared" si="16"/>
        <v/>
      </c>
      <c r="N162" s="449" t="str">
        <f t="shared" si="17"/>
        <v/>
      </c>
      <c r="O162" s="449" t="str">
        <f t="shared" si="18"/>
        <v/>
      </c>
      <c r="P162" s="178"/>
      <c r="Q162" s="526"/>
      <c r="R162" s="296"/>
    </row>
    <row r="163" spans="1:18" ht="33" customHeight="1" x14ac:dyDescent="0.25">
      <c r="A163" s="54"/>
      <c r="B163" s="165"/>
      <c r="C163" s="723"/>
      <c r="D163" s="724"/>
      <c r="E163" s="272"/>
      <c r="F163" s="165"/>
      <c r="G163" s="276"/>
      <c r="H163" s="190"/>
      <c r="I163" s="449" t="str">
        <f>IF(G163="","",VLOOKUP(G163,Datos!$D$2:$F$15,3,FALSE))</f>
        <v/>
      </c>
      <c r="J163" s="449" t="str">
        <f t="shared" si="13"/>
        <v/>
      </c>
      <c r="K163" s="449" t="str">
        <f t="shared" si="14"/>
        <v/>
      </c>
      <c r="L163" s="449" t="str">
        <f t="shared" si="15"/>
        <v/>
      </c>
      <c r="M163" s="449" t="str">
        <f t="shared" si="16"/>
        <v/>
      </c>
      <c r="N163" s="449" t="str">
        <f t="shared" si="17"/>
        <v/>
      </c>
      <c r="O163" s="449" t="str">
        <f t="shared" si="18"/>
        <v/>
      </c>
      <c r="P163" s="178"/>
      <c r="Q163" s="526"/>
      <c r="R163" s="296"/>
    </row>
    <row r="164" spans="1:18" ht="33" customHeight="1" x14ac:dyDescent="0.25">
      <c r="A164" s="54"/>
      <c r="B164" s="165"/>
      <c r="C164" s="723"/>
      <c r="D164" s="724"/>
      <c r="E164" s="272"/>
      <c r="F164" s="165"/>
      <c r="G164" s="276"/>
      <c r="H164" s="190"/>
      <c r="I164" s="449" t="str">
        <f>IF(G164="","",VLOOKUP(G164,Datos!$D$2:$F$15,3,FALSE))</f>
        <v/>
      </c>
      <c r="J164" s="449" t="str">
        <f t="shared" si="13"/>
        <v/>
      </c>
      <c r="K164" s="449" t="str">
        <f t="shared" si="14"/>
        <v/>
      </c>
      <c r="L164" s="449" t="str">
        <f t="shared" si="15"/>
        <v/>
      </c>
      <c r="M164" s="449" t="str">
        <f t="shared" si="16"/>
        <v/>
      </c>
      <c r="N164" s="449" t="str">
        <f t="shared" si="17"/>
        <v/>
      </c>
      <c r="O164" s="449" t="str">
        <f t="shared" si="18"/>
        <v/>
      </c>
      <c r="P164" s="178"/>
      <c r="Q164" s="526"/>
      <c r="R164" s="296"/>
    </row>
    <row r="165" spans="1:18" ht="33" customHeight="1" x14ac:dyDescent="0.25">
      <c r="A165" s="54"/>
      <c r="B165" s="165"/>
      <c r="C165" s="723"/>
      <c r="D165" s="724"/>
      <c r="E165" s="272"/>
      <c r="F165" s="165"/>
      <c r="G165" s="276"/>
      <c r="H165" s="190"/>
      <c r="I165" s="449" t="str">
        <f>IF(G165="","",VLOOKUP(G165,Datos!$D$2:$F$15,3,FALSE))</f>
        <v/>
      </c>
      <c r="J165" s="449" t="str">
        <f t="shared" si="13"/>
        <v/>
      </c>
      <c r="K165" s="449" t="str">
        <f t="shared" si="14"/>
        <v/>
      </c>
      <c r="L165" s="449" t="str">
        <f t="shared" si="15"/>
        <v/>
      </c>
      <c r="M165" s="449" t="str">
        <f t="shared" si="16"/>
        <v/>
      </c>
      <c r="N165" s="449" t="str">
        <f t="shared" si="17"/>
        <v/>
      </c>
      <c r="O165" s="449" t="str">
        <f t="shared" si="18"/>
        <v/>
      </c>
      <c r="P165" s="178"/>
      <c r="Q165" s="526"/>
      <c r="R165" s="296"/>
    </row>
    <row r="166" spans="1:18" ht="33" customHeight="1" x14ac:dyDescent="0.25">
      <c r="A166" s="54"/>
      <c r="B166" s="165"/>
      <c r="C166" s="723"/>
      <c r="D166" s="724"/>
      <c r="E166" s="272"/>
      <c r="F166" s="165"/>
      <c r="G166" s="276"/>
      <c r="H166" s="190"/>
      <c r="I166" s="449" t="str">
        <f>IF(G166="","",VLOOKUP(G166,Datos!$D$2:$F$15,3,FALSE))</f>
        <v/>
      </c>
      <c r="J166" s="449" t="str">
        <f t="shared" si="13"/>
        <v/>
      </c>
      <c r="K166" s="449" t="str">
        <f t="shared" si="14"/>
        <v/>
      </c>
      <c r="L166" s="449" t="str">
        <f t="shared" si="15"/>
        <v/>
      </c>
      <c r="M166" s="449" t="str">
        <f t="shared" si="16"/>
        <v/>
      </c>
      <c r="N166" s="449" t="str">
        <f t="shared" si="17"/>
        <v/>
      </c>
      <c r="O166" s="449" t="str">
        <f t="shared" si="18"/>
        <v/>
      </c>
      <c r="P166" s="178"/>
      <c r="Q166" s="526"/>
      <c r="R166" s="296"/>
    </row>
    <row r="167" spans="1:18" ht="33" customHeight="1" x14ac:dyDescent="0.25">
      <c r="A167" s="54"/>
      <c r="B167" s="165"/>
      <c r="C167" s="723"/>
      <c r="D167" s="724"/>
      <c r="E167" s="272"/>
      <c r="F167" s="165"/>
      <c r="G167" s="276"/>
      <c r="H167" s="190"/>
      <c r="I167" s="449" t="str">
        <f>IF(G167="","",VLOOKUP(G167,Datos!$D$2:$F$15,3,FALSE))</f>
        <v/>
      </c>
      <c r="J167" s="449" t="str">
        <f t="shared" si="13"/>
        <v/>
      </c>
      <c r="K167" s="449" t="str">
        <f t="shared" si="14"/>
        <v/>
      </c>
      <c r="L167" s="449" t="str">
        <f t="shared" si="15"/>
        <v/>
      </c>
      <c r="M167" s="449" t="str">
        <f t="shared" si="16"/>
        <v/>
      </c>
      <c r="N167" s="449" t="str">
        <f t="shared" si="17"/>
        <v/>
      </c>
      <c r="O167" s="449" t="str">
        <f t="shared" si="18"/>
        <v/>
      </c>
      <c r="P167" s="178"/>
      <c r="Q167" s="526"/>
      <c r="R167" s="296"/>
    </row>
    <row r="168" spans="1:18" ht="33" customHeight="1" x14ac:dyDescent="0.25">
      <c r="A168" s="54"/>
      <c r="B168" s="165"/>
      <c r="C168" s="723"/>
      <c r="D168" s="724"/>
      <c r="E168" s="272"/>
      <c r="F168" s="165"/>
      <c r="G168" s="276"/>
      <c r="H168" s="190"/>
      <c r="I168" s="449" t="str">
        <f>IF(G168="","",VLOOKUP(G168,Datos!$D$2:$F$15,3,FALSE))</f>
        <v/>
      </c>
      <c r="J168" s="449" t="str">
        <f t="shared" si="13"/>
        <v/>
      </c>
      <c r="K168" s="449" t="str">
        <f t="shared" si="14"/>
        <v/>
      </c>
      <c r="L168" s="449" t="str">
        <f t="shared" si="15"/>
        <v/>
      </c>
      <c r="M168" s="449" t="str">
        <f t="shared" si="16"/>
        <v/>
      </c>
      <c r="N168" s="449" t="str">
        <f t="shared" si="17"/>
        <v/>
      </c>
      <c r="O168" s="449" t="str">
        <f t="shared" si="18"/>
        <v/>
      </c>
      <c r="P168" s="178"/>
      <c r="Q168" s="526"/>
      <c r="R168" s="296"/>
    </row>
    <row r="169" spans="1:18" ht="33" customHeight="1" x14ac:dyDescent="0.25">
      <c r="A169" s="54"/>
      <c r="B169" s="165"/>
      <c r="C169" s="723"/>
      <c r="D169" s="724"/>
      <c r="E169" s="272"/>
      <c r="F169" s="165"/>
      <c r="G169" s="276"/>
      <c r="H169" s="190"/>
      <c r="I169" s="449" t="str">
        <f>IF(G169="","",VLOOKUP(G169,Datos!$D$2:$F$15,3,FALSE))</f>
        <v/>
      </c>
      <c r="J169" s="449" t="str">
        <f t="shared" si="13"/>
        <v/>
      </c>
      <c r="K169" s="449" t="str">
        <f t="shared" si="14"/>
        <v/>
      </c>
      <c r="L169" s="449" t="str">
        <f t="shared" si="15"/>
        <v/>
      </c>
      <c r="M169" s="449" t="str">
        <f t="shared" si="16"/>
        <v/>
      </c>
      <c r="N169" s="449" t="str">
        <f t="shared" si="17"/>
        <v/>
      </c>
      <c r="O169" s="449" t="str">
        <f t="shared" si="18"/>
        <v/>
      </c>
      <c r="P169" s="178"/>
      <c r="Q169" s="526"/>
      <c r="R169" s="296"/>
    </row>
    <row r="170" spans="1:18" ht="33" customHeight="1" x14ac:dyDescent="0.25">
      <c r="A170" s="54"/>
      <c r="B170" s="165"/>
      <c r="C170" s="723"/>
      <c r="D170" s="724"/>
      <c r="E170" s="272"/>
      <c r="F170" s="165"/>
      <c r="G170" s="276"/>
      <c r="H170" s="190"/>
      <c r="I170" s="449" t="str">
        <f>IF(G170="","",VLOOKUP(G170,Datos!$D$2:$F$15,3,FALSE))</f>
        <v/>
      </c>
      <c r="J170" s="449" t="str">
        <f t="shared" si="13"/>
        <v/>
      </c>
      <c r="K170" s="449" t="str">
        <f t="shared" si="14"/>
        <v/>
      </c>
      <c r="L170" s="449" t="str">
        <f t="shared" si="15"/>
        <v/>
      </c>
      <c r="M170" s="449" t="str">
        <f t="shared" si="16"/>
        <v/>
      </c>
      <c r="N170" s="449" t="str">
        <f t="shared" si="17"/>
        <v/>
      </c>
      <c r="O170" s="449" t="str">
        <f t="shared" si="18"/>
        <v/>
      </c>
      <c r="P170" s="178"/>
      <c r="Q170" s="526"/>
      <c r="R170" s="296"/>
    </row>
    <row r="171" spans="1:18" ht="33" customHeight="1" x14ac:dyDescent="0.25">
      <c r="A171" s="54"/>
      <c r="B171" s="165"/>
      <c r="C171" s="723"/>
      <c r="D171" s="724"/>
      <c r="E171" s="272"/>
      <c r="F171" s="165"/>
      <c r="G171" s="276"/>
      <c r="H171" s="190"/>
      <c r="I171" s="449" t="str">
        <f>IF(G171="","",VLOOKUP(G171,Datos!$D$2:$F$15,3,FALSE))</f>
        <v/>
      </c>
      <c r="J171" s="449" t="str">
        <f t="shared" si="13"/>
        <v/>
      </c>
      <c r="K171" s="449" t="str">
        <f t="shared" si="14"/>
        <v/>
      </c>
      <c r="L171" s="449" t="str">
        <f t="shared" si="15"/>
        <v/>
      </c>
      <c r="M171" s="449" t="str">
        <f t="shared" si="16"/>
        <v/>
      </c>
      <c r="N171" s="449" t="str">
        <f t="shared" si="17"/>
        <v/>
      </c>
      <c r="O171" s="449" t="str">
        <f t="shared" si="18"/>
        <v/>
      </c>
      <c r="P171" s="178"/>
      <c r="Q171" s="526"/>
      <c r="R171" s="296"/>
    </row>
    <row r="172" spans="1:18" ht="33" customHeight="1" x14ac:dyDescent="0.25">
      <c r="A172" s="54"/>
      <c r="B172" s="165"/>
      <c r="C172" s="723"/>
      <c r="D172" s="724"/>
      <c r="E172" s="272"/>
      <c r="F172" s="165"/>
      <c r="G172" s="276"/>
      <c r="H172" s="190"/>
      <c r="I172" s="449" t="str">
        <f>IF(G172="","",VLOOKUP(G172,Datos!$D$2:$F$15,3,FALSE))</f>
        <v/>
      </c>
      <c r="J172" s="449" t="str">
        <f t="shared" si="13"/>
        <v/>
      </c>
      <c r="K172" s="449" t="str">
        <f t="shared" si="14"/>
        <v/>
      </c>
      <c r="L172" s="449" t="str">
        <f t="shared" si="15"/>
        <v/>
      </c>
      <c r="M172" s="449" t="str">
        <f t="shared" si="16"/>
        <v/>
      </c>
      <c r="N172" s="449" t="str">
        <f t="shared" si="17"/>
        <v/>
      </c>
      <c r="O172" s="449" t="str">
        <f t="shared" si="18"/>
        <v/>
      </c>
      <c r="P172" s="178"/>
      <c r="Q172" s="526"/>
      <c r="R172" s="296"/>
    </row>
    <row r="173" spans="1:18" ht="33" customHeight="1" x14ac:dyDescent="0.25">
      <c r="A173" s="54"/>
      <c r="B173" s="165"/>
      <c r="C173" s="723"/>
      <c r="D173" s="724"/>
      <c r="E173" s="272"/>
      <c r="F173" s="165"/>
      <c r="G173" s="276"/>
      <c r="H173" s="190"/>
      <c r="I173" s="449" t="str">
        <f>IF(G173="","",VLOOKUP(G173,Datos!$D$2:$F$15,3,FALSE))</f>
        <v/>
      </c>
      <c r="J173" s="449" t="str">
        <f t="shared" si="13"/>
        <v/>
      </c>
      <c r="K173" s="449" t="str">
        <f t="shared" si="14"/>
        <v/>
      </c>
      <c r="L173" s="449" t="str">
        <f t="shared" si="15"/>
        <v/>
      </c>
      <c r="M173" s="449" t="str">
        <f t="shared" si="16"/>
        <v/>
      </c>
      <c r="N173" s="449" t="str">
        <f t="shared" si="17"/>
        <v/>
      </c>
      <c r="O173" s="449" t="str">
        <f t="shared" si="18"/>
        <v/>
      </c>
      <c r="P173" s="178"/>
      <c r="Q173" s="526"/>
      <c r="R173" s="296"/>
    </row>
    <row r="174" spans="1:18" ht="33" customHeight="1" x14ac:dyDescent="0.25">
      <c r="A174" s="54"/>
      <c r="B174" s="165"/>
      <c r="C174" s="723"/>
      <c r="D174" s="724"/>
      <c r="E174" s="272"/>
      <c r="F174" s="165"/>
      <c r="G174" s="276"/>
      <c r="H174" s="190"/>
      <c r="I174" s="449" t="str">
        <f>IF(G174="","",VLOOKUP(G174,Datos!$D$2:$F$15,3,FALSE))</f>
        <v/>
      </c>
      <c r="J174" s="449" t="str">
        <f t="shared" si="13"/>
        <v/>
      </c>
      <c r="K174" s="449" t="str">
        <f t="shared" si="14"/>
        <v/>
      </c>
      <c r="L174" s="449" t="str">
        <f t="shared" si="15"/>
        <v/>
      </c>
      <c r="M174" s="449" t="str">
        <f t="shared" si="16"/>
        <v/>
      </c>
      <c r="N174" s="449" t="str">
        <f t="shared" si="17"/>
        <v/>
      </c>
      <c r="O174" s="449" t="str">
        <f t="shared" si="18"/>
        <v/>
      </c>
      <c r="P174" s="178"/>
      <c r="Q174" s="526"/>
      <c r="R174" s="296"/>
    </row>
    <row r="175" spans="1:18" ht="33" customHeight="1" x14ac:dyDescent="0.25">
      <c r="A175" s="54"/>
      <c r="B175" s="165"/>
      <c r="C175" s="723"/>
      <c r="D175" s="724"/>
      <c r="E175" s="272"/>
      <c r="F175" s="165"/>
      <c r="G175" s="276"/>
      <c r="H175" s="190"/>
      <c r="I175" s="449" t="str">
        <f>IF(G175="","",VLOOKUP(G175,Datos!$D$2:$F$15,3,FALSE))</f>
        <v/>
      </c>
      <c r="J175" s="449" t="str">
        <f t="shared" si="13"/>
        <v/>
      </c>
      <c r="K175" s="449" t="str">
        <f t="shared" si="14"/>
        <v/>
      </c>
      <c r="L175" s="449" t="str">
        <f t="shared" si="15"/>
        <v/>
      </c>
      <c r="M175" s="449" t="str">
        <f t="shared" si="16"/>
        <v/>
      </c>
      <c r="N175" s="449" t="str">
        <f t="shared" si="17"/>
        <v/>
      </c>
      <c r="O175" s="449" t="str">
        <f t="shared" si="18"/>
        <v/>
      </c>
      <c r="P175" s="178"/>
      <c r="Q175" s="526"/>
      <c r="R175" s="296"/>
    </row>
    <row r="176" spans="1:18" ht="33" customHeight="1" x14ac:dyDescent="0.25">
      <c r="A176" s="54"/>
      <c r="B176" s="165"/>
      <c r="C176" s="723"/>
      <c r="D176" s="724"/>
      <c r="E176" s="272"/>
      <c r="F176" s="165"/>
      <c r="G176" s="276"/>
      <c r="H176" s="190"/>
      <c r="I176" s="449" t="str">
        <f>IF(G176="","",VLOOKUP(G176,Datos!$D$2:$F$15,3,FALSE))</f>
        <v/>
      </c>
      <c r="J176" s="449" t="str">
        <f t="shared" si="13"/>
        <v/>
      </c>
      <c r="K176" s="449" t="str">
        <f t="shared" si="14"/>
        <v/>
      </c>
      <c r="L176" s="449" t="str">
        <f t="shared" si="15"/>
        <v/>
      </c>
      <c r="M176" s="449" t="str">
        <f t="shared" si="16"/>
        <v/>
      </c>
      <c r="N176" s="449" t="str">
        <f t="shared" si="17"/>
        <v/>
      </c>
      <c r="O176" s="449" t="str">
        <f t="shared" si="18"/>
        <v/>
      </c>
      <c r="P176" s="178"/>
      <c r="Q176" s="526"/>
      <c r="R176" s="296"/>
    </row>
    <row r="177" spans="1:18" ht="33" customHeight="1" x14ac:dyDescent="0.25">
      <c r="A177" s="54"/>
      <c r="B177" s="165"/>
      <c r="C177" s="723"/>
      <c r="D177" s="724"/>
      <c r="E177" s="272"/>
      <c r="F177" s="165"/>
      <c r="G177" s="276"/>
      <c r="H177" s="190"/>
      <c r="I177" s="449" t="str">
        <f>IF(G177="","",VLOOKUP(G177,Datos!$D$2:$F$15,3,FALSE))</f>
        <v/>
      </c>
      <c r="J177" s="449" t="str">
        <f t="shared" si="13"/>
        <v/>
      </c>
      <c r="K177" s="449" t="str">
        <f t="shared" si="14"/>
        <v/>
      </c>
      <c r="L177" s="449" t="str">
        <f t="shared" si="15"/>
        <v/>
      </c>
      <c r="M177" s="449" t="str">
        <f t="shared" si="16"/>
        <v/>
      </c>
      <c r="N177" s="449" t="str">
        <f t="shared" si="17"/>
        <v/>
      </c>
      <c r="O177" s="449" t="str">
        <f t="shared" si="18"/>
        <v/>
      </c>
      <c r="P177" s="178"/>
      <c r="Q177" s="526"/>
      <c r="R177" s="296"/>
    </row>
    <row r="178" spans="1:18" ht="33" customHeight="1" x14ac:dyDescent="0.25">
      <c r="A178" s="54"/>
      <c r="B178" s="165"/>
      <c r="C178" s="723"/>
      <c r="D178" s="724"/>
      <c r="E178" s="272"/>
      <c r="F178" s="165"/>
      <c r="G178" s="276"/>
      <c r="H178" s="190"/>
      <c r="I178" s="449" t="str">
        <f>IF(G178="","",VLOOKUP(G178,Datos!$D$2:$F$15,3,FALSE))</f>
        <v/>
      </c>
      <c r="J178" s="449" t="str">
        <f t="shared" si="13"/>
        <v/>
      </c>
      <c r="K178" s="449" t="str">
        <f t="shared" si="14"/>
        <v/>
      </c>
      <c r="L178" s="449" t="str">
        <f t="shared" si="15"/>
        <v/>
      </c>
      <c r="M178" s="449" t="str">
        <f t="shared" si="16"/>
        <v/>
      </c>
      <c r="N178" s="449" t="str">
        <f t="shared" si="17"/>
        <v/>
      </c>
      <c r="O178" s="449" t="str">
        <f t="shared" si="18"/>
        <v/>
      </c>
      <c r="P178" s="178"/>
      <c r="Q178" s="526"/>
      <c r="R178" s="296"/>
    </row>
    <row r="179" spans="1:18" ht="33" customHeight="1" x14ac:dyDescent="0.25">
      <c r="A179" s="54"/>
      <c r="B179" s="165"/>
      <c r="C179" s="723"/>
      <c r="D179" s="724"/>
      <c r="E179" s="272"/>
      <c r="F179" s="165"/>
      <c r="G179" s="276"/>
      <c r="H179" s="190"/>
      <c r="I179" s="449" t="str">
        <f>IF(G179="","",VLOOKUP(G179,Datos!$D$2:$F$15,3,FALSE))</f>
        <v/>
      </c>
      <c r="J179" s="449" t="str">
        <f t="shared" si="13"/>
        <v/>
      </c>
      <c r="K179" s="449" t="str">
        <f t="shared" si="14"/>
        <v/>
      </c>
      <c r="L179" s="449" t="str">
        <f t="shared" si="15"/>
        <v/>
      </c>
      <c r="M179" s="449" t="str">
        <f t="shared" si="16"/>
        <v/>
      </c>
      <c r="N179" s="449" t="str">
        <f t="shared" si="17"/>
        <v/>
      </c>
      <c r="O179" s="449" t="str">
        <f t="shared" si="18"/>
        <v/>
      </c>
      <c r="P179" s="178"/>
      <c r="Q179" s="526"/>
      <c r="R179" s="296"/>
    </row>
    <row r="180" spans="1:18" ht="33" customHeight="1" x14ac:dyDescent="0.25">
      <c r="A180" s="54"/>
      <c r="B180" s="165"/>
      <c r="C180" s="723"/>
      <c r="D180" s="724"/>
      <c r="E180" s="272"/>
      <c r="F180" s="165"/>
      <c r="G180" s="276"/>
      <c r="H180" s="190"/>
      <c r="I180" s="449" t="str">
        <f>IF(G180="","",VLOOKUP(G180,Datos!$D$2:$F$15,3,FALSE))</f>
        <v/>
      </c>
      <c r="J180" s="449" t="str">
        <f t="shared" si="13"/>
        <v/>
      </c>
      <c r="K180" s="449" t="str">
        <f t="shared" si="14"/>
        <v/>
      </c>
      <c r="L180" s="449" t="str">
        <f t="shared" si="15"/>
        <v/>
      </c>
      <c r="M180" s="449" t="str">
        <f t="shared" si="16"/>
        <v/>
      </c>
      <c r="N180" s="449" t="str">
        <f t="shared" si="17"/>
        <v/>
      </c>
      <c r="O180" s="449" t="str">
        <f t="shared" si="18"/>
        <v/>
      </c>
      <c r="P180" s="178"/>
      <c r="Q180" s="526"/>
      <c r="R180" s="296"/>
    </row>
    <row r="181" spans="1:18" ht="33" customHeight="1" x14ac:dyDescent="0.25">
      <c r="A181" s="54"/>
      <c r="B181" s="165"/>
      <c r="C181" s="723"/>
      <c r="D181" s="724"/>
      <c r="E181" s="272"/>
      <c r="F181" s="165"/>
      <c r="G181" s="276"/>
      <c r="H181" s="190"/>
      <c r="I181" s="449" t="str">
        <f>IF(G181="","",VLOOKUP(G181,Datos!$D$2:$F$15,3,FALSE))</f>
        <v/>
      </c>
      <c r="J181" s="449" t="str">
        <f t="shared" si="13"/>
        <v/>
      </c>
      <c r="K181" s="449" t="str">
        <f t="shared" si="14"/>
        <v/>
      </c>
      <c r="L181" s="449" t="str">
        <f t="shared" si="15"/>
        <v/>
      </c>
      <c r="M181" s="449" t="str">
        <f t="shared" si="16"/>
        <v/>
      </c>
      <c r="N181" s="449" t="str">
        <f t="shared" si="17"/>
        <v/>
      </c>
      <c r="O181" s="449" t="str">
        <f t="shared" si="18"/>
        <v/>
      </c>
      <c r="P181" s="178"/>
      <c r="Q181" s="526"/>
      <c r="R181" s="296"/>
    </row>
    <row r="182" spans="1:18" ht="33" customHeight="1" x14ac:dyDescent="0.25">
      <c r="A182" s="54"/>
      <c r="B182" s="165"/>
      <c r="C182" s="723"/>
      <c r="D182" s="724"/>
      <c r="E182" s="272"/>
      <c r="F182" s="165"/>
      <c r="G182" s="276"/>
      <c r="H182" s="190"/>
      <c r="I182" s="449" t="str">
        <f>IF(G182="","",VLOOKUP(G182,Datos!$D$2:$F$15,3,FALSE))</f>
        <v/>
      </c>
      <c r="J182" s="449" t="str">
        <f t="shared" si="13"/>
        <v/>
      </c>
      <c r="K182" s="449" t="str">
        <f t="shared" si="14"/>
        <v/>
      </c>
      <c r="L182" s="449" t="str">
        <f t="shared" si="15"/>
        <v/>
      </c>
      <c r="M182" s="449" t="str">
        <f t="shared" si="16"/>
        <v/>
      </c>
      <c r="N182" s="449" t="str">
        <f t="shared" si="17"/>
        <v/>
      </c>
      <c r="O182" s="449" t="str">
        <f t="shared" si="18"/>
        <v/>
      </c>
      <c r="P182" s="178"/>
      <c r="Q182" s="526"/>
      <c r="R182" s="296"/>
    </row>
    <row r="183" spans="1:18" ht="33" customHeight="1" x14ac:dyDescent="0.25">
      <c r="A183" s="54"/>
      <c r="B183" s="165"/>
      <c r="C183" s="723"/>
      <c r="D183" s="724"/>
      <c r="E183" s="272"/>
      <c r="F183" s="165"/>
      <c r="G183" s="276"/>
      <c r="H183" s="190"/>
      <c r="I183" s="449" t="str">
        <f>IF(G183="","",VLOOKUP(G183,Datos!$D$2:$F$15,3,FALSE))</f>
        <v/>
      </c>
      <c r="J183" s="449" t="str">
        <f t="shared" si="13"/>
        <v/>
      </c>
      <c r="K183" s="449" t="str">
        <f t="shared" si="14"/>
        <v/>
      </c>
      <c r="L183" s="449" t="str">
        <f t="shared" si="15"/>
        <v/>
      </c>
      <c r="M183" s="449" t="str">
        <f t="shared" si="16"/>
        <v/>
      </c>
      <c r="N183" s="449" t="str">
        <f t="shared" si="17"/>
        <v/>
      </c>
      <c r="O183" s="449" t="str">
        <f t="shared" si="18"/>
        <v/>
      </c>
      <c r="P183" s="178"/>
      <c r="Q183" s="526"/>
      <c r="R183" s="296"/>
    </row>
    <row r="184" spans="1:18" ht="33" customHeight="1" x14ac:dyDescent="0.25">
      <c r="A184" s="54"/>
      <c r="B184" s="165"/>
      <c r="C184" s="723"/>
      <c r="D184" s="724"/>
      <c r="E184" s="272"/>
      <c r="F184" s="165"/>
      <c r="G184" s="276"/>
      <c r="H184" s="190"/>
      <c r="I184" s="449" t="str">
        <f>IF(G184="","",VLOOKUP(G184,Datos!$D$2:$F$15,3,FALSE))</f>
        <v/>
      </c>
      <c r="J184" s="449" t="str">
        <f t="shared" si="13"/>
        <v/>
      </c>
      <c r="K184" s="449" t="str">
        <f t="shared" si="14"/>
        <v/>
      </c>
      <c r="L184" s="449" t="str">
        <f t="shared" si="15"/>
        <v/>
      </c>
      <c r="M184" s="449" t="str">
        <f t="shared" si="16"/>
        <v/>
      </c>
      <c r="N184" s="449" t="str">
        <f t="shared" si="17"/>
        <v/>
      </c>
      <c r="O184" s="449" t="str">
        <f t="shared" si="18"/>
        <v/>
      </c>
      <c r="P184" s="178"/>
      <c r="Q184" s="526"/>
      <c r="R184" s="296"/>
    </row>
    <row r="185" spans="1:18" ht="33" customHeight="1" x14ac:dyDescent="0.25">
      <c r="A185" s="54"/>
      <c r="B185" s="165"/>
      <c r="C185" s="723"/>
      <c r="D185" s="724"/>
      <c r="E185" s="272"/>
      <c r="F185" s="165"/>
      <c r="G185" s="276"/>
      <c r="H185" s="190"/>
      <c r="I185" s="449" t="str">
        <f>IF(G185="","",VLOOKUP(G185,Datos!$D$2:$F$15,3,FALSE))</f>
        <v/>
      </c>
      <c r="J185" s="449" t="str">
        <f t="shared" si="13"/>
        <v/>
      </c>
      <c r="K185" s="449" t="str">
        <f t="shared" si="14"/>
        <v/>
      </c>
      <c r="L185" s="449" t="str">
        <f t="shared" si="15"/>
        <v/>
      </c>
      <c r="M185" s="449" t="str">
        <f t="shared" si="16"/>
        <v/>
      </c>
      <c r="N185" s="449" t="str">
        <f t="shared" si="17"/>
        <v/>
      </c>
      <c r="O185" s="449" t="str">
        <f t="shared" si="18"/>
        <v/>
      </c>
      <c r="P185" s="178"/>
      <c r="Q185" s="526"/>
      <c r="R185" s="296"/>
    </row>
    <row r="186" spans="1:18" ht="33" customHeight="1" x14ac:dyDescent="0.25">
      <c r="A186" s="54"/>
      <c r="B186" s="165"/>
      <c r="C186" s="723"/>
      <c r="D186" s="724"/>
      <c r="E186" s="272"/>
      <c r="F186" s="165"/>
      <c r="G186" s="276"/>
      <c r="H186" s="190"/>
      <c r="I186" s="449" t="str">
        <f>IF(G186="","",VLOOKUP(G186,Datos!$D$2:$F$15,3,FALSE))</f>
        <v/>
      </c>
      <c r="J186" s="449" t="str">
        <f t="shared" si="13"/>
        <v/>
      </c>
      <c r="K186" s="449" t="str">
        <f t="shared" si="14"/>
        <v/>
      </c>
      <c r="L186" s="449" t="str">
        <f t="shared" si="15"/>
        <v/>
      </c>
      <c r="M186" s="449" t="str">
        <f t="shared" si="16"/>
        <v/>
      </c>
      <c r="N186" s="449" t="str">
        <f t="shared" si="17"/>
        <v/>
      </c>
      <c r="O186" s="449" t="str">
        <f t="shared" si="18"/>
        <v/>
      </c>
      <c r="P186" s="178"/>
      <c r="Q186" s="526"/>
      <c r="R186" s="296"/>
    </row>
    <row r="187" spans="1:18" ht="33" customHeight="1" x14ac:dyDescent="0.25">
      <c r="A187" s="54"/>
      <c r="B187" s="165"/>
      <c r="C187" s="723"/>
      <c r="D187" s="724"/>
      <c r="E187" s="272"/>
      <c r="F187" s="165"/>
      <c r="G187" s="276"/>
      <c r="H187" s="190"/>
      <c r="I187" s="449" t="str">
        <f>IF(G187="","",VLOOKUP(G187,Datos!$D$2:$F$15,3,FALSE))</f>
        <v/>
      </c>
      <c r="J187" s="449" t="str">
        <f t="shared" si="13"/>
        <v/>
      </c>
      <c r="K187" s="449" t="str">
        <f t="shared" si="14"/>
        <v/>
      </c>
      <c r="L187" s="449" t="str">
        <f t="shared" si="15"/>
        <v/>
      </c>
      <c r="M187" s="449" t="str">
        <f t="shared" si="16"/>
        <v/>
      </c>
      <c r="N187" s="449" t="str">
        <f t="shared" si="17"/>
        <v/>
      </c>
      <c r="O187" s="449" t="str">
        <f t="shared" si="18"/>
        <v/>
      </c>
      <c r="P187" s="178"/>
      <c r="Q187" s="526"/>
      <c r="R187" s="296"/>
    </row>
    <row r="188" spans="1:18" ht="33" customHeight="1" x14ac:dyDescent="0.25">
      <c r="A188" s="54"/>
      <c r="B188" s="165"/>
      <c r="C188" s="723"/>
      <c r="D188" s="724"/>
      <c r="E188" s="272"/>
      <c r="F188" s="165"/>
      <c r="G188" s="276"/>
      <c r="H188" s="190"/>
      <c r="I188" s="449" t="str">
        <f>IF(G188="","",VLOOKUP(G188,Datos!$D$2:$F$15,3,FALSE))</f>
        <v/>
      </c>
      <c r="J188" s="449" t="str">
        <f t="shared" si="13"/>
        <v/>
      </c>
      <c r="K188" s="449" t="str">
        <f t="shared" si="14"/>
        <v/>
      </c>
      <c r="L188" s="449" t="str">
        <f t="shared" si="15"/>
        <v/>
      </c>
      <c r="M188" s="449" t="str">
        <f t="shared" si="16"/>
        <v/>
      </c>
      <c r="N188" s="449" t="str">
        <f t="shared" si="17"/>
        <v/>
      </c>
      <c r="O188" s="449" t="str">
        <f t="shared" si="18"/>
        <v/>
      </c>
      <c r="P188" s="178"/>
      <c r="Q188" s="526"/>
      <c r="R188" s="296"/>
    </row>
    <row r="189" spans="1:18" ht="33" customHeight="1" x14ac:dyDescent="0.25">
      <c r="A189" s="54"/>
      <c r="B189" s="165"/>
      <c r="C189" s="723"/>
      <c r="D189" s="724"/>
      <c r="E189" s="272"/>
      <c r="F189" s="165"/>
      <c r="G189" s="276"/>
      <c r="H189" s="190"/>
      <c r="I189" s="449" t="str">
        <f>IF(G189="","",VLOOKUP(G189,Datos!$D$2:$F$15,3,FALSE))</f>
        <v/>
      </c>
      <c r="J189" s="449" t="str">
        <f t="shared" si="13"/>
        <v/>
      </c>
      <c r="K189" s="449" t="str">
        <f t="shared" si="14"/>
        <v/>
      </c>
      <c r="L189" s="449" t="str">
        <f t="shared" si="15"/>
        <v/>
      </c>
      <c r="M189" s="449" t="str">
        <f t="shared" si="16"/>
        <v/>
      </c>
      <c r="N189" s="449" t="str">
        <f t="shared" si="17"/>
        <v/>
      </c>
      <c r="O189" s="449" t="str">
        <f t="shared" si="18"/>
        <v/>
      </c>
      <c r="P189" s="178"/>
      <c r="Q189" s="526"/>
      <c r="R189" s="296"/>
    </row>
    <row r="190" spans="1:18" ht="33" customHeight="1" x14ac:dyDescent="0.25">
      <c r="A190" s="54"/>
      <c r="B190" s="165"/>
      <c r="C190" s="723"/>
      <c r="D190" s="724"/>
      <c r="E190" s="272"/>
      <c r="F190" s="165"/>
      <c r="G190" s="276"/>
      <c r="H190" s="190"/>
      <c r="I190" s="449" t="str">
        <f>IF(G190="","",VLOOKUP(G190,Datos!$D$2:$F$15,3,FALSE))</f>
        <v/>
      </c>
      <c r="J190" s="449" t="str">
        <f t="shared" si="13"/>
        <v/>
      </c>
      <c r="K190" s="449" t="str">
        <f t="shared" si="14"/>
        <v/>
      </c>
      <c r="L190" s="449" t="str">
        <f t="shared" si="15"/>
        <v/>
      </c>
      <c r="M190" s="449" t="str">
        <f t="shared" si="16"/>
        <v/>
      </c>
      <c r="N190" s="449" t="str">
        <f t="shared" si="17"/>
        <v/>
      </c>
      <c r="O190" s="449" t="str">
        <f t="shared" si="18"/>
        <v/>
      </c>
      <c r="P190" s="178"/>
      <c r="Q190" s="526"/>
      <c r="R190" s="296"/>
    </row>
    <row r="191" spans="1:18" ht="33" customHeight="1" x14ac:dyDescent="0.25">
      <c r="A191" s="54"/>
      <c r="B191" s="165"/>
      <c r="C191" s="723"/>
      <c r="D191" s="724"/>
      <c r="E191" s="272"/>
      <c r="F191" s="165"/>
      <c r="G191" s="276"/>
      <c r="H191" s="190"/>
      <c r="I191" s="449" t="str">
        <f>IF(G191="","",VLOOKUP(G191,Datos!$D$2:$F$15,3,FALSE))</f>
        <v/>
      </c>
      <c r="J191" s="449" t="str">
        <f t="shared" si="13"/>
        <v/>
      </c>
      <c r="K191" s="449" t="str">
        <f t="shared" si="14"/>
        <v/>
      </c>
      <c r="L191" s="449" t="str">
        <f t="shared" si="15"/>
        <v/>
      </c>
      <c r="M191" s="449" t="str">
        <f t="shared" si="16"/>
        <v/>
      </c>
      <c r="N191" s="449" t="str">
        <f t="shared" si="17"/>
        <v/>
      </c>
      <c r="O191" s="449" t="str">
        <f t="shared" si="18"/>
        <v/>
      </c>
      <c r="P191" s="178"/>
      <c r="Q191" s="526"/>
      <c r="R191" s="296"/>
    </row>
    <row r="192" spans="1:18" ht="33" customHeight="1" x14ac:dyDescent="0.25">
      <c r="A192" s="54"/>
      <c r="B192" s="165"/>
      <c r="C192" s="723"/>
      <c r="D192" s="724"/>
      <c r="E192" s="272"/>
      <c r="F192" s="165"/>
      <c r="G192" s="276"/>
      <c r="H192" s="190"/>
      <c r="I192" s="449" t="str">
        <f>IF(G192="","",VLOOKUP(G192,Datos!$D$2:$F$15,3,FALSE))</f>
        <v/>
      </c>
      <c r="J192" s="449" t="str">
        <f t="shared" si="13"/>
        <v/>
      </c>
      <c r="K192" s="449" t="str">
        <f t="shared" si="14"/>
        <v/>
      </c>
      <c r="L192" s="449" t="str">
        <f t="shared" si="15"/>
        <v/>
      </c>
      <c r="M192" s="449" t="str">
        <f t="shared" si="16"/>
        <v/>
      </c>
      <c r="N192" s="449" t="str">
        <f t="shared" si="17"/>
        <v/>
      </c>
      <c r="O192" s="449" t="str">
        <f t="shared" si="18"/>
        <v/>
      </c>
      <c r="P192" s="178"/>
      <c r="Q192" s="526"/>
      <c r="R192" s="296"/>
    </row>
    <row r="193" spans="1:18" ht="33" customHeight="1" x14ac:dyDescent="0.25">
      <c r="A193" s="54"/>
      <c r="B193" s="165"/>
      <c r="C193" s="723"/>
      <c r="D193" s="724"/>
      <c r="E193" s="272"/>
      <c r="F193" s="165"/>
      <c r="G193" s="276"/>
      <c r="H193" s="190"/>
      <c r="I193" s="449" t="str">
        <f>IF(G193="","",VLOOKUP(G193,Datos!$D$2:$F$15,3,FALSE))</f>
        <v/>
      </c>
      <c r="J193" s="449" t="str">
        <f t="shared" si="13"/>
        <v/>
      </c>
      <c r="K193" s="449" t="str">
        <f t="shared" si="14"/>
        <v/>
      </c>
      <c r="L193" s="449" t="str">
        <f t="shared" si="15"/>
        <v/>
      </c>
      <c r="M193" s="449" t="str">
        <f t="shared" si="16"/>
        <v/>
      </c>
      <c r="N193" s="449" t="str">
        <f t="shared" si="17"/>
        <v/>
      </c>
      <c r="O193" s="449" t="str">
        <f t="shared" si="18"/>
        <v/>
      </c>
      <c r="P193" s="178"/>
      <c r="Q193" s="526"/>
      <c r="R193" s="296"/>
    </row>
    <row r="194" spans="1:18" ht="33" customHeight="1" x14ac:dyDescent="0.25">
      <c r="A194" s="54"/>
      <c r="B194" s="165"/>
      <c r="C194" s="723"/>
      <c r="D194" s="724"/>
      <c r="E194" s="272"/>
      <c r="F194" s="165"/>
      <c r="G194" s="276"/>
      <c r="H194" s="190"/>
      <c r="I194" s="449" t="str">
        <f>IF(G194="","",VLOOKUP(G194,Datos!$D$2:$F$15,3,FALSE))</f>
        <v/>
      </c>
      <c r="J194" s="449" t="str">
        <f t="shared" si="13"/>
        <v/>
      </c>
      <c r="K194" s="449" t="str">
        <f t="shared" si="14"/>
        <v/>
      </c>
      <c r="L194" s="449" t="str">
        <f t="shared" si="15"/>
        <v/>
      </c>
      <c r="M194" s="449" t="str">
        <f t="shared" si="16"/>
        <v/>
      </c>
      <c r="N194" s="449" t="str">
        <f t="shared" si="17"/>
        <v/>
      </c>
      <c r="O194" s="449" t="str">
        <f t="shared" si="18"/>
        <v/>
      </c>
      <c r="P194" s="178"/>
      <c r="Q194" s="526"/>
      <c r="R194" s="296"/>
    </row>
    <row r="195" spans="1:18" ht="33" customHeight="1" x14ac:dyDescent="0.25">
      <c r="A195" s="54"/>
      <c r="B195" s="165"/>
      <c r="C195" s="723"/>
      <c r="D195" s="724"/>
      <c r="E195" s="272"/>
      <c r="F195" s="165"/>
      <c r="G195" s="276"/>
      <c r="H195" s="190"/>
      <c r="I195" s="449" t="str">
        <f>IF(G195="","",VLOOKUP(G195,Datos!$D$2:$F$15,3,FALSE))</f>
        <v/>
      </c>
      <c r="J195" s="449" t="str">
        <f t="shared" si="13"/>
        <v/>
      </c>
      <c r="K195" s="449" t="str">
        <f t="shared" si="14"/>
        <v/>
      </c>
      <c r="L195" s="449" t="str">
        <f t="shared" si="15"/>
        <v/>
      </c>
      <c r="M195" s="449" t="str">
        <f t="shared" si="16"/>
        <v/>
      </c>
      <c r="N195" s="449" t="str">
        <f t="shared" si="17"/>
        <v/>
      </c>
      <c r="O195" s="449" t="str">
        <f t="shared" si="18"/>
        <v/>
      </c>
      <c r="P195" s="178"/>
      <c r="Q195" s="526"/>
      <c r="R195" s="296"/>
    </row>
    <row r="196" spans="1:18" ht="33" customHeight="1" x14ac:dyDescent="0.25">
      <c r="A196" s="54"/>
      <c r="B196" s="165"/>
      <c r="C196" s="723"/>
      <c r="D196" s="724"/>
      <c r="E196" s="272"/>
      <c r="F196" s="165"/>
      <c r="G196" s="276"/>
      <c r="H196" s="190"/>
      <c r="I196" s="449" t="str">
        <f>IF(G196="","",VLOOKUP(G196,Datos!$D$2:$F$15,3,FALSE))</f>
        <v/>
      </c>
      <c r="J196" s="449" t="str">
        <f t="shared" si="13"/>
        <v/>
      </c>
      <c r="K196" s="449" t="str">
        <f t="shared" si="14"/>
        <v/>
      </c>
      <c r="L196" s="449" t="str">
        <f t="shared" si="15"/>
        <v/>
      </c>
      <c r="M196" s="449" t="str">
        <f t="shared" si="16"/>
        <v/>
      </c>
      <c r="N196" s="449" t="str">
        <f t="shared" si="17"/>
        <v/>
      </c>
      <c r="O196" s="449" t="str">
        <f t="shared" si="18"/>
        <v/>
      </c>
      <c r="P196" s="178"/>
      <c r="Q196" s="526"/>
      <c r="R196" s="296"/>
    </row>
    <row r="197" spans="1:18" ht="33" customHeight="1" x14ac:dyDescent="0.25">
      <c r="A197" s="54"/>
      <c r="B197" s="165"/>
      <c r="C197" s="723"/>
      <c r="D197" s="724"/>
      <c r="E197" s="272"/>
      <c r="F197" s="165"/>
      <c r="G197" s="276"/>
      <c r="H197" s="190"/>
      <c r="I197" s="449" t="str">
        <f>IF(G197="","",VLOOKUP(G197,Datos!$D$2:$F$15,3,FALSE))</f>
        <v/>
      </c>
      <c r="J197" s="449" t="str">
        <f t="shared" si="13"/>
        <v/>
      </c>
      <c r="K197" s="449" t="str">
        <f t="shared" si="14"/>
        <v/>
      </c>
      <c r="L197" s="449" t="str">
        <f t="shared" si="15"/>
        <v/>
      </c>
      <c r="M197" s="449" t="str">
        <f t="shared" si="16"/>
        <v/>
      </c>
      <c r="N197" s="449" t="str">
        <f t="shared" si="17"/>
        <v/>
      </c>
      <c r="O197" s="449" t="str">
        <f t="shared" si="18"/>
        <v/>
      </c>
      <c r="P197" s="178"/>
      <c r="Q197" s="526"/>
      <c r="R197" s="296"/>
    </row>
    <row r="198" spans="1:18" ht="33" customHeight="1" x14ac:dyDescent="0.25">
      <c r="A198" s="54"/>
      <c r="B198" s="165"/>
      <c r="C198" s="723"/>
      <c r="D198" s="724"/>
      <c r="E198" s="272"/>
      <c r="F198" s="165"/>
      <c r="G198" s="276"/>
      <c r="H198" s="190"/>
      <c r="I198" s="449" t="str">
        <f>IF(G198="","",VLOOKUP(G198,Datos!$D$2:$F$15,3,FALSE))</f>
        <v/>
      </c>
      <c r="J198" s="449" t="str">
        <f t="shared" si="13"/>
        <v/>
      </c>
      <c r="K198" s="449" t="str">
        <f t="shared" si="14"/>
        <v/>
      </c>
      <c r="L198" s="449" t="str">
        <f t="shared" si="15"/>
        <v/>
      </c>
      <c r="M198" s="449" t="str">
        <f t="shared" si="16"/>
        <v/>
      </c>
      <c r="N198" s="449" t="str">
        <f t="shared" si="17"/>
        <v/>
      </c>
      <c r="O198" s="449" t="str">
        <f t="shared" si="18"/>
        <v/>
      </c>
      <c r="P198" s="178"/>
      <c r="Q198" s="526"/>
      <c r="R198" s="296"/>
    </row>
    <row r="199" spans="1:18" ht="33" customHeight="1" x14ac:dyDescent="0.25">
      <c r="A199" s="54"/>
      <c r="B199" s="165"/>
      <c r="C199" s="723"/>
      <c r="D199" s="724"/>
      <c r="E199" s="272"/>
      <c r="F199" s="165"/>
      <c r="G199" s="276"/>
      <c r="H199" s="190"/>
      <c r="I199" s="449" t="str">
        <f>IF(G199="","",VLOOKUP(G199,Datos!$D$2:$F$15,3,FALSE))</f>
        <v/>
      </c>
      <c r="J199" s="449" t="str">
        <f t="shared" si="13"/>
        <v/>
      </c>
      <c r="K199" s="449" t="str">
        <f t="shared" si="14"/>
        <v/>
      </c>
      <c r="L199" s="449" t="str">
        <f t="shared" si="15"/>
        <v/>
      </c>
      <c r="M199" s="449" t="str">
        <f t="shared" si="16"/>
        <v/>
      </c>
      <c r="N199" s="449" t="str">
        <f t="shared" si="17"/>
        <v/>
      </c>
      <c r="O199" s="449" t="str">
        <f t="shared" si="18"/>
        <v/>
      </c>
      <c r="P199" s="178"/>
      <c r="Q199" s="526"/>
      <c r="R199" s="296"/>
    </row>
    <row r="200" spans="1:18" ht="33" customHeight="1" x14ac:dyDescent="0.25">
      <c r="A200" s="54"/>
      <c r="B200" s="165"/>
      <c r="C200" s="723"/>
      <c r="D200" s="724"/>
      <c r="E200" s="272"/>
      <c r="F200" s="165"/>
      <c r="G200" s="276"/>
      <c r="H200" s="190"/>
      <c r="I200" s="449" t="str">
        <f>IF(G200="","",VLOOKUP(G200,Datos!$D$2:$F$15,3,FALSE))</f>
        <v/>
      </c>
      <c r="J200" s="449" t="str">
        <f t="shared" si="13"/>
        <v/>
      </c>
      <c r="K200" s="449" t="str">
        <f t="shared" si="14"/>
        <v/>
      </c>
      <c r="L200" s="449" t="str">
        <f t="shared" si="15"/>
        <v/>
      </c>
      <c r="M200" s="449" t="str">
        <f t="shared" si="16"/>
        <v/>
      </c>
      <c r="N200" s="449" t="str">
        <f t="shared" si="17"/>
        <v/>
      </c>
      <c r="O200" s="449" t="str">
        <f t="shared" si="18"/>
        <v/>
      </c>
      <c r="P200" s="178"/>
      <c r="Q200" s="526"/>
      <c r="R200" s="296"/>
    </row>
    <row r="201" spans="1:18" ht="33" customHeight="1" x14ac:dyDescent="0.25">
      <c r="A201" s="54"/>
      <c r="B201" s="165"/>
      <c r="C201" s="723"/>
      <c r="D201" s="724"/>
      <c r="E201" s="272"/>
      <c r="F201" s="165"/>
      <c r="G201" s="276"/>
      <c r="H201" s="190"/>
      <c r="I201" s="449" t="str">
        <f>IF(G201="","",VLOOKUP(G201,Datos!$D$2:$F$15,3,FALSE))</f>
        <v/>
      </c>
      <c r="J201" s="449" t="str">
        <f t="shared" si="13"/>
        <v/>
      </c>
      <c r="K201" s="449" t="str">
        <f t="shared" si="14"/>
        <v/>
      </c>
      <c r="L201" s="449" t="str">
        <f t="shared" si="15"/>
        <v/>
      </c>
      <c r="M201" s="449" t="str">
        <f t="shared" si="16"/>
        <v/>
      </c>
      <c r="N201" s="449" t="str">
        <f t="shared" si="17"/>
        <v/>
      </c>
      <c r="O201" s="449" t="str">
        <f t="shared" si="18"/>
        <v/>
      </c>
      <c r="P201" s="178"/>
      <c r="Q201" s="526"/>
      <c r="R201" s="296"/>
    </row>
    <row r="202" spans="1:18" ht="33" customHeight="1" x14ac:dyDescent="0.25">
      <c r="A202" s="54"/>
      <c r="B202" s="165"/>
      <c r="C202" s="723"/>
      <c r="D202" s="724"/>
      <c r="E202" s="272"/>
      <c r="F202" s="165"/>
      <c r="G202" s="276"/>
      <c r="H202" s="190"/>
      <c r="I202" s="449" t="str">
        <f>IF(G202="","",VLOOKUP(G202,Datos!$D$2:$F$15,3,FALSE))</f>
        <v/>
      </c>
      <c r="J202" s="449" t="str">
        <f t="shared" si="13"/>
        <v/>
      </c>
      <c r="K202" s="449" t="str">
        <f t="shared" si="14"/>
        <v/>
      </c>
      <c r="L202" s="449" t="str">
        <f t="shared" si="15"/>
        <v/>
      </c>
      <c r="M202" s="449" t="str">
        <f t="shared" si="16"/>
        <v/>
      </c>
      <c r="N202" s="449" t="str">
        <f t="shared" si="17"/>
        <v/>
      </c>
      <c r="O202" s="449" t="str">
        <f t="shared" si="18"/>
        <v/>
      </c>
      <c r="P202" s="178"/>
      <c r="Q202" s="526"/>
      <c r="R202" s="296"/>
    </row>
    <row r="203" spans="1:18" ht="33" customHeight="1" x14ac:dyDescent="0.25">
      <c r="A203" s="54"/>
      <c r="B203" s="165"/>
      <c r="C203" s="723"/>
      <c r="D203" s="724"/>
      <c r="E203" s="272"/>
      <c r="F203" s="165"/>
      <c r="G203" s="276"/>
      <c r="H203" s="190"/>
      <c r="I203" s="449" t="str">
        <f>IF(G203="","",VLOOKUP(G203,Datos!$D$2:$F$15,3,FALSE))</f>
        <v/>
      </c>
      <c r="J203" s="449" t="str">
        <f t="shared" si="13"/>
        <v/>
      </c>
      <c r="K203" s="449" t="str">
        <f t="shared" si="14"/>
        <v/>
      </c>
      <c r="L203" s="449" t="str">
        <f t="shared" si="15"/>
        <v/>
      </c>
      <c r="M203" s="449" t="str">
        <f t="shared" si="16"/>
        <v/>
      </c>
      <c r="N203" s="449" t="str">
        <f t="shared" si="17"/>
        <v/>
      </c>
      <c r="O203" s="449" t="str">
        <f t="shared" si="18"/>
        <v/>
      </c>
      <c r="P203" s="178"/>
      <c r="Q203" s="526"/>
      <c r="R203" s="296"/>
    </row>
    <row r="204" spans="1:18" ht="33" customHeight="1" x14ac:dyDescent="0.25">
      <c r="A204" s="54"/>
      <c r="B204" s="165"/>
      <c r="C204" s="723"/>
      <c r="D204" s="724"/>
      <c r="E204" s="272"/>
      <c r="F204" s="165"/>
      <c r="G204" s="276"/>
      <c r="H204" s="190"/>
      <c r="I204" s="449" t="str">
        <f>IF(G204="","",VLOOKUP(G204,Datos!$D$2:$F$15,3,FALSE))</f>
        <v/>
      </c>
      <c r="J204" s="449" t="str">
        <f t="shared" si="13"/>
        <v/>
      </c>
      <c r="K204" s="449" t="str">
        <f t="shared" si="14"/>
        <v/>
      </c>
      <c r="L204" s="449" t="str">
        <f t="shared" si="15"/>
        <v/>
      </c>
      <c r="M204" s="449" t="str">
        <f t="shared" si="16"/>
        <v/>
      </c>
      <c r="N204" s="449" t="str">
        <f t="shared" si="17"/>
        <v/>
      </c>
      <c r="O204" s="449" t="str">
        <f t="shared" si="18"/>
        <v/>
      </c>
      <c r="P204" s="178"/>
      <c r="Q204" s="526"/>
      <c r="R204" s="296"/>
    </row>
    <row r="205" spans="1:18" ht="33" customHeight="1" x14ac:dyDescent="0.25">
      <c r="A205" s="54"/>
      <c r="B205" s="165"/>
      <c r="C205" s="723"/>
      <c r="D205" s="724"/>
      <c r="E205" s="272"/>
      <c r="F205" s="165"/>
      <c r="G205" s="276"/>
      <c r="H205" s="190"/>
      <c r="I205" s="449" t="str">
        <f>IF(G205="","",VLOOKUP(G205,Datos!$D$2:$F$15,3,FALSE))</f>
        <v/>
      </c>
      <c r="J205" s="449" t="str">
        <f t="shared" ref="J205:J210" si="19">IF(ISNUMBER(I205),((I205*12)*F205),"")</f>
        <v/>
      </c>
      <c r="K205" s="449" t="str">
        <f t="shared" ref="K205:K210" si="20">IF(ISNUMBER(I205),(J205/12),"")</f>
        <v/>
      </c>
      <c r="L205" s="449" t="str">
        <f t="shared" ref="L205:L210" si="21">IF(ISNUMBER(I205),($E$211*F205),"")</f>
        <v/>
      </c>
      <c r="M205" s="449" t="str">
        <f t="shared" ref="M205:M210" si="22">IF(ISNUMBER(I205),(J205*8.33%),"")</f>
        <v/>
      </c>
      <c r="N205" s="449" t="str">
        <f t="shared" ref="N205:N210" si="23">IF(ISNUMBER(I205),(J205*9.15%),"")</f>
        <v/>
      </c>
      <c r="O205" s="449" t="str">
        <f t="shared" ref="O205:O210" si="24">IF(ISNUMBER(I205),SUM(J205:N205),"")</f>
        <v/>
      </c>
      <c r="P205" s="178"/>
      <c r="Q205" s="526"/>
      <c r="R205" s="296"/>
    </row>
    <row r="206" spans="1:18" ht="33" customHeight="1" x14ac:dyDescent="0.25">
      <c r="A206" s="54"/>
      <c r="B206" s="165"/>
      <c r="C206" s="723"/>
      <c r="D206" s="724"/>
      <c r="E206" s="272"/>
      <c r="F206" s="165"/>
      <c r="G206" s="276"/>
      <c r="H206" s="190"/>
      <c r="I206" s="449" t="str">
        <f>IF(G206="","",VLOOKUP(G206,Datos!$D$2:$F$15,3,FALSE))</f>
        <v/>
      </c>
      <c r="J206" s="449" t="str">
        <f t="shared" si="19"/>
        <v/>
      </c>
      <c r="K206" s="449" t="str">
        <f t="shared" si="20"/>
        <v/>
      </c>
      <c r="L206" s="449" t="str">
        <f t="shared" si="21"/>
        <v/>
      </c>
      <c r="M206" s="449" t="str">
        <f t="shared" si="22"/>
        <v/>
      </c>
      <c r="N206" s="449" t="str">
        <f t="shared" si="23"/>
        <v/>
      </c>
      <c r="O206" s="449" t="str">
        <f t="shared" si="24"/>
        <v/>
      </c>
      <c r="P206" s="178"/>
      <c r="Q206" s="526"/>
      <c r="R206" s="296"/>
    </row>
    <row r="207" spans="1:18" ht="33" customHeight="1" x14ac:dyDescent="0.25">
      <c r="A207" s="54"/>
      <c r="B207" s="165"/>
      <c r="C207" s="723"/>
      <c r="D207" s="724"/>
      <c r="E207" s="272"/>
      <c r="F207" s="165"/>
      <c r="G207" s="276"/>
      <c r="H207" s="190"/>
      <c r="I207" s="449" t="str">
        <f>IF(G207="","",VLOOKUP(G207,Datos!$D$2:$F$15,3,FALSE))</f>
        <v/>
      </c>
      <c r="J207" s="449" t="str">
        <f t="shared" si="19"/>
        <v/>
      </c>
      <c r="K207" s="449" t="str">
        <f t="shared" si="20"/>
        <v/>
      </c>
      <c r="L207" s="449" t="str">
        <f t="shared" si="21"/>
        <v/>
      </c>
      <c r="M207" s="449" t="str">
        <f t="shared" si="22"/>
        <v/>
      </c>
      <c r="N207" s="449" t="str">
        <f t="shared" si="23"/>
        <v/>
      </c>
      <c r="O207" s="449" t="str">
        <f t="shared" si="24"/>
        <v/>
      </c>
      <c r="P207" s="178"/>
      <c r="Q207" s="526"/>
      <c r="R207" s="296"/>
    </row>
    <row r="208" spans="1:18" ht="33" customHeight="1" x14ac:dyDescent="0.25">
      <c r="A208" s="54"/>
      <c r="B208" s="165"/>
      <c r="C208" s="723"/>
      <c r="D208" s="724"/>
      <c r="E208" s="272"/>
      <c r="F208" s="165"/>
      <c r="G208" s="276"/>
      <c r="H208" s="190"/>
      <c r="I208" s="449" t="str">
        <f>IF(G208="","",VLOOKUP(G208,Datos!$D$2:$F$15,3,FALSE))</f>
        <v/>
      </c>
      <c r="J208" s="449" t="str">
        <f t="shared" si="19"/>
        <v/>
      </c>
      <c r="K208" s="449" t="str">
        <f t="shared" si="20"/>
        <v/>
      </c>
      <c r="L208" s="449" t="str">
        <f t="shared" si="21"/>
        <v/>
      </c>
      <c r="M208" s="449" t="str">
        <f t="shared" si="22"/>
        <v/>
      </c>
      <c r="N208" s="449" t="str">
        <f t="shared" si="23"/>
        <v/>
      </c>
      <c r="O208" s="449" t="str">
        <f t="shared" si="24"/>
        <v/>
      </c>
      <c r="P208" s="178"/>
      <c r="Q208" s="526"/>
      <c r="R208" s="296"/>
    </row>
    <row r="209" spans="1:21" ht="33" customHeight="1" x14ac:dyDescent="0.25">
      <c r="A209" s="54"/>
      <c r="B209" s="165"/>
      <c r="C209" s="723"/>
      <c r="D209" s="724"/>
      <c r="E209" s="272"/>
      <c r="F209" s="165"/>
      <c r="G209" s="276"/>
      <c r="H209" s="190"/>
      <c r="I209" s="449" t="str">
        <f>IF(G209="","",VLOOKUP(G209,Datos!$D$2:$F$15,3,FALSE))</f>
        <v/>
      </c>
      <c r="J209" s="449" t="str">
        <f t="shared" si="19"/>
        <v/>
      </c>
      <c r="K209" s="449" t="str">
        <f t="shared" si="20"/>
        <v/>
      </c>
      <c r="L209" s="449" t="str">
        <f t="shared" si="21"/>
        <v/>
      </c>
      <c r="M209" s="449" t="str">
        <f t="shared" si="22"/>
        <v/>
      </c>
      <c r="N209" s="449" t="str">
        <f t="shared" si="23"/>
        <v/>
      </c>
      <c r="O209" s="449" t="str">
        <f t="shared" si="24"/>
        <v/>
      </c>
      <c r="P209" s="178"/>
      <c r="Q209" s="526"/>
      <c r="R209" s="296"/>
    </row>
    <row r="210" spans="1:21" ht="33" customHeight="1" x14ac:dyDescent="0.25">
      <c r="A210" s="54"/>
      <c r="B210" s="165"/>
      <c r="C210" s="723"/>
      <c r="D210" s="724"/>
      <c r="E210" s="272"/>
      <c r="F210" s="165"/>
      <c r="G210" s="276"/>
      <c r="H210" s="190"/>
      <c r="I210" s="449" t="str">
        <f>IF(G210="","",VLOOKUP(G210,Datos!$D$2:$F$15,3,FALSE))</f>
        <v/>
      </c>
      <c r="J210" s="449" t="str">
        <f t="shared" si="19"/>
        <v/>
      </c>
      <c r="K210" s="449" t="str">
        <f t="shared" si="20"/>
        <v/>
      </c>
      <c r="L210" s="449" t="str">
        <f t="shared" si="21"/>
        <v/>
      </c>
      <c r="M210" s="449" t="str">
        <f t="shared" si="22"/>
        <v/>
      </c>
      <c r="N210" s="449" t="str">
        <f t="shared" si="23"/>
        <v/>
      </c>
      <c r="O210" s="449" t="str">
        <f t="shared" si="24"/>
        <v/>
      </c>
      <c r="P210" s="178"/>
      <c r="Q210" s="526"/>
      <c r="R210" s="296"/>
    </row>
    <row r="211" spans="1:21" ht="24" customHeight="1" x14ac:dyDescent="0.25">
      <c r="A211" s="54"/>
      <c r="B211" s="838" t="s">
        <v>269</v>
      </c>
      <c r="C211" s="839"/>
      <c r="D211" s="840"/>
      <c r="E211" s="448">
        <v>450</v>
      </c>
      <c r="F211" s="295"/>
      <c r="G211" s="295"/>
      <c r="H211" s="835" t="s">
        <v>393</v>
      </c>
      <c r="I211" s="836"/>
      <c r="J211" s="836"/>
      <c r="K211" s="836"/>
      <c r="L211" s="836"/>
      <c r="M211" s="837"/>
      <c r="N211" s="280">
        <f>SUMIFS($F$12:$F$210,$P$12:$P$210,"Creación - Diferencia en la brecha  - Art. 58 LOSEP")</f>
        <v>0</v>
      </c>
      <c r="O211" s="49"/>
      <c r="P211" s="49"/>
      <c r="Q211" s="49"/>
      <c r="R211" s="49"/>
      <c r="U211" s="294"/>
    </row>
    <row r="212" spans="1:21" ht="35.25" customHeight="1" x14ac:dyDescent="0.3">
      <c r="A212" s="54"/>
      <c r="B212" s="293"/>
      <c r="C212" s="293"/>
      <c r="D212" s="293"/>
      <c r="E212" s="292"/>
      <c r="F212" s="291"/>
      <c r="G212" s="291"/>
      <c r="H212" s="835" t="s">
        <v>394</v>
      </c>
      <c r="I212" s="836"/>
      <c r="J212" s="836"/>
      <c r="K212" s="836"/>
      <c r="L212" s="836"/>
      <c r="M212" s="837"/>
      <c r="N212" s="280">
        <f>SUMIFS($F$12:$F$210,$P$12:$P$210,"Creación con cargo al rubro de CSO - D. T. Undécima")</f>
        <v>0</v>
      </c>
      <c r="O212" s="49"/>
      <c r="P212" s="49"/>
      <c r="Q212" s="49"/>
      <c r="R212" s="49"/>
      <c r="U212" s="294"/>
    </row>
    <row r="213" spans="1:21" ht="24" customHeight="1" x14ac:dyDescent="0.3">
      <c r="A213" s="54"/>
      <c r="B213" s="293"/>
      <c r="C213" s="293"/>
      <c r="D213" s="293"/>
      <c r="E213" s="292"/>
      <c r="F213" s="291"/>
      <c r="G213" s="291"/>
      <c r="H213" s="835" t="s">
        <v>395</v>
      </c>
      <c r="I213" s="836"/>
      <c r="J213" s="836"/>
      <c r="K213" s="836"/>
      <c r="L213" s="836"/>
      <c r="M213" s="837"/>
      <c r="N213" s="280">
        <f>SUMIFS($F$12:$F$210,$P$12:$P$210,"Creación con cargo al rubro de CSO - Art. 58 LOSEP")</f>
        <v>0</v>
      </c>
      <c r="O213" s="49"/>
      <c r="P213" s="49"/>
      <c r="Q213" s="49"/>
      <c r="R213" s="49"/>
      <c r="U213" s="294"/>
    </row>
    <row r="214" spans="1:21" ht="24" customHeight="1" x14ac:dyDescent="0.3">
      <c r="A214" s="54"/>
      <c r="B214" s="293"/>
      <c r="C214" s="293"/>
      <c r="D214" s="293"/>
      <c r="E214" s="292"/>
      <c r="F214" s="291"/>
      <c r="G214" s="291"/>
      <c r="H214" s="835" t="s">
        <v>268</v>
      </c>
      <c r="I214" s="836"/>
      <c r="J214" s="836"/>
      <c r="K214" s="836"/>
      <c r="L214" s="836"/>
      <c r="M214" s="837"/>
      <c r="N214" s="280">
        <f>SUM(N211:N213)</f>
        <v>0</v>
      </c>
      <c r="O214" s="49"/>
      <c r="P214" s="49"/>
      <c r="Q214" s="49"/>
      <c r="R214" s="49"/>
      <c r="U214" s="294"/>
    </row>
    <row r="215" spans="1:21" ht="24" customHeight="1" x14ac:dyDescent="0.3">
      <c r="A215" s="54"/>
      <c r="B215" s="293"/>
      <c r="C215" s="293"/>
      <c r="D215" s="293"/>
      <c r="E215" s="292"/>
      <c r="F215" s="291"/>
      <c r="G215" s="291"/>
      <c r="H215" s="834" t="s">
        <v>267</v>
      </c>
      <c r="I215" s="834"/>
      <c r="J215" s="834"/>
      <c r="K215" s="834"/>
      <c r="L215" s="834"/>
      <c r="M215" s="834"/>
      <c r="N215" s="447">
        <f>SUM(O12:O210)</f>
        <v>0</v>
      </c>
      <c r="O215" s="49"/>
      <c r="P215" s="49"/>
      <c r="Q215" s="49"/>
      <c r="R215" s="49" t="str">
        <f>UPPER(P215)</f>
        <v/>
      </c>
    </row>
    <row r="216" spans="1:21" ht="21" customHeight="1" x14ac:dyDescent="0.25">
      <c r="A216" s="54"/>
      <c r="C216" s="291"/>
      <c r="D216" s="291"/>
      <c r="E216" s="291"/>
      <c r="F216" s="291"/>
      <c r="G216" s="291"/>
      <c r="I216" s="49"/>
      <c r="J216" s="49"/>
      <c r="K216" s="49"/>
      <c r="L216" s="49"/>
      <c r="M216" s="49"/>
      <c r="N216" s="49"/>
      <c r="O216" s="49"/>
      <c r="P216" s="49"/>
      <c r="Q216" s="49"/>
      <c r="R216" s="49" t="str">
        <f>UPPER(P216)</f>
        <v/>
      </c>
    </row>
    <row r="217" spans="1:21" ht="14.25" customHeight="1" x14ac:dyDescent="0.3">
      <c r="A217" s="54"/>
      <c r="B217" s="144"/>
      <c r="C217" s="144"/>
      <c r="D217" s="144"/>
      <c r="E217" s="517"/>
      <c r="F217" s="517"/>
      <c r="G217" s="517"/>
      <c r="H217" s="517"/>
      <c r="I217" s="517"/>
      <c r="J217" s="517"/>
      <c r="K217" s="517"/>
      <c r="L217" s="517"/>
      <c r="M217" s="144"/>
      <c r="N217" s="144"/>
      <c r="O217" s="290"/>
      <c r="P217" s="144"/>
      <c r="Q217" s="144"/>
      <c r="R217" s="144"/>
    </row>
    <row r="218" spans="1:21" ht="12" customHeight="1" x14ac:dyDescent="0.3">
      <c r="A218" s="54"/>
      <c r="B218" s="144"/>
      <c r="C218" s="144"/>
      <c r="D218" s="144"/>
      <c r="E218" s="517"/>
      <c r="F218" s="517"/>
      <c r="G218" s="833"/>
      <c r="H218" s="833"/>
      <c r="I218" s="833"/>
      <c r="J218" s="833"/>
      <c r="K218" s="833"/>
      <c r="L218" s="833"/>
      <c r="M218" s="144"/>
      <c r="N218" s="144"/>
      <c r="O218" s="144"/>
      <c r="P218" s="144"/>
      <c r="Q218" s="144"/>
      <c r="R218" s="144"/>
    </row>
    <row r="219" spans="1:21" ht="21" customHeight="1" thickBot="1" x14ac:dyDescent="0.3">
      <c r="A219" s="145"/>
      <c r="B219" s="745" t="s">
        <v>99</v>
      </c>
      <c r="C219" s="745"/>
      <c r="D219" s="745"/>
      <c r="E219" s="745"/>
      <c r="F219" s="745"/>
      <c r="G219" s="745"/>
      <c r="H219" s="745"/>
      <c r="I219" s="745"/>
      <c r="J219" s="745"/>
      <c r="K219" s="745"/>
      <c r="L219" s="745"/>
      <c r="M219" s="745"/>
      <c r="N219" s="745"/>
      <c r="O219" s="745"/>
      <c r="P219" s="745"/>
      <c r="Q219" s="278"/>
      <c r="R219" s="278"/>
    </row>
    <row r="220" spans="1:21" ht="12" hidden="1" customHeight="1" x14ac:dyDescent="0.25"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</row>
    <row r="227" ht="26.25" hidden="1" customHeight="1" x14ac:dyDescent="0.25"/>
    <row r="259" x14ac:dyDescent="0.25"/>
    <row r="260" x14ac:dyDescent="0.25"/>
    <row r="261" x14ac:dyDescent="0.25"/>
    <row r="262" x14ac:dyDescent="0.25"/>
  </sheetData>
  <sheetProtection algorithmName="SHA-512" hashValue="zCeYDukZelU13b/ADY1PXPNcuavFfOhnLDz0KWs259fJaRMimpDVDYiavIsBt8CCbSYU7irSpTL78ir0qP6Mlw==" saltValue="vZQktGWaT5NcXfAccWnNEw==" spinCount="100000" sheet="1" objects="1" scenarios="1" insertRows="0" insertHyperlinks="0" selectLockedCells="1"/>
  <protectedRanges>
    <protectedRange sqref="I12:I210" name="Rango4"/>
    <protectedRange sqref="F12:F210" name="Rango3"/>
    <protectedRange sqref="A7:C9 I7 O7 J8:J9 G7 F9:G9 Y9:AJ9 U211 K9:W9 P7:AI8 K8 M8:O8" name="Rango2"/>
  </protectedRanges>
  <dataConsolidate/>
  <mergeCells count="232">
    <mergeCell ref="B2:F5"/>
    <mergeCell ref="G2:P3"/>
    <mergeCell ref="G4:P4"/>
    <mergeCell ref="G5:P5"/>
    <mergeCell ref="Q7:R7"/>
    <mergeCell ref="Q8:R8"/>
    <mergeCell ref="O7:P7"/>
    <mergeCell ref="O8:P8"/>
    <mergeCell ref="B7:E7"/>
    <mergeCell ref="F7:N7"/>
    <mergeCell ref="F8:N8"/>
    <mergeCell ref="C173:D173"/>
    <mergeCell ref="C174:D174"/>
    <mergeCell ref="C168:D168"/>
    <mergeCell ref="C169:D169"/>
    <mergeCell ref="C170:D170"/>
    <mergeCell ref="C171:D171"/>
    <mergeCell ref="C172:D172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43:D143"/>
    <mergeCell ref="C144:D144"/>
    <mergeCell ref="C145:D145"/>
    <mergeCell ref="C146:D146"/>
    <mergeCell ref="C147:D147"/>
    <mergeCell ref="C138:D138"/>
    <mergeCell ref="C139:D139"/>
    <mergeCell ref="C140:D140"/>
    <mergeCell ref="C141:D141"/>
    <mergeCell ref="C142:D142"/>
    <mergeCell ref="C133:D133"/>
    <mergeCell ref="C134:D134"/>
    <mergeCell ref="C135:D135"/>
    <mergeCell ref="C136:D136"/>
    <mergeCell ref="C137:D13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62:D62"/>
    <mergeCell ref="C64:D64"/>
    <mergeCell ref="C65:D65"/>
    <mergeCell ref="C66:D66"/>
    <mergeCell ref="C67:D67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33:D33"/>
    <mergeCell ref="C34:D34"/>
    <mergeCell ref="C35:D35"/>
    <mergeCell ref="C36:D3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B219:P219"/>
    <mergeCell ref="E10:E11"/>
    <mergeCell ref="I10:I11"/>
    <mergeCell ref="C10:D11"/>
    <mergeCell ref="C209:D209"/>
    <mergeCell ref="B211:D211"/>
    <mergeCell ref="C210:D210"/>
    <mergeCell ref="C194:D194"/>
    <mergeCell ref="C195:D195"/>
    <mergeCell ref="H10:H11"/>
    <mergeCell ref="F10:F11"/>
    <mergeCell ref="G10:G11"/>
    <mergeCell ref="C22:D22"/>
    <mergeCell ref="C23:D23"/>
    <mergeCell ref="C24:D24"/>
    <mergeCell ref="C25:D25"/>
    <mergeCell ref="C26:D26"/>
    <mergeCell ref="B10:B11"/>
    <mergeCell ref="C37:D37"/>
    <mergeCell ref="C38:D38"/>
    <mergeCell ref="C39:D39"/>
    <mergeCell ref="C40:D40"/>
    <mergeCell ref="C18:D18"/>
    <mergeCell ref="C41:D41"/>
    <mergeCell ref="C19:D19"/>
    <mergeCell ref="C20:D20"/>
    <mergeCell ref="C21:D21"/>
    <mergeCell ref="C32:D32"/>
    <mergeCell ref="C63:D63"/>
    <mergeCell ref="C175:D175"/>
    <mergeCell ref="C176:D176"/>
    <mergeCell ref="C177:D177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83:D83"/>
    <mergeCell ref="C27:D27"/>
    <mergeCell ref="C28:D28"/>
    <mergeCell ref="C29:D29"/>
    <mergeCell ref="C30:D30"/>
    <mergeCell ref="C31:D31"/>
    <mergeCell ref="H214:M214"/>
    <mergeCell ref="C178:D178"/>
    <mergeCell ref="C179:D179"/>
    <mergeCell ref="C196:D196"/>
    <mergeCell ref="C206:D206"/>
    <mergeCell ref="C203:D203"/>
    <mergeCell ref="C204:D204"/>
    <mergeCell ref="C205:D205"/>
    <mergeCell ref="C201:D201"/>
    <mergeCell ref="C202:D202"/>
    <mergeCell ref="C180:D180"/>
    <mergeCell ref="C181:D181"/>
    <mergeCell ref="C182:D182"/>
    <mergeCell ref="C183:D183"/>
    <mergeCell ref="C184:D184"/>
    <mergeCell ref="C197:D197"/>
    <mergeCell ref="C200:D200"/>
    <mergeCell ref="C190:D190"/>
    <mergeCell ref="C191:D191"/>
    <mergeCell ref="C198:D198"/>
    <mergeCell ref="C199:D199"/>
    <mergeCell ref="C207:D207"/>
    <mergeCell ref="C187:D187"/>
    <mergeCell ref="H213:M213"/>
    <mergeCell ref="G218:L218"/>
    <mergeCell ref="C16:D16"/>
    <mergeCell ref="C17:D17"/>
    <mergeCell ref="C12:D12"/>
    <mergeCell ref="C13:D13"/>
    <mergeCell ref="C14:D14"/>
    <mergeCell ref="C15:D15"/>
    <mergeCell ref="B6:P6"/>
    <mergeCell ref="B8:E8"/>
    <mergeCell ref="A9:R9"/>
    <mergeCell ref="J10:O10"/>
    <mergeCell ref="P10:P11"/>
    <mergeCell ref="Q10:Q11"/>
    <mergeCell ref="R10:R11"/>
    <mergeCell ref="H215:M215"/>
    <mergeCell ref="H211:M211"/>
    <mergeCell ref="H212:M212"/>
    <mergeCell ref="C185:D185"/>
    <mergeCell ref="C186:D186"/>
    <mergeCell ref="C192:D192"/>
    <mergeCell ref="C193:D193"/>
    <mergeCell ref="C188:D188"/>
    <mergeCell ref="C189:D189"/>
    <mergeCell ref="C208:D208"/>
  </mergeCells>
  <conditionalFormatting sqref="J12:O210">
    <cfRule type="cellIs" dxfId="0" priority="1" operator="equal">
      <formula>0</formula>
    </cfRule>
  </conditionalFormatting>
  <dataValidations xWindow="892" yWindow="567" count="3">
    <dataValidation type="list" allowBlank="1" showInputMessage="1" showErrorMessage="1" sqref="P12:P210" xr:uid="{00000000-0002-0000-0900-000000000000}">
      <formula1>$X$8:$X$10</formula1>
    </dataValidation>
    <dataValidation type="whole" operator="equal" allowBlank="1" showInputMessage="1" showErrorMessage="1" sqref="F12:F210" xr:uid="{00000000-0002-0000-0900-000001000000}">
      <formula1>1</formula1>
    </dataValidation>
    <dataValidation type="textLength" operator="equal" allowBlank="1" showInputMessage="1" showErrorMessage="1" prompt="Ingresar solo 10 números_x000a_" sqref="Q12:Q210" xr:uid="{00000000-0002-0000-0900-000002000000}">
      <formula1>10</formula1>
    </dataValidation>
  </dataValidations>
  <pageMargins left="0.25" right="0.25" top="0.75" bottom="0.75" header="0.3" footer="0.3"/>
  <pageSetup paperSize="9" scale="68" orientation="landscape" r:id="rId1"/>
  <colBreaks count="1" manualBreakCount="1">
    <brk id="18" max="21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892" yWindow="567" count="3">
        <x14:dataValidation type="list" allowBlank="1" showInputMessage="1" showErrorMessage="1" xr:uid="{00000000-0002-0000-0900-000003000000}">
          <x14:formula1>
            <xm:f>Datos!$H$2:$H$11</xm:f>
          </x14:formula1>
          <xm:sqref>Q7:R7</xm:sqref>
        </x14:dataValidation>
        <x14:dataValidation type="list" allowBlank="1" showInputMessage="1" showErrorMessage="1" xr:uid="{00000000-0002-0000-0900-000004000000}">
          <x14:formula1>
            <xm:f>Datos!$I$2:$I$9</xm:f>
          </x14:formula1>
          <xm:sqref>G5:P5</xm:sqref>
        </x14:dataValidation>
        <x14:dataValidation type="list" allowBlank="1" showInputMessage="1" showErrorMessage="1" xr:uid="{00000000-0002-0000-0900-000005000000}">
          <x14:formula1>
            <xm:f>Datos!$D$2:$D$15</xm:f>
          </x14:formula1>
          <xm:sqref>G12:G210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BM232"/>
  <sheetViews>
    <sheetView view="pageBreakPreview" zoomScaleNormal="100" zoomScaleSheetLayoutView="100" workbookViewId="0">
      <selection activeCell="B7" sqref="B7:H7"/>
    </sheetView>
  </sheetViews>
  <sheetFormatPr baseColWidth="10" defaultColWidth="11.42578125" defaultRowHeight="0" customHeight="1" zeroHeight="1" x14ac:dyDescent="0.25"/>
  <cols>
    <col min="1" max="1" width="1.42578125" style="49" customWidth="1"/>
    <col min="2" max="2" width="3.7109375" style="49" customWidth="1"/>
    <col min="3" max="3" width="15.42578125" style="49" customWidth="1"/>
    <col min="4" max="4" width="9" style="49" customWidth="1"/>
    <col min="5" max="6" width="10.85546875" style="49" customWidth="1"/>
    <col min="7" max="7" width="12.42578125" style="49" customWidth="1"/>
    <col min="8" max="8" width="13.28515625" style="49" customWidth="1"/>
    <col min="9" max="9" width="11.7109375" style="49" customWidth="1"/>
    <col min="10" max="10" width="12.5703125" style="147" customWidth="1"/>
    <col min="11" max="11" width="19" style="147" customWidth="1"/>
    <col min="12" max="12" width="11.28515625" style="147" customWidth="1"/>
    <col min="13" max="14" width="7.42578125" style="147" customWidth="1"/>
    <col min="15" max="15" width="15.7109375" style="147" customWidth="1"/>
    <col min="16" max="16" width="13.7109375" style="311" customWidth="1"/>
    <col min="17" max="17" width="15.7109375" style="147" hidden="1" customWidth="1"/>
    <col min="18" max="18" width="15.7109375" style="147" customWidth="1"/>
    <col min="19" max="19" width="11.42578125" style="311" customWidth="1"/>
    <col min="20" max="20" width="12.140625" style="311" customWidth="1"/>
    <col min="21" max="21" width="12.7109375" style="311" customWidth="1"/>
    <col min="22" max="22" width="12" style="311" customWidth="1"/>
    <col min="23" max="23" width="11.7109375" style="311" customWidth="1"/>
    <col min="24" max="24" width="10.5703125" style="311" customWidth="1"/>
    <col min="25" max="30" width="15.7109375" style="311" hidden="1" customWidth="1"/>
    <col min="31" max="31" width="7.85546875" style="311" hidden="1" customWidth="1"/>
    <col min="32" max="32" width="15.85546875" style="311" hidden="1" customWidth="1"/>
    <col min="33" max="33" width="18" style="311" hidden="1" customWidth="1"/>
    <col min="34" max="34" width="23" style="311" customWidth="1"/>
    <col min="35" max="35" width="22.140625" style="311" hidden="1" customWidth="1"/>
    <col min="36" max="37" width="24.7109375" style="311" hidden="1" customWidth="1"/>
    <col min="38" max="38" width="14.42578125" style="311" customWidth="1"/>
    <col min="39" max="39" width="22.85546875" style="310" customWidth="1"/>
    <col min="40" max="40" width="6.7109375" style="310" hidden="1" customWidth="1"/>
    <col min="41" max="41" width="7.7109375" style="310" hidden="1" customWidth="1"/>
    <col min="42" max="42" width="6.5703125" style="310" hidden="1" customWidth="1"/>
    <col min="43" max="43" width="3.7109375" style="49" hidden="1" customWidth="1"/>
    <col min="44" max="44" width="19.5703125" style="49" hidden="1" customWidth="1"/>
    <col min="45" max="55" width="11.42578125" style="49" hidden="1" customWidth="1"/>
    <col min="56" max="56" width="2.7109375" style="49" hidden="1" customWidth="1"/>
    <col min="57" max="119" width="11.42578125" style="49" customWidth="1"/>
    <col min="120" max="16384" width="11.42578125" style="49"/>
  </cols>
  <sheetData>
    <row r="1" spans="1:65" ht="6.75" customHeight="1" x14ac:dyDescent="0.25">
      <c r="A1" s="58"/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7"/>
      <c r="N1" s="57"/>
      <c r="O1" s="57"/>
      <c r="P1" s="327"/>
      <c r="Q1" s="57"/>
      <c r="R1" s="5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65" ht="14.25" customHeight="1" x14ac:dyDescent="0.25">
      <c r="A2" s="54"/>
      <c r="B2" s="846"/>
      <c r="C2" s="847"/>
      <c r="D2" s="847"/>
      <c r="E2" s="847"/>
      <c r="F2" s="847"/>
      <c r="G2" s="847"/>
      <c r="H2" s="848"/>
      <c r="I2" s="854" t="s">
        <v>365</v>
      </c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6"/>
      <c r="Y2" s="464"/>
      <c r="Z2" s="464"/>
      <c r="AA2" s="464"/>
      <c r="AB2" s="464"/>
      <c r="AC2" s="464"/>
      <c r="AD2" s="464"/>
      <c r="AE2" s="464"/>
      <c r="AF2" s="464"/>
      <c r="AG2" s="464"/>
      <c r="AH2" s="435" t="s">
        <v>63</v>
      </c>
      <c r="AI2" s="464"/>
      <c r="AJ2" s="446"/>
      <c r="AK2" s="446"/>
      <c r="AL2" s="735">
        <f>Datos!J2</f>
        <v>44928</v>
      </c>
      <c r="AM2" s="735"/>
      <c r="AN2" s="326"/>
      <c r="AO2" s="326"/>
      <c r="AP2" s="326"/>
    </row>
    <row r="3" spans="1:65" ht="14.25" customHeight="1" x14ac:dyDescent="0.25">
      <c r="A3" s="54"/>
      <c r="B3" s="849"/>
      <c r="C3" s="681"/>
      <c r="D3" s="681"/>
      <c r="E3" s="681"/>
      <c r="F3" s="681"/>
      <c r="G3" s="681"/>
      <c r="H3" s="850"/>
      <c r="I3" s="857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9"/>
      <c r="Y3" s="464"/>
      <c r="Z3" s="464"/>
      <c r="AA3" s="464"/>
      <c r="AB3" s="464"/>
      <c r="AC3" s="464"/>
      <c r="AD3" s="464"/>
      <c r="AE3" s="464"/>
      <c r="AF3" s="464"/>
      <c r="AG3" s="464"/>
      <c r="AH3" s="435" t="s">
        <v>61</v>
      </c>
      <c r="AI3" s="464"/>
      <c r="AJ3" s="446"/>
      <c r="AK3" s="446"/>
      <c r="AL3" s="671" t="s">
        <v>460</v>
      </c>
      <c r="AM3" s="671"/>
      <c r="AN3" s="326"/>
      <c r="AO3" s="326"/>
      <c r="AP3" s="326"/>
    </row>
    <row r="4" spans="1:65" ht="14.25" customHeight="1" x14ac:dyDescent="0.25">
      <c r="A4" s="54"/>
      <c r="B4" s="849"/>
      <c r="C4" s="681"/>
      <c r="D4" s="681"/>
      <c r="E4" s="681"/>
      <c r="F4" s="681"/>
      <c r="G4" s="681"/>
      <c r="H4" s="850"/>
      <c r="I4" s="860" t="str">
        <f>'ÍNDICE 00'!C14</f>
        <v>LISTA DE ASIGNACIONES PARA DESVINCULACIONES DE PERSONAL</v>
      </c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2"/>
      <c r="Y4" s="462"/>
      <c r="Z4" s="462"/>
      <c r="AA4" s="462"/>
      <c r="AB4" s="462"/>
      <c r="AC4" s="462"/>
      <c r="AD4" s="462"/>
      <c r="AE4" s="462"/>
      <c r="AF4" s="462"/>
      <c r="AG4" s="462"/>
      <c r="AH4" s="435" t="s">
        <v>60</v>
      </c>
      <c r="AI4" s="462"/>
      <c r="AJ4" s="462"/>
      <c r="AK4" s="462"/>
      <c r="AL4" s="845" t="s">
        <v>124</v>
      </c>
      <c r="AM4" s="845"/>
      <c r="AN4" s="326"/>
      <c r="AO4" s="326"/>
      <c r="AP4" s="326"/>
    </row>
    <row r="5" spans="1:65" ht="14.25" customHeight="1" x14ac:dyDescent="0.25">
      <c r="A5" s="54"/>
      <c r="B5" s="851"/>
      <c r="C5" s="852"/>
      <c r="D5" s="852"/>
      <c r="E5" s="852"/>
      <c r="F5" s="852"/>
      <c r="G5" s="852"/>
      <c r="H5" s="853"/>
      <c r="I5" s="863" t="s">
        <v>412</v>
      </c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5"/>
      <c r="Y5" s="463"/>
      <c r="Z5" s="463"/>
      <c r="AA5" s="463"/>
      <c r="AB5" s="463"/>
      <c r="AC5" s="463"/>
      <c r="AD5" s="463"/>
      <c r="AE5" s="463"/>
      <c r="AF5" s="463"/>
      <c r="AG5" s="463"/>
      <c r="AH5" s="435" t="s">
        <v>59</v>
      </c>
      <c r="AI5" s="463"/>
      <c r="AJ5" s="463"/>
      <c r="AK5" s="463"/>
      <c r="AL5" s="845" t="str">
        <f>'ÍNDICE 00'!I14</f>
        <v>PRO-MDT-PTH-01 FOR 14 EXT</v>
      </c>
      <c r="AM5" s="845"/>
      <c r="AN5" s="326"/>
      <c r="AO5" s="326"/>
      <c r="AP5" s="326"/>
    </row>
    <row r="6" spans="1:65" ht="9.9499999999999993" customHeight="1" x14ac:dyDescent="0.25">
      <c r="A6" s="54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</row>
    <row r="7" spans="1:65" s="48" customFormat="1" ht="28.5" customHeight="1" x14ac:dyDescent="0.25">
      <c r="A7" s="12"/>
      <c r="B7" s="666" t="s">
        <v>55</v>
      </c>
      <c r="C7" s="667"/>
      <c r="D7" s="667"/>
      <c r="E7" s="667"/>
      <c r="F7" s="667"/>
      <c r="G7" s="667"/>
      <c r="H7" s="667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667" t="s">
        <v>78</v>
      </c>
      <c r="W7" s="667"/>
      <c r="X7" s="667"/>
      <c r="Y7" s="450"/>
      <c r="Z7" s="450"/>
      <c r="AA7" s="450"/>
      <c r="AB7" s="450"/>
      <c r="AC7" s="450"/>
      <c r="AD7" s="450"/>
      <c r="AE7" s="450"/>
      <c r="AF7" s="450"/>
      <c r="AG7" s="450"/>
      <c r="AH7" s="561"/>
      <c r="AI7" s="561"/>
      <c r="AJ7" s="561"/>
      <c r="AK7" s="561"/>
      <c r="AL7" s="561"/>
      <c r="AM7" s="562"/>
      <c r="AN7" s="325"/>
      <c r="AO7" s="325"/>
      <c r="AP7" s="325"/>
      <c r="AQ7" s="50"/>
      <c r="AR7" s="49"/>
      <c r="AS7" s="49"/>
      <c r="AT7" s="53"/>
      <c r="AU7" s="49"/>
      <c r="AV7" s="65"/>
      <c r="AW7" s="49"/>
      <c r="AX7" s="53"/>
      <c r="AY7" s="49"/>
      <c r="AZ7" s="65"/>
      <c r="BA7" s="49"/>
      <c r="BB7" s="53"/>
      <c r="BC7" s="49"/>
      <c r="BD7" s="65"/>
      <c r="BE7" s="49"/>
      <c r="BF7" s="53"/>
      <c r="BG7" s="49"/>
      <c r="BH7" s="65"/>
      <c r="BI7" s="49"/>
      <c r="BJ7" s="53"/>
      <c r="BK7" s="49"/>
      <c r="BL7" s="65"/>
      <c r="BM7" s="49"/>
    </row>
    <row r="8" spans="1:65" s="48" customFormat="1" ht="28.5" customHeight="1" x14ac:dyDescent="0.25">
      <c r="A8" s="12"/>
      <c r="B8" s="563" t="s">
        <v>176</v>
      </c>
      <c r="C8" s="564"/>
      <c r="D8" s="564"/>
      <c r="E8" s="564"/>
      <c r="F8" s="564"/>
      <c r="G8" s="564"/>
      <c r="H8" s="564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564" t="s">
        <v>96</v>
      </c>
      <c r="W8" s="564"/>
      <c r="X8" s="564"/>
      <c r="Y8" s="382"/>
      <c r="Z8" s="382"/>
      <c r="AA8" s="382"/>
      <c r="AB8" s="382"/>
      <c r="AC8" s="382"/>
      <c r="AD8" s="382"/>
      <c r="AE8" s="565"/>
      <c r="AF8" s="565"/>
      <c r="AG8" s="565"/>
      <c r="AH8" s="565"/>
      <c r="AI8" s="565"/>
      <c r="AJ8" s="565"/>
      <c r="AK8" s="565"/>
      <c r="AL8" s="565"/>
      <c r="AM8" s="566"/>
      <c r="AN8" s="216"/>
      <c r="AO8" s="216"/>
      <c r="AP8" s="216"/>
      <c r="AQ8" s="50"/>
      <c r="AR8" s="49"/>
      <c r="AS8" s="49"/>
      <c r="AT8" s="53"/>
      <c r="AU8" s="49"/>
      <c r="AV8" s="65"/>
      <c r="AW8" s="49"/>
      <c r="AX8" s="53"/>
      <c r="AY8" s="49"/>
      <c r="AZ8" s="65"/>
      <c r="BA8" s="49"/>
      <c r="BB8" s="53"/>
      <c r="BC8" s="49"/>
      <c r="BD8" s="65"/>
      <c r="BE8" s="49"/>
      <c r="BF8" s="53"/>
      <c r="BG8" s="49"/>
      <c r="BH8" s="65"/>
      <c r="BI8" s="49"/>
      <c r="BJ8" s="53"/>
      <c r="BK8" s="49"/>
      <c r="BL8" s="65"/>
    </row>
    <row r="9" spans="1:65" s="48" customFormat="1" ht="9.9499999999999993" customHeight="1" x14ac:dyDescent="0.25">
      <c r="A9" s="78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  <c r="AN9" s="359"/>
      <c r="AO9" s="359"/>
      <c r="AP9" s="359"/>
      <c r="AQ9" s="359"/>
      <c r="AR9" s="50"/>
      <c r="AS9" s="49"/>
      <c r="AT9" s="49"/>
      <c r="AU9" s="53"/>
      <c r="AV9" s="49"/>
      <c r="AW9" s="65"/>
      <c r="AX9" s="49"/>
      <c r="AY9" s="53"/>
      <c r="AZ9" s="49"/>
      <c r="BA9" s="65"/>
      <c r="BB9" s="49"/>
      <c r="BC9" s="53"/>
      <c r="BD9" s="49"/>
      <c r="BE9" s="65"/>
      <c r="BF9" s="49"/>
      <c r="BG9" s="53"/>
      <c r="BH9" s="49"/>
      <c r="BI9" s="65"/>
      <c r="BJ9" s="49"/>
      <c r="BK9" s="53"/>
      <c r="BL9" s="49"/>
      <c r="BM9" s="65"/>
    </row>
    <row r="10" spans="1:65" ht="30" customHeight="1" x14ac:dyDescent="0.25">
      <c r="A10" s="54"/>
      <c r="B10" s="843" t="s">
        <v>56</v>
      </c>
      <c r="C10" s="843"/>
      <c r="D10" s="843"/>
      <c r="E10" s="870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2"/>
      <c r="S10" s="844" t="s">
        <v>363</v>
      </c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4"/>
      <c r="AE10" s="844"/>
      <c r="AF10" s="459"/>
      <c r="AG10" s="459"/>
      <c r="AH10" s="866" t="s">
        <v>430</v>
      </c>
      <c r="AI10" s="866"/>
      <c r="AJ10" s="460"/>
      <c r="AK10" s="460"/>
      <c r="AL10" s="867" t="s">
        <v>429</v>
      </c>
      <c r="AM10" s="867" t="s">
        <v>362</v>
      </c>
      <c r="AN10" s="324"/>
      <c r="AO10" s="324"/>
      <c r="AP10" s="324"/>
      <c r="AT10" s="323"/>
      <c r="AV10" s="323"/>
    </row>
    <row r="11" spans="1:65" s="277" customFormat="1" ht="45" customHeight="1" x14ac:dyDescent="0.25">
      <c r="A11" s="358"/>
      <c r="B11" s="451" t="s">
        <v>98</v>
      </c>
      <c r="C11" s="868" t="s">
        <v>265</v>
      </c>
      <c r="D11" s="868"/>
      <c r="E11" s="451" t="s">
        <v>6</v>
      </c>
      <c r="F11" s="451" t="s">
        <v>361</v>
      </c>
      <c r="G11" s="451" t="s">
        <v>360</v>
      </c>
      <c r="H11" s="451" t="s">
        <v>359</v>
      </c>
      <c r="I11" s="451" t="s">
        <v>57</v>
      </c>
      <c r="J11" s="451" t="s">
        <v>8</v>
      </c>
      <c r="K11" s="451" t="s">
        <v>3</v>
      </c>
      <c r="L11" s="451" t="s">
        <v>7</v>
      </c>
      <c r="M11" s="451" t="s">
        <v>11</v>
      </c>
      <c r="N11" s="451" t="s">
        <v>358</v>
      </c>
      <c r="O11" s="451" t="s">
        <v>357</v>
      </c>
      <c r="P11" s="451" t="s">
        <v>356</v>
      </c>
      <c r="Q11" s="451" t="s">
        <v>355</v>
      </c>
      <c r="R11" s="457" t="s">
        <v>256</v>
      </c>
      <c r="S11" s="461" t="s">
        <v>260</v>
      </c>
      <c r="T11" s="461" t="s">
        <v>364</v>
      </c>
      <c r="U11" s="461" t="s">
        <v>354</v>
      </c>
      <c r="V11" s="461" t="s">
        <v>353</v>
      </c>
      <c r="W11" s="461" t="s">
        <v>352</v>
      </c>
      <c r="X11" s="461" t="s">
        <v>351</v>
      </c>
      <c r="Y11" s="451" t="s">
        <v>350</v>
      </c>
      <c r="Z11" s="451" t="s">
        <v>349</v>
      </c>
      <c r="AA11" s="451" t="s">
        <v>348</v>
      </c>
      <c r="AB11" s="451" t="s">
        <v>347</v>
      </c>
      <c r="AC11" s="451" t="s">
        <v>346</v>
      </c>
      <c r="AD11" s="451" t="s">
        <v>345</v>
      </c>
      <c r="AE11" s="451" t="s">
        <v>344</v>
      </c>
      <c r="AF11" s="451" t="s">
        <v>343</v>
      </c>
      <c r="AG11" s="451" t="s">
        <v>342</v>
      </c>
      <c r="AH11" s="457" t="s">
        <v>397</v>
      </c>
      <c r="AI11" s="451" t="s">
        <v>341</v>
      </c>
      <c r="AJ11" s="451" t="s">
        <v>384</v>
      </c>
      <c r="AK11" s="451" t="s">
        <v>340</v>
      </c>
      <c r="AL11" s="867"/>
      <c r="AM11" s="867"/>
      <c r="AN11" s="287" t="s">
        <v>257</v>
      </c>
      <c r="AO11" s="287" t="s">
        <v>256</v>
      </c>
      <c r="AP11" s="287"/>
      <c r="AQ11" s="277" t="s">
        <v>428</v>
      </c>
      <c r="AX11" s="277">
        <v>12</v>
      </c>
    </row>
    <row r="12" spans="1:65" ht="34.5" customHeight="1" x14ac:dyDescent="0.25">
      <c r="A12" s="54"/>
      <c r="B12" s="165"/>
      <c r="C12" s="723"/>
      <c r="D12" s="724"/>
      <c r="E12" s="334"/>
      <c r="F12" s="322"/>
      <c r="G12" s="366">
        <f t="shared" ref="G12:G43" si="0">+DATEDIF(F12,P12,"Y")</f>
        <v>0</v>
      </c>
      <c r="H12" s="165"/>
      <c r="I12" s="165"/>
      <c r="J12" s="296"/>
      <c r="K12" s="296"/>
      <c r="L12" s="296"/>
      <c r="M12" s="458"/>
      <c r="N12" s="296"/>
      <c r="O12" s="165"/>
      <c r="P12" s="322"/>
      <c r="Q12" s="165">
        <f>YEAR(P12)</f>
        <v>1900</v>
      </c>
      <c r="R12" s="467" t="e">
        <f>IF(O12="RENUNCIA VOLUNTARIA CON COMPENSACIÓN",$E$126,VLOOKUP(Q12,$AN$12:$AO$32,2,FALSE))</f>
        <v>#N/A</v>
      </c>
      <c r="S12" s="165"/>
      <c r="T12" s="165"/>
      <c r="U12" s="366">
        <f t="shared" ref="U12:U76" si="1">+S12+T12</f>
        <v>0</v>
      </c>
      <c r="V12" s="165"/>
      <c r="W12" s="165"/>
      <c r="X12" s="456"/>
      <c r="Y12" s="165" t="str">
        <f t="shared" ref="Y12:Y43" si="2">+IF(AND(O12="Compensación de retiro por jubilación por invalidez",U12&gt;=60),"INVALIDEZ",IF(AND(G12&gt;=70,U12&gt;=120),"OBLIGATORIA",IF(AND(V12="SI",X12&gt;=30%),"DISCAPACIDAD","NO OBLIGATORIA")))</f>
        <v>NO OBLIGATORIA</v>
      </c>
      <c r="Z12" s="165" t="str">
        <f t="shared" ref="Z12:Z43" si="3">+IF(AND(Y12="NO OBLIGATORIA",G12&gt;=60,U12&gt;=360),"OK"," ")</f>
        <v xml:space="preserve"> </v>
      </c>
      <c r="AA12" s="165" t="str">
        <f t="shared" ref="AA12:AA43" si="4">+IF(AND(Y12="NO OBLIGATORIA",G12&gt;=65,U12&gt;=180),"OK"," ")</f>
        <v xml:space="preserve"> </v>
      </c>
      <c r="AB12" s="165" t="str">
        <f t="shared" ref="AB12:AB75" si="5">+IF(AND(Y12="NO OBLIGATORIA",U12&gt;=480),"OK"," ")</f>
        <v xml:space="preserve"> </v>
      </c>
      <c r="AC12" s="165" t="str">
        <f t="shared" ref="AC12:AC75" si="6">+IF(AND(W12="INTELECTUAL ",U12&gt;=240,Y12="DISCAPACIDAD"),"OK",IF(AND(Y12="DISCAPACIDAD",U12&gt;=300,W12&lt;&gt;"INTELECTUAL "),"OK"," "))</f>
        <v xml:space="preserve"> </v>
      </c>
      <c r="AD12" s="165" t="str">
        <f t="shared" ref="AD12:AD75" si="7">+IF(OR(Z12="OK",AA12="OK",AB12="OK",AC12="OK"),"PAGO",IF(OR(Y12="INVALIDEZ",Y12="OBLIGATORIA"),"PAGO"," "))</f>
        <v xml:space="preserve"> </v>
      </c>
      <c r="AE12" s="366">
        <f t="shared" ref="AE12:AE75" si="8">S12/12</f>
        <v>0</v>
      </c>
      <c r="AF12" s="321">
        <f t="shared" ref="AF12:AF75" si="9">AE12-4</f>
        <v>-4</v>
      </c>
      <c r="AG12" s="321" t="b">
        <f t="shared" ref="AG12:AG75" si="10">IF(AF12&gt;=30,"30",IF(AF12&gt;=0,AF12))</f>
        <v>0</v>
      </c>
      <c r="AH12" s="165"/>
      <c r="AI12" s="366">
        <f>AH12/12</f>
        <v>0</v>
      </c>
      <c r="AJ12" s="321">
        <f t="shared" ref="AJ12:AJ75" si="11">AI12-4</f>
        <v>-4</v>
      </c>
      <c r="AK12" s="321" t="b">
        <f t="shared" ref="AK12:AK75" si="12">IF(AJ12&gt;=30,"30",IF(AJ12&gt;=0,AJ12))</f>
        <v>0</v>
      </c>
      <c r="AL12" s="357" t="str">
        <f t="shared" ref="AL12:AL76" si="13">IF(AD12="PAGO",AG12*5*R12,IF(AH12&gt;0,AK12*5*R12," "))</f>
        <v xml:space="preserve"> </v>
      </c>
      <c r="AM12" s="367" t="str">
        <f>IF(O12=$AN$128,"PARTIDA A DEVENGAR",IF(O12=$AN$127,"PARTIDA A DEVENGAR",IF(O12=$AN$126,"PARTIDA A DEVENGAR",IF(O12=$AN$129,"PARTIDA A DEVENGAR","N/A"))))</f>
        <v>N/A</v>
      </c>
      <c r="AN12" s="452">
        <v>2010</v>
      </c>
      <c r="AO12" s="452">
        <v>240</v>
      </c>
      <c r="AP12" s="452">
        <f t="shared" ref="AP12:AP18" si="14">30*5*AO12</f>
        <v>36000</v>
      </c>
      <c r="AQ12" s="453">
        <v>240</v>
      </c>
      <c r="AR12" s="454"/>
      <c r="AS12" s="49" t="s">
        <v>339</v>
      </c>
      <c r="AU12" s="49" t="s">
        <v>68</v>
      </c>
      <c r="AX12" s="49" t="s">
        <v>338</v>
      </c>
    </row>
    <row r="13" spans="1:65" ht="34.5" customHeight="1" x14ac:dyDescent="0.25">
      <c r="A13" s="54"/>
      <c r="B13" s="165"/>
      <c r="C13" s="723"/>
      <c r="D13" s="724"/>
      <c r="E13" s="334"/>
      <c r="F13" s="322"/>
      <c r="G13" s="366">
        <f t="shared" si="0"/>
        <v>0</v>
      </c>
      <c r="H13" s="165"/>
      <c r="I13" s="165"/>
      <c r="J13" s="296"/>
      <c r="K13" s="296"/>
      <c r="L13" s="296"/>
      <c r="M13" s="458"/>
      <c r="N13" s="296"/>
      <c r="O13" s="165"/>
      <c r="P13" s="322"/>
      <c r="Q13" s="165">
        <f t="shared" ref="Q13:Q76" si="15">YEAR(P13)</f>
        <v>1900</v>
      </c>
      <c r="R13" s="467" t="e">
        <f t="shared" ref="R13:R76" si="16">IF(O13="RENUNCIA VOLUNTARIA CON COMPENSACIÓN",$E$126,VLOOKUP(Q13,$AN$12:$AO$32,2,FALSE))</f>
        <v>#N/A</v>
      </c>
      <c r="S13" s="165"/>
      <c r="T13" s="165"/>
      <c r="U13" s="366">
        <f t="shared" si="1"/>
        <v>0</v>
      </c>
      <c r="V13" s="165"/>
      <c r="W13" s="165"/>
      <c r="X13" s="456"/>
      <c r="Y13" s="165" t="str">
        <f t="shared" si="2"/>
        <v>NO OBLIGATORIA</v>
      </c>
      <c r="Z13" s="165" t="str">
        <f t="shared" si="3"/>
        <v xml:space="preserve"> </v>
      </c>
      <c r="AA13" s="165" t="str">
        <f t="shared" si="4"/>
        <v xml:space="preserve"> </v>
      </c>
      <c r="AB13" s="165" t="str">
        <f t="shared" si="5"/>
        <v xml:space="preserve"> </v>
      </c>
      <c r="AC13" s="165" t="str">
        <f t="shared" si="6"/>
        <v xml:space="preserve"> </v>
      </c>
      <c r="AD13" s="165" t="str">
        <f t="shared" si="7"/>
        <v xml:space="preserve"> </v>
      </c>
      <c r="AE13" s="366">
        <f t="shared" si="8"/>
        <v>0</v>
      </c>
      <c r="AF13" s="321">
        <f t="shared" si="9"/>
        <v>-4</v>
      </c>
      <c r="AG13" s="321" t="b">
        <f t="shared" si="10"/>
        <v>0</v>
      </c>
      <c r="AH13" s="165"/>
      <c r="AI13" s="366">
        <f t="shared" ref="AI13:AI76" si="17">AH13/12</f>
        <v>0</v>
      </c>
      <c r="AJ13" s="321">
        <f t="shared" si="11"/>
        <v>-4</v>
      </c>
      <c r="AK13" s="321" t="b">
        <f t="shared" si="12"/>
        <v>0</v>
      </c>
      <c r="AL13" s="357" t="str">
        <f t="shared" si="13"/>
        <v xml:space="preserve"> </v>
      </c>
      <c r="AM13" s="367" t="str">
        <f t="shared" ref="AM13:AM76" si="18">IF(O13=$AN$128,"PARTIDA A DEVENGAR",IF(O13=$AN$127,"PARTIDA A DEVENGAR",IF(O13=$AN$126,"PARTIDA A DEVENGAR",IF(O13=$AN$129,"PARTIDA A DEVENGAR","N/A"))))</f>
        <v>N/A</v>
      </c>
      <c r="AN13" s="452">
        <v>2011</v>
      </c>
      <c r="AO13" s="452">
        <v>264</v>
      </c>
      <c r="AP13" s="452">
        <f t="shared" si="14"/>
        <v>39600</v>
      </c>
      <c r="AQ13" s="453">
        <v>264</v>
      </c>
      <c r="AR13" s="454"/>
      <c r="AS13" s="49" t="s">
        <v>337</v>
      </c>
      <c r="AX13" s="49" t="s">
        <v>132</v>
      </c>
    </row>
    <row r="14" spans="1:65" ht="34.5" customHeight="1" x14ac:dyDescent="0.25">
      <c r="A14" s="54"/>
      <c r="B14" s="165"/>
      <c r="C14" s="723"/>
      <c r="D14" s="724"/>
      <c r="E14" s="334"/>
      <c r="F14" s="165"/>
      <c r="G14" s="366">
        <f t="shared" si="0"/>
        <v>0</v>
      </c>
      <c r="H14" s="165"/>
      <c r="I14" s="165"/>
      <c r="J14" s="296"/>
      <c r="K14" s="296"/>
      <c r="L14" s="296"/>
      <c r="M14" s="458"/>
      <c r="N14" s="296" t="s">
        <v>68</v>
      </c>
      <c r="O14" s="165"/>
      <c r="P14" s="322"/>
      <c r="Q14" s="165">
        <f t="shared" si="15"/>
        <v>1900</v>
      </c>
      <c r="R14" s="467" t="e">
        <f t="shared" si="16"/>
        <v>#N/A</v>
      </c>
      <c r="S14" s="165"/>
      <c r="T14" s="165"/>
      <c r="U14" s="366">
        <f t="shared" si="1"/>
        <v>0</v>
      </c>
      <c r="V14" s="165"/>
      <c r="W14" s="165"/>
      <c r="X14" s="456"/>
      <c r="Y14" s="165" t="str">
        <f t="shared" si="2"/>
        <v>NO OBLIGATORIA</v>
      </c>
      <c r="Z14" s="165" t="str">
        <f t="shared" si="3"/>
        <v xml:space="preserve"> </v>
      </c>
      <c r="AA14" s="165" t="str">
        <f t="shared" si="4"/>
        <v xml:space="preserve"> </v>
      </c>
      <c r="AB14" s="165" t="str">
        <f t="shared" si="5"/>
        <v xml:space="preserve"> </v>
      </c>
      <c r="AC14" s="165" t="str">
        <f t="shared" si="6"/>
        <v xml:space="preserve"> </v>
      </c>
      <c r="AD14" s="165" t="str">
        <f t="shared" si="7"/>
        <v xml:space="preserve"> </v>
      </c>
      <c r="AE14" s="366">
        <f t="shared" si="8"/>
        <v>0</v>
      </c>
      <c r="AF14" s="321">
        <f t="shared" si="9"/>
        <v>-4</v>
      </c>
      <c r="AG14" s="321" t="b">
        <f t="shared" si="10"/>
        <v>0</v>
      </c>
      <c r="AH14" s="165"/>
      <c r="AI14" s="366">
        <f t="shared" si="17"/>
        <v>0</v>
      </c>
      <c r="AJ14" s="321">
        <f t="shared" si="11"/>
        <v>-4</v>
      </c>
      <c r="AK14" s="321" t="b">
        <f t="shared" si="12"/>
        <v>0</v>
      </c>
      <c r="AL14" s="357" t="str">
        <f t="shared" si="13"/>
        <v xml:space="preserve"> </v>
      </c>
      <c r="AM14" s="367" t="str">
        <f t="shared" si="18"/>
        <v>N/A</v>
      </c>
      <c r="AN14" s="452">
        <v>2012</v>
      </c>
      <c r="AO14" s="452">
        <v>292</v>
      </c>
      <c r="AP14" s="452">
        <f t="shared" si="14"/>
        <v>43800</v>
      </c>
      <c r="AQ14" s="453">
        <v>292</v>
      </c>
      <c r="AR14" s="454"/>
      <c r="AX14" s="49" t="s">
        <v>336</v>
      </c>
    </row>
    <row r="15" spans="1:65" ht="34.5" customHeight="1" x14ac:dyDescent="0.25">
      <c r="A15" s="54"/>
      <c r="B15" s="165"/>
      <c r="C15" s="723"/>
      <c r="D15" s="724"/>
      <c r="E15" s="334"/>
      <c r="F15" s="165"/>
      <c r="G15" s="366">
        <f t="shared" si="0"/>
        <v>0</v>
      </c>
      <c r="H15" s="165"/>
      <c r="I15" s="165"/>
      <c r="J15" s="296"/>
      <c r="K15" s="296"/>
      <c r="L15" s="296"/>
      <c r="M15" s="458"/>
      <c r="N15" s="296" t="s">
        <v>68</v>
      </c>
      <c r="O15" s="165"/>
      <c r="P15" s="322"/>
      <c r="Q15" s="165">
        <f t="shared" si="15"/>
        <v>1900</v>
      </c>
      <c r="R15" s="467" t="e">
        <f t="shared" si="16"/>
        <v>#N/A</v>
      </c>
      <c r="S15" s="165"/>
      <c r="T15" s="165"/>
      <c r="U15" s="366">
        <f t="shared" si="1"/>
        <v>0</v>
      </c>
      <c r="V15" s="165"/>
      <c r="W15" s="165"/>
      <c r="X15" s="456"/>
      <c r="Y15" s="165" t="str">
        <f t="shared" si="2"/>
        <v>NO OBLIGATORIA</v>
      </c>
      <c r="Z15" s="165" t="str">
        <f t="shared" si="3"/>
        <v xml:space="preserve"> </v>
      </c>
      <c r="AA15" s="165" t="str">
        <f t="shared" si="4"/>
        <v xml:space="preserve"> </v>
      </c>
      <c r="AB15" s="165" t="str">
        <f t="shared" si="5"/>
        <v xml:space="preserve"> </v>
      </c>
      <c r="AC15" s="165" t="str">
        <f t="shared" si="6"/>
        <v xml:space="preserve"> </v>
      </c>
      <c r="AD15" s="165" t="str">
        <f t="shared" si="7"/>
        <v xml:space="preserve"> </v>
      </c>
      <c r="AE15" s="366">
        <f t="shared" si="8"/>
        <v>0</v>
      </c>
      <c r="AF15" s="321">
        <f t="shared" si="9"/>
        <v>-4</v>
      </c>
      <c r="AG15" s="321" t="b">
        <f t="shared" si="10"/>
        <v>0</v>
      </c>
      <c r="AH15" s="165"/>
      <c r="AI15" s="366">
        <f t="shared" si="17"/>
        <v>0</v>
      </c>
      <c r="AJ15" s="321">
        <f t="shared" si="11"/>
        <v>-4</v>
      </c>
      <c r="AK15" s="321" t="b">
        <f t="shared" si="12"/>
        <v>0</v>
      </c>
      <c r="AL15" s="357" t="str">
        <f t="shared" si="13"/>
        <v xml:space="preserve"> </v>
      </c>
      <c r="AM15" s="367" t="str">
        <f t="shared" si="18"/>
        <v>N/A</v>
      </c>
      <c r="AN15" s="452">
        <v>2013</v>
      </c>
      <c r="AO15" s="452">
        <v>318</v>
      </c>
      <c r="AP15" s="452">
        <f t="shared" si="14"/>
        <v>47700</v>
      </c>
      <c r="AQ15" s="453">
        <v>318</v>
      </c>
      <c r="AR15" s="454"/>
      <c r="AX15" s="49" t="s">
        <v>335</v>
      </c>
    </row>
    <row r="16" spans="1:65" ht="34.5" customHeight="1" x14ac:dyDescent="0.25">
      <c r="A16" s="54"/>
      <c r="B16" s="165"/>
      <c r="C16" s="723"/>
      <c r="D16" s="724"/>
      <c r="E16" s="334"/>
      <c r="F16" s="165"/>
      <c r="G16" s="366">
        <f t="shared" si="0"/>
        <v>0</v>
      </c>
      <c r="H16" s="165"/>
      <c r="I16" s="165"/>
      <c r="J16" s="296"/>
      <c r="K16" s="296"/>
      <c r="L16" s="296"/>
      <c r="M16" s="458"/>
      <c r="N16" s="296" t="s">
        <v>68</v>
      </c>
      <c r="O16" s="165"/>
      <c r="P16" s="322"/>
      <c r="Q16" s="165">
        <f t="shared" si="15"/>
        <v>1900</v>
      </c>
      <c r="R16" s="467" t="e">
        <f t="shared" si="16"/>
        <v>#N/A</v>
      </c>
      <c r="S16" s="165"/>
      <c r="T16" s="165"/>
      <c r="U16" s="366">
        <f t="shared" si="1"/>
        <v>0</v>
      </c>
      <c r="V16" s="165"/>
      <c r="W16" s="165"/>
      <c r="X16" s="456"/>
      <c r="Y16" s="165" t="str">
        <f t="shared" si="2"/>
        <v>NO OBLIGATORIA</v>
      </c>
      <c r="Z16" s="165" t="str">
        <f t="shared" si="3"/>
        <v xml:space="preserve"> </v>
      </c>
      <c r="AA16" s="165" t="str">
        <f t="shared" si="4"/>
        <v xml:space="preserve"> </v>
      </c>
      <c r="AB16" s="165" t="str">
        <f t="shared" si="5"/>
        <v xml:space="preserve"> </v>
      </c>
      <c r="AC16" s="165" t="str">
        <f t="shared" si="6"/>
        <v xml:space="preserve"> </v>
      </c>
      <c r="AD16" s="165" t="str">
        <f t="shared" si="7"/>
        <v xml:space="preserve"> </v>
      </c>
      <c r="AE16" s="366">
        <f t="shared" si="8"/>
        <v>0</v>
      </c>
      <c r="AF16" s="321">
        <f t="shared" si="9"/>
        <v>-4</v>
      </c>
      <c r="AG16" s="321" t="b">
        <f t="shared" si="10"/>
        <v>0</v>
      </c>
      <c r="AH16" s="165"/>
      <c r="AI16" s="366">
        <f t="shared" si="17"/>
        <v>0</v>
      </c>
      <c r="AJ16" s="321">
        <f t="shared" si="11"/>
        <v>-4</v>
      </c>
      <c r="AK16" s="321" t="b">
        <f t="shared" si="12"/>
        <v>0</v>
      </c>
      <c r="AL16" s="357" t="str">
        <f t="shared" si="13"/>
        <v xml:space="preserve"> </v>
      </c>
      <c r="AM16" s="367" t="str">
        <f t="shared" si="18"/>
        <v>N/A</v>
      </c>
      <c r="AN16" s="452">
        <v>2014</v>
      </c>
      <c r="AO16" s="452">
        <v>340</v>
      </c>
      <c r="AP16" s="452">
        <f t="shared" si="14"/>
        <v>51000</v>
      </c>
      <c r="AQ16" s="453">
        <v>340</v>
      </c>
      <c r="AR16" s="454"/>
      <c r="AX16" s="49" t="s">
        <v>334</v>
      </c>
    </row>
    <row r="17" spans="1:44" ht="34.5" customHeight="1" x14ac:dyDescent="0.25">
      <c r="A17" s="54"/>
      <c r="B17" s="165"/>
      <c r="C17" s="723"/>
      <c r="D17" s="724"/>
      <c r="E17" s="334"/>
      <c r="F17" s="165"/>
      <c r="G17" s="366">
        <f t="shared" si="0"/>
        <v>0</v>
      </c>
      <c r="H17" s="165"/>
      <c r="I17" s="165"/>
      <c r="J17" s="296"/>
      <c r="K17" s="296"/>
      <c r="L17" s="296"/>
      <c r="M17" s="458"/>
      <c r="N17" s="296" t="s">
        <v>68</v>
      </c>
      <c r="O17" s="165"/>
      <c r="P17" s="322"/>
      <c r="Q17" s="165">
        <f t="shared" si="15"/>
        <v>1900</v>
      </c>
      <c r="R17" s="467" t="e">
        <f t="shared" si="16"/>
        <v>#N/A</v>
      </c>
      <c r="S17" s="165"/>
      <c r="T17" s="165"/>
      <c r="U17" s="366">
        <f t="shared" si="1"/>
        <v>0</v>
      </c>
      <c r="V17" s="165"/>
      <c r="W17" s="165"/>
      <c r="X17" s="456"/>
      <c r="Y17" s="165" t="str">
        <f t="shared" si="2"/>
        <v>NO OBLIGATORIA</v>
      </c>
      <c r="Z17" s="165" t="str">
        <f t="shared" si="3"/>
        <v xml:space="preserve"> </v>
      </c>
      <c r="AA17" s="165" t="str">
        <f t="shared" si="4"/>
        <v xml:space="preserve"> </v>
      </c>
      <c r="AB17" s="165" t="str">
        <f t="shared" si="5"/>
        <v xml:space="preserve"> </v>
      </c>
      <c r="AC17" s="165" t="str">
        <f t="shared" si="6"/>
        <v xml:space="preserve"> </v>
      </c>
      <c r="AD17" s="165" t="str">
        <f t="shared" si="7"/>
        <v xml:space="preserve"> </v>
      </c>
      <c r="AE17" s="366">
        <f t="shared" si="8"/>
        <v>0</v>
      </c>
      <c r="AF17" s="321">
        <f t="shared" si="9"/>
        <v>-4</v>
      </c>
      <c r="AG17" s="321" t="b">
        <f t="shared" si="10"/>
        <v>0</v>
      </c>
      <c r="AH17" s="165"/>
      <c r="AI17" s="366">
        <f t="shared" si="17"/>
        <v>0</v>
      </c>
      <c r="AJ17" s="321">
        <f t="shared" si="11"/>
        <v>-4</v>
      </c>
      <c r="AK17" s="321" t="b">
        <f t="shared" si="12"/>
        <v>0</v>
      </c>
      <c r="AL17" s="357" t="str">
        <f t="shared" si="13"/>
        <v xml:space="preserve"> </v>
      </c>
      <c r="AM17" s="367" t="str">
        <f t="shared" si="18"/>
        <v>N/A</v>
      </c>
      <c r="AN17" s="452">
        <v>2015</v>
      </c>
      <c r="AO17" s="452">
        <v>354</v>
      </c>
      <c r="AP17" s="452">
        <f t="shared" si="14"/>
        <v>53100</v>
      </c>
      <c r="AQ17" s="453">
        <v>354</v>
      </c>
      <c r="AR17" s="454"/>
    </row>
    <row r="18" spans="1:44" ht="34.5" customHeight="1" x14ac:dyDescent="0.25">
      <c r="A18" s="54"/>
      <c r="B18" s="165"/>
      <c r="C18" s="723"/>
      <c r="D18" s="724"/>
      <c r="E18" s="334"/>
      <c r="F18" s="165"/>
      <c r="G18" s="366">
        <f t="shared" si="0"/>
        <v>0</v>
      </c>
      <c r="H18" s="165"/>
      <c r="I18" s="165"/>
      <c r="J18" s="296"/>
      <c r="K18" s="296"/>
      <c r="L18" s="296"/>
      <c r="M18" s="458"/>
      <c r="N18" s="296" t="s">
        <v>68</v>
      </c>
      <c r="O18" s="165"/>
      <c r="P18" s="322"/>
      <c r="Q18" s="165">
        <f t="shared" si="15"/>
        <v>1900</v>
      </c>
      <c r="R18" s="467" t="e">
        <f t="shared" si="16"/>
        <v>#N/A</v>
      </c>
      <c r="S18" s="165"/>
      <c r="T18" s="165"/>
      <c r="U18" s="366">
        <f t="shared" si="1"/>
        <v>0</v>
      </c>
      <c r="V18" s="165"/>
      <c r="W18" s="165"/>
      <c r="X18" s="456"/>
      <c r="Y18" s="165" t="str">
        <f t="shared" si="2"/>
        <v>NO OBLIGATORIA</v>
      </c>
      <c r="Z18" s="165" t="str">
        <f t="shared" si="3"/>
        <v xml:space="preserve"> </v>
      </c>
      <c r="AA18" s="165" t="str">
        <f t="shared" si="4"/>
        <v xml:space="preserve"> </v>
      </c>
      <c r="AB18" s="165" t="str">
        <f t="shared" si="5"/>
        <v xml:space="preserve"> </v>
      </c>
      <c r="AC18" s="165" t="str">
        <f t="shared" si="6"/>
        <v xml:space="preserve"> </v>
      </c>
      <c r="AD18" s="165" t="str">
        <f t="shared" si="7"/>
        <v xml:space="preserve"> </v>
      </c>
      <c r="AE18" s="366">
        <f t="shared" si="8"/>
        <v>0</v>
      </c>
      <c r="AF18" s="321">
        <f t="shared" si="9"/>
        <v>-4</v>
      </c>
      <c r="AG18" s="321" t="b">
        <f t="shared" si="10"/>
        <v>0</v>
      </c>
      <c r="AH18" s="165"/>
      <c r="AI18" s="366">
        <f t="shared" si="17"/>
        <v>0</v>
      </c>
      <c r="AJ18" s="321">
        <f t="shared" si="11"/>
        <v>-4</v>
      </c>
      <c r="AK18" s="321" t="b">
        <f t="shared" si="12"/>
        <v>0</v>
      </c>
      <c r="AL18" s="357" t="str">
        <f t="shared" si="13"/>
        <v xml:space="preserve"> </v>
      </c>
      <c r="AM18" s="367" t="str">
        <f t="shared" si="18"/>
        <v>N/A</v>
      </c>
      <c r="AN18" s="452">
        <v>2016</v>
      </c>
      <c r="AO18" s="452">
        <v>354</v>
      </c>
      <c r="AP18" s="452">
        <f t="shared" si="14"/>
        <v>53100</v>
      </c>
      <c r="AQ18" s="453">
        <v>366</v>
      </c>
      <c r="AR18" s="454"/>
    </row>
    <row r="19" spans="1:44" ht="34.5" customHeight="1" x14ac:dyDescent="0.25">
      <c r="A19" s="54"/>
      <c r="B19" s="165"/>
      <c r="C19" s="723"/>
      <c r="D19" s="724"/>
      <c r="E19" s="334"/>
      <c r="F19" s="322"/>
      <c r="G19" s="366">
        <f t="shared" si="0"/>
        <v>0</v>
      </c>
      <c r="H19" s="165"/>
      <c r="I19" s="165"/>
      <c r="J19" s="296"/>
      <c r="K19" s="296"/>
      <c r="L19" s="296"/>
      <c r="M19" s="458"/>
      <c r="N19" s="296" t="s">
        <v>68</v>
      </c>
      <c r="O19" s="165"/>
      <c r="P19" s="322"/>
      <c r="Q19" s="165">
        <f t="shared" si="15"/>
        <v>1900</v>
      </c>
      <c r="R19" s="467" t="e">
        <f t="shared" si="16"/>
        <v>#N/A</v>
      </c>
      <c r="S19" s="165"/>
      <c r="T19" s="165"/>
      <c r="U19" s="366">
        <f t="shared" si="1"/>
        <v>0</v>
      </c>
      <c r="V19" s="165"/>
      <c r="W19" s="165"/>
      <c r="X19" s="456"/>
      <c r="Y19" s="165" t="str">
        <f t="shared" si="2"/>
        <v>NO OBLIGATORIA</v>
      </c>
      <c r="Z19" s="165" t="str">
        <f t="shared" si="3"/>
        <v xml:space="preserve"> </v>
      </c>
      <c r="AA19" s="165" t="str">
        <f t="shared" si="4"/>
        <v xml:space="preserve"> </v>
      </c>
      <c r="AB19" s="165" t="str">
        <f t="shared" si="5"/>
        <v xml:space="preserve"> </v>
      </c>
      <c r="AC19" s="165" t="str">
        <f t="shared" si="6"/>
        <v xml:space="preserve"> </v>
      </c>
      <c r="AD19" s="165" t="str">
        <f t="shared" si="7"/>
        <v xml:space="preserve"> </v>
      </c>
      <c r="AE19" s="366">
        <f t="shared" si="8"/>
        <v>0</v>
      </c>
      <c r="AF19" s="321">
        <f t="shared" si="9"/>
        <v>-4</v>
      </c>
      <c r="AG19" s="321" t="b">
        <f t="shared" si="10"/>
        <v>0</v>
      </c>
      <c r="AH19" s="165"/>
      <c r="AI19" s="366">
        <f t="shared" si="17"/>
        <v>0</v>
      </c>
      <c r="AJ19" s="321">
        <f t="shared" si="11"/>
        <v>-4</v>
      </c>
      <c r="AK19" s="321" t="b">
        <f t="shared" si="12"/>
        <v>0</v>
      </c>
      <c r="AL19" s="357" t="str">
        <f t="shared" si="13"/>
        <v xml:space="preserve"> </v>
      </c>
      <c r="AM19" s="367" t="str">
        <f t="shared" si="18"/>
        <v>N/A</v>
      </c>
      <c r="AN19" s="455">
        <v>2017</v>
      </c>
      <c r="AO19" s="455">
        <v>354</v>
      </c>
      <c r="AP19" s="452">
        <f>30*5*AO20</f>
        <v>53100</v>
      </c>
      <c r="AQ19" s="453">
        <v>375</v>
      </c>
      <c r="AR19" s="454"/>
    </row>
    <row r="20" spans="1:44" ht="34.5" customHeight="1" x14ac:dyDescent="0.25">
      <c r="A20" s="54"/>
      <c r="B20" s="165"/>
      <c r="C20" s="723"/>
      <c r="D20" s="724"/>
      <c r="E20" s="334"/>
      <c r="F20" s="165"/>
      <c r="G20" s="366">
        <f t="shared" si="0"/>
        <v>0</v>
      </c>
      <c r="H20" s="165"/>
      <c r="I20" s="165"/>
      <c r="J20" s="296"/>
      <c r="K20" s="296"/>
      <c r="L20" s="296"/>
      <c r="M20" s="458"/>
      <c r="N20" s="296" t="s">
        <v>68</v>
      </c>
      <c r="O20" s="165"/>
      <c r="P20" s="322"/>
      <c r="Q20" s="165">
        <f t="shared" si="15"/>
        <v>1900</v>
      </c>
      <c r="R20" s="467" t="e">
        <f t="shared" si="16"/>
        <v>#N/A</v>
      </c>
      <c r="S20" s="165"/>
      <c r="T20" s="165"/>
      <c r="U20" s="366">
        <f t="shared" si="1"/>
        <v>0</v>
      </c>
      <c r="V20" s="165"/>
      <c r="W20" s="165"/>
      <c r="X20" s="456"/>
      <c r="Y20" s="165" t="str">
        <f t="shared" si="2"/>
        <v>NO OBLIGATORIA</v>
      </c>
      <c r="Z20" s="165" t="str">
        <f t="shared" si="3"/>
        <v xml:space="preserve"> </v>
      </c>
      <c r="AA20" s="165" t="str">
        <f t="shared" si="4"/>
        <v xml:space="preserve"> </v>
      </c>
      <c r="AB20" s="165" t="str">
        <f t="shared" si="5"/>
        <v xml:space="preserve"> </v>
      </c>
      <c r="AC20" s="165" t="str">
        <f t="shared" si="6"/>
        <v xml:space="preserve"> </v>
      </c>
      <c r="AD20" s="165" t="str">
        <f t="shared" si="7"/>
        <v xml:space="preserve"> </v>
      </c>
      <c r="AE20" s="366">
        <f t="shared" si="8"/>
        <v>0</v>
      </c>
      <c r="AF20" s="321">
        <f t="shared" si="9"/>
        <v>-4</v>
      </c>
      <c r="AG20" s="321" t="b">
        <f t="shared" si="10"/>
        <v>0</v>
      </c>
      <c r="AH20" s="165"/>
      <c r="AI20" s="366">
        <f t="shared" si="17"/>
        <v>0</v>
      </c>
      <c r="AJ20" s="321">
        <f t="shared" si="11"/>
        <v>-4</v>
      </c>
      <c r="AK20" s="321" t="b">
        <f t="shared" si="12"/>
        <v>0</v>
      </c>
      <c r="AL20" s="357" t="str">
        <f t="shared" si="13"/>
        <v xml:space="preserve"> </v>
      </c>
      <c r="AM20" s="367" t="str">
        <f t="shared" si="18"/>
        <v>N/A</v>
      </c>
      <c r="AN20" s="452">
        <v>2018</v>
      </c>
      <c r="AO20" s="452">
        <v>354</v>
      </c>
      <c r="AP20" s="452">
        <f>30*5*AO21</f>
        <v>53100</v>
      </c>
      <c r="AQ20" s="453">
        <v>386</v>
      </c>
      <c r="AR20" s="454"/>
    </row>
    <row r="21" spans="1:44" ht="34.5" customHeight="1" x14ac:dyDescent="0.25">
      <c r="A21" s="54"/>
      <c r="B21" s="165"/>
      <c r="C21" s="723"/>
      <c r="D21" s="724"/>
      <c r="E21" s="334"/>
      <c r="F21" s="165"/>
      <c r="G21" s="366">
        <f t="shared" si="0"/>
        <v>0</v>
      </c>
      <c r="H21" s="165"/>
      <c r="I21" s="165"/>
      <c r="J21" s="296"/>
      <c r="K21" s="296"/>
      <c r="L21" s="296"/>
      <c r="M21" s="458"/>
      <c r="N21" s="296" t="s">
        <v>68</v>
      </c>
      <c r="O21" s="165"/>
      <c r="P21" s="322"/>
      <c r="Q21" s="165">
        <f t="shared" si="15"/>
        <v>1900</v>
      </c>
      <c r="R21" s="467" t="e">
        <f t="shared" si="16"/>
        <v>#N/A</v>
      </c>
      <c r="S21" s="165"/>
      <c r="T21" s="165"/>
      <c r="U21" s="366">
        <f t="shared" si="1"/>
        <v>0</v>
      </c>
      <c r="V21" s="165"/>
      <c r="W21" s="165"/>
      <c r="X21" s="456"/>
      <c r="Y21" s="165" t="str">
        <f t="shared" si="2"/>
        <v>NO OBLIGATORIA</v>
      </c>
      <c r="Z21" s="165" t="str">
        <f t="shared" si="3"/>
        <v xml:space="preserve"> </v>
      </c>
      <c r="AA21" s="165" t="str">
        <f t="shared" si="4"/>
        <v xml:space="preserve"> </v>
      </c>
      <c r="AB21" s="165" t="str">
        <f t="shared" si="5"/>
        <v xml:space="preserve"> </v>
      </c>
      <c r="AC21" s="165" t="str">
        <f t="shared" si="6"/>
        <v xml:space="preserve"> </v>
      </c>
      <c r="AD21" s="165" t="str">
        <f t="shared" si="7"/>
        <v xml:space="preserve"> </v>
      </c>
      <c r="AE21" s="366">
        <f t="shared" si="8"/>
        <v>0</v>
      </c>
      <c r="AF21" s="321">
        <f t="shared" si="9"/>
        <v>-4</v>
      </c>
      <c r="AG21" s="321" t="b">
        <f t="shared" si="10"/>
        <v>0</v>
      </c>
      <c r="AH21" s="165"/>
      <c r="AI21" s="366">
        <f t="shared" si="17"/>
        <v>0</v>
      </c>
      <c r="AJ21" s="321">
        <f t="shared" si="11"/>
        <v>-4</v>
      </c>
      <c r="AK21" s="321" t="b">
        <f t="shared" si="12"/>
        <v>0</v>
      </c>
      <c r="AL21" s="357" t="str">
        <f t="shared" si="13"/>
        <v xml:space="preserve"> </v>
      </c>
      <c r="AM21" s="367" t="str">
        <f t="shared" si="18"/>
        <v>N/A</v>
      </c>
      <c r="AN21" s="452">
        <v>2019</v>
      </c>
      <c r="AO21" s="452">
        <v>354</v>
      </c>
      <c r="AP21" s="452">
        <f>30*5*AO21</f>
        <v>53100</v>
      </c>
      <c r="AQ21" s="453">
        <v>394</v>
      </c>
      <c r="AR21" s="454"/>
    </row>
    <row r="22" spans="1:44" ht="34.5" customHeight="1" x14ac:dyDescent="0.25">
      <c r="A22" s="54"/>
      <c r="B22" s="165"/>
      <c r="C22" s="723"/>
      <c r="D22" s="724"/>
      <c r="E22" s="334"/>
      <c r="F22" s="165"/>
      <c r="G22" s="366">
        <f t="shared" si="0"/>
        <v>0</v>
      </c>
      <c r="H22" s="165"/>
      <c r="I22" s="165"/>
      <c r="J22" s="296"/>
      <c r="K22" s="296"/>
      <c r="L22" s="296"/>
      <c r="M22" s="458"/>
      <c r="N22" s="296" t="s">
        <v>68</v>
      </c>
      <c r="O22" s="165"/>
      <c r="P22" s="322"/>
      <c r="Q22" s="165">
        <f t="shared" si="15"/>
        <v>1900</v>
      </c>
      <c r="R22" s="467" t="e">
        <f t="shared" si="16"/>
        <v>#N/A</v>
      </c>
      <c r="S22" s="165"/>
      <c r="T22" s="165"/>
      <c r="U22" s="366">
        <f t="shared" si="1"/>
        <v>0</v>
      </c>
      <c r="V22" s="165"/>
      <c r="W22" s="165"/>
      <c r="X22" s="456"/>
      <c r="Y22" s="165" t="str">
        <f t="shared" si="2"/>
        <v>NO OBLIGATORIA</v>
      </c>
      <c r="Z22" s="165" t="str">
        <f t="shared" si="3"/>
        <v xml:space="preserve"> </v>
      </c>
      <c r="AA22" s="165" t="str">
        <f t="shared" si="4"/>
        <v xml:space="preserve"> </v>
      </c>
      <c r="AB22" s="165" t="str">
        <f t="shared" si="5"/>
        <v xml:space="preserve"> </v>
      </c>
      <c r="AC22" s="165" t="str">
        <f t="shared" si="6"/>
        <v xml:space="preserve"> </v>
      </c>
      <c r="AD22" s="165" t="str">
        <f t="shared" si="7"/>
        <v xml:space="preserve"> </v>
      </c>
      <c r="AE22" s="366">
        <f t="shared" si="8"/>
        <v>0</v>
      </c>
      <c r="AF22" s="321">
        <f t="shared" si="9"/>
        <v>-4</v>
      </c>
      <c r="AG22" s="321" t="b">
        <f t="shared" si="10"/>
        <v>0</v>
      </c>
      <c r="AH22" s="165"/>
      <c r="AI22" s="366">
        <f t="shared" si="17"/>
        <v>0</v>
      </c>
      <c r="AJ22" s="321">
        <f t="shared" si="11"/>
        <v>-4</v>
      </c>
      <c r="AK22" s="321" t="b">
        <f t="shared" si="12"/>
        <v>0</v>
      </c>
      <c r="AL22" s="357" t="str">
        <f t="shared" si="13"/>
        <v xml:space="preserve"> </v>
      </c>
      <c r="AM22" s="367" t="str">
        <f t="shared" si="18"/>
        <v>N/A</v>
      </c>
      <c r="AN22" s="452">
        <v>2020</v>
      </c>
      <c r="AO22" s="452">
        <v>354</v>
      </c>
      <c r="AP22" s="452">
        <f t="shared" ref="AP22:AP23" si="19">30*5*AO22</f>
        <v>53100</v>
      </c>
      <c r="AQ22" s="453">
        <v>400</v>
      </c>
      <c r="AR22" s="454"/>
    </row>
    <row r="23" spans="1:44" ht="34.5" customHeight="1" x14ac:dyDescent="0.25">
      <c r="A23" s="54"/>
      <c r="B23" s="165"/>
      <c r="C23" s="723"/>
      <c r="D23" s="724"/>
      <c r="E23" s="334"/>
      <c r="F23" s="165"/>
      <c r="G23" s="366">
        <f t="shared" si="0"/>
        <v>0</v>
      </c>
      <c r="H23" s="165"/>
      <c r="I23" s="165"/>
      <c r="J23" s="296"/>
      <c r="K23" s="296"/>
      <c r="L23" s="296"/>
      <c r="M23" s="458"/>
      <c r="N23" s="296" t="s">
        <v>68</v>
      </c>
      <c r="O23" s="165"/>
      <c r="P23" s="322"/>
      <c r="Q23" s="165">
        <f t="shared" si="15"/>
        <v>1900</v>
      </c>
      <c r="R23" s="467" t="e">
        <f t="shared" si="16"/>
        <v>#N/A</v>
      </c>
      <c r="S23" s="165"/>
      <c r="T23" s="165"/>
      <c r="U23" s="366">
        <f t="shared" si="1"/>
        <v>0</v>
      </c>
      <c r="V23" s="165"/>
      <c r="W23" s="165"/>
      <c r="X23" s="456"/>
      <c r="Y23" s="165" t="str">
        <f t="shared" si="2"/>
        <v>NO OBLIGATORIA</v>
      </c>
      <c r="Z23" s="165" t="str">
        <f t="shared" si="3"/>
        <v xml:space="preserve"> </v>
      </c>
      <c r="AA23" s="165" t="str">
        <f t="shared" si="4"/>
        <v xml:space="preserve"> </v>
      </c>
      <c r="AB23" s="165" t="str">
        <f t="shared" si="5"/>
        <v xml:space="preserve"> </v>
      </c>
      <c r="AC23" s="165" t="str">
        <f t="shared" si="6"/>
        <v xml:space="preserve"> </v>
      </c>
      <c r="AD23" s="165" t="str">
        <f t="shared" si="7"/>
        <v xml:space="preserve"> </v>
      </c>
      <c r="AE23" s="366">
        <f t="shared" si="8"/>
        <v>0</v>
      </c>
      <c r="AF23" s="321">
        <f t="shared" si="9"/>
        <v>-4</v>
      </c>
      <c r="AG23" s="321" t="b">
        <f t="shared" si="10"/>
        <v>0</v>
      </c>
      <c r="AH23" s="165"/>
      <c r="AI23" s="366">
        <f t="shared" si="17"/>
        <v>0</v>
      </c>
      <c r="AJ23" s="321">
        <f t="shared" si="11"/>
        <v>-4</v>
      </c>
      <c r="AK23" s="321" t="b">
        <f t="shared" si="12"/>
        <v>0</v>
      </c>
      <c r="AL23" s="357" t="str">
        <f t="shared" si="13"/>
        <v xml:space="preserve"> </v>
      </c>
      <c r="AM23" s="367" t="str">
        <f t="shared" si="18"/>
        <v>N/A</v>
      </c>
      <c r="AN23" s="452">
        <v>2021</v>
      </c>
      <c r="AO23" s="452">
        <v>354</v>
      </c>
      <c r="AP23" s="452">
        <f t="shared" si="19"/>
        <v>53100</v>
      </c>
      <c r="AQ23" s="453">
        <v>400</v>
      </c>
      <c r="AR23" s="454"/>
    </row>
    <row r="24" spans="1:44" ht="34.5" customHeight="1" x14ac:dyDescent="0.25">
      <c r="A24" s="54"/>
      <c r="B24" s="165"/>
      <c r="C24" s="723"/>
      <c r="D24" s="724"/>
      <c r="E24" s="334"/>
      <c r="F24" s="165"/>
      <c r="G24" s="366">
        <f t="shared" si="0"/>
        <v>0</v>
      </c>
      <c r="H24" s="165"/>
      <c r="I24" s="165"/>
      <c r="J24" s="296"/>
      <c r="K24" s="296"/>
      <c r="L24" s="296"/>
      <c r="M24" s="458"/>
      <c r="N24" s="296" t="s">
        <v>68</v>
      </c>
      <c r="O24" s="165"/>
      <c r="P24" s="165"/>
      <c r="Q24" s="165">
        <f t="shared" si="15"/>
        <v>1900</v>
      </c>
      <c r="R24" s="467" t="e">
        <f t="shared" si="16"/>
        <v>#N/A</v>
      </c>
      <c r="S24" s="165"/>
      <c r="T24" s="165"/>
      <c r="U24" s="366">
        <f t="shared" si="1"/>
        <v>0</v>
      </c>
      <c r="V24" s="165"/>
      <c r="W24" s="165"/>
      <c r="X24" s="456"/>
      <c r="Y24" s="165" t="str">
        <f t="shared" si="2"/>
        <v>NO OBLIGATORIA</v>
      </c>
      <c r="Z24" s="165" t="str">
        <f t="shared" si="3"/>
        <v xml:space="preserve"> </v>
      </c>
      <c r="AA24" s="165" t="str">
        <f t="shared" si="4"/>
        <v xml:space="preserve"> </v>
      </c>
      <c r="AB24" s="165" t="str">
        <f t="shared" si="5"/>
        <v xml:space="preserve"> </v>
      </c>
      <c r="AC24" s="165" t="str">
        <f t="shared" si="6"/>
        <v xml:space="preserve"> </v>
      </c>
      <c r="AD24" s="165" t="str">
        <f t="shared" si="7"/>
        <v xml:space="preserve"> </v>
      </c>
      <c r="AE24" s="366">
        <f t="shared" si="8"/>
        <v>0</v>
      </c>
      <c r="AF24" s="321">
        <f t="shared" si="9"/>
        <v>-4</v>
      </c>
      <c r="AG24" s="321" t="b">
        <f t="shared" si="10"/>
        <v>0</v>
      </c>
      <c r="AH24" s="165"/>
      <c r="AI24" s="366">
        <f t="shared" si="17"/>
        <v>0</v>
      </c>
      <c r="AJ24" s="321">
        <f t="shared" si="11"/>
        <v>-4</v>
      </c>
      <c r="AK24" s="321" t="b">
        <f t="shared" si="12"/>
        <v>0</v>
      </c>
      <c r="AL24" s="357" t="str">
        <f t="shared" si="13"/>
        <v xml:space="preserve"> </v>
      </c>
      <c r="AM24" s="367" t="str">
        <f t="shared" si="18"/>
        <v>N/A</v>
      </c>
      <c r="AN24" s="452">
        <v>2022</v>
      </c>
      <c r="AO24" s="452">
        <v>354</v>
      </c>
      <c r="AP24" s="452">
        <f t="shared" ref="AP24" si="20">30*5*AO24</f>
        <v>53100</v>
      </c>
      <c r="AQ24" s="453">
        <v>425</v>
      </c>
      <c r="AR24" s="454"/>
    </row>
    <row r="25" spans="1:44" ht="34.5" customHeight="1" x14ac:dyDescent="0.25">
      <c r="A25" s="54"/>
      <c r="B25" s="165"/>
      <c r="C25" s="723"/>
      <c r="D25" s="724"/>
      <c r="E25" s="334"/>
      <c r="F25" s="165"/>
      <c r="G25" s="366">
        <f t="shared" si="0"/>
        <v>0</v>
      </c>
      <c r="H25" s="165"/>
      <c r="I25" s="165"/>
      <c r="J25" s="296"/>
      <c r="K25" s="296"/>
      <c r="L25" s="296"/>
      <c r="M25" s="458"/>
      <c r="N25" s="296" t="s">
        <v>68</v>
      </c>
      <c r="O25" s="165"/>
      <c r="P25" s="165"/>
      <c r="Q25" s="165">
        <f t="shared" si="15"/>
        <v>1900</v>
      </c>
      <c r="R25" s="467" t="e">
        <f t="shared" si="16"/>
        <v>#N/A</v>
      </c>
      <c r="S25" s="165"/>
      <c r="T25" s="165"/>
      <c r="U25" s="366">
        <f t="shared" si="1"/>
        <v>0</v>
      </c>
      <c r="V25" s="165"/>
      <c r="W25" s="165"/>
      <c r="X25" s="456"/>
      <c r="Y25" s="165" t="str">
        <f t="shared" si="2"/>
        <v>NO OBLIGATORIA</v>
      </c>
      <c r="Z25" s="165" t="str">
        <f t="shared" si="3"/>
        <v xml:space="preserve"> </v>
      </c>
      <c r="AA25" s="165" t="str">
        <f t="shared" si="4"/>
        <v xml:space="preserve"> </v>
      </c>
      <c r="AB25" s="165" t="str">
        <f t="shared" si="5"/>
        <v xml:space="preserve"> </v>
      </c>
      <c r="AC25" s="165" t="str">
        <f t="shared" si="6"/>
        <v xml:space="preserve"> </v>
      </c>
      <c r="AD25" s="165" t="str">
        <f t="shared" si="7"/>
        <v xml:space="preserve"> </v>
      </c>
      <c r="AE25" s="366">
        <f t="shared" si="8"/>
        <v>0</v>
      </c>
      <c r="AF25" s="321">
        <f t="shared" si="9"/>
        <v>-4</v>
      </c>
      <c r="AG25" s="321" t="b">
        <f t="shared" si="10"/>
        <v>0</v>
      </c>
      <c r="AH25" s="165"/>
      <c r="AI25" s="366">
        <f t="shared" si="17"/>
        <v>0</v>
      </c>
      <c r="AJ25" s="321">
        <f t="shared" si="11"/>
        <v>-4</v>
      </c>
      <c r="AK25" s="321" t="b">
        <f t="shared" si="12"/>
        <v>0</v>
      </c>
      <c r="AL25" s="357" t="str">
        <f t="shared" si="13"/>
        <v xml:space="preserve"> </v>
      </c>
      <c r="AM25" s="367" t="str">
        <f t="shared" si="18"/>
        <v>N/A</v>
      </c>
      <c r="AN25" s="452">
        <v>2023</v>
      </c>
      <c r="AO25" s="452">
        <v>354</v>
      </c>
      <c r="AP25" s="228"/>
      <c r="AQ25" s="454"/>
      <c r="AR25" s="454"/>
    </row>
    <row r="26" spans="1:44" ht="34.5" customHeight="1" x14ac:dyDescent="0.25">
      <c r="A26" s="54"/>
      <c r="B26" s="165"/>
      <c r="C26" s="723"/>
      <c r="D26" s="724"/>
      <c r="E26" s="334"/>
      <c r="F26" s="165"/>
      <c r="G26" s="366">
        <f t="shared" si="0"/>
        <v>0</v>
      </c>
      <c r="H26" s="165"/>
      <c r="I26" s="165"/>
      <c r="J26" s="296"/>
      <c r="K26" s="296"/>
      <c r="L26" s="296"/>
      <c r="M26" s="458"/>
      <c r="N26" s="296" t="s">
        <v>68</v>
      </c>
      <c r="O26" s="165"/>
      <c r="P26" s="165"/>
      <c r="Q26" s="165">
        <f t="shared" si="15"/>
        <v>1900</v>
      </c>
      <c r="R26" s="467" t="e">
        <f t="shared" si="16"/>
        <v>#N/A</v>
      </c>
      <c r="S26" s="165"/>
      <c r="T26" s="165"/>
      <c r="U26" s="366">
        <f t="shared" si="1"/>
        <v>0</v>
      </c>
      <c r="V26" s="165"/>
      <c r="W26" s="165"/>
      <c r="X26" s="456"/>
      <c r="Y26" s="165" t="str">
        <f t="shared" si="2"/>
        <v>NO OBLIGATORIA</v>
      </c>
      <c r="Z26" s="165" t="str">
        <f t="shared" si="3"/>
        <v xml:space="preserve"> </v>
      </c>
      <c r="AA26" s="165" t="str">
        <f t="shared" si="4"/>
        <v xml:space="preserve"> </v>
      </c>
      <c r="AB26" s="165" t="str">
        <f t="shared" si="5"/>
        <v xml:space="preserve"> </v>
      </c>
      <c r="AC26" s="165" t="str">
        <f t="shared" si="6"/>
        <v xml:space="preserve"> </v>
      </c>
      <c r="AD26" s="165" t="str">
        <f t="shared" si="7"/>
        <v xml:space="preserve"> </v>
      </c>
      <c r="AE26" s="366">
        <f t="shared" si="8"/>
        <v>0</v>
      </c>
      <c r="AF26" s="321">
        <f t="shared" si="9"/>
        <v>-4</v>
      </c>
      <c r="AG26" s="321" t="b">
        <f t="shared" si="10"/>
        <v>0</v>
      </c>
      <c r="AH26" s="165"/>
      <c r="AI26" s="366">
        <f t="shared" si="17"/>
        <v>0</v>
      </c>
      <c r="AJ26" s="321">
        <f t="shared" si="11"/>
        <v>-4</v>
      </c>
      <c r="AK26" s="321" t="b">
        <f t="shared" si="12"/>
        <v>0</v>
      </c>
      <c r="AL26" s="357" t="str">
        <f t="shared" si="13"/>
        <v xml:space="preserve"> </v>
      </c>
      <c r="AM26" s="367" t="str">
        <f t="shared" si="18"/>
        <v>N/A</v>
      </c>
      <c r="AN26" s="452">
        <v>2024</v>
      </c>
      <c r="AO26" s="452">
        <v>354</v>
      </c>
      <c r="AP26" s="228"/>
      <c r="AQ26" s="454"/>
      <c r="AR26" s="454"/>
    </row>
    <row r="27" spans="1:44" ht="34.5" customHeight="1" x14ac:dyDescent="0.25">
      <c r="A27" s="54"/>
      <c r="B27" s="165"/>
      <c r="C27" s="723"/>
      <c r="D27" s="724"/>
      <c r="E27" s="334"/>
      <c r="F27" s="165"/>
      <c r="G27" s="366">
        <f t="shared" si="0"/>
        <v>0</v>
      </c>
      <c r="H27" s="165"/>
      <c r="I27" s="165"/>
      <c r="J27" s="296"/>
      <c r="K27" s="296"/>
      <c r="L27" s="296"/>
      <c r="M27" s="458"/>
      <c r="N27" s="296" t="s">
        <v>68</v>
      </c>
      <c r="O27" s="165"/>
      <c r="P27" s="165"/>
      <c r="Q27" s="165">
        <f t="shared" si="15"/>
        <v>1900</v>
      </c>
      <c r="R27" s="467" t="e">
        <f t="shared" si="16"/>
        <v>#N/A</v>
      </c>
      <c r="S27" s="165"/>
      <c r="T27" s="165"/>
      <c r="U27" s="366">
        <f t="shared" si="1"/>
        <v>0</v>
      </c>
      <c r="V27" s="165"/>
      <c r="W27" s="165"/>
      <c r="X27" s="456"/>
      <c r="Y27" s="165" t="str">
        <f t="shared" si="2"/>
        <v>NO OBLIGATORIA</v>
      </c>
      <c r="Z27" s="165" t="str">
        <f t="shared" si="3"/>
        <v xml:space="preserve"> </v>
      </c>
      <c r="AA27" s="165" t="str">
        <f t="shared" si="4"/>
        <v xml:space="preserve"> </v>
      </c>
      <c r="AB27" s="165" t="str">
        <f t="shared" si="5"/>
        <v xml:space="preserve"> </v>
      </c>
      <c r="AC27" s="165" t="str">
        <f t="shared" si="6"/>
        <v xml:space="preserve"> </v>
      </c>
      <c r="AD27" s="165" t="str">
        <f t="shared" si="7"/>
        <v xml:space="preserve"> </v>
      </c>
      <c r="AE27" s="366">
        <f t="shared" si="8"/>
        <v>0</v>
      </c>
      <c r="AF27" s="321">
        <f t="shared" si="9"/>
        <v>-4</v>
      </c>
      <c r="AG27" s="321" t="b">
        <f t="shared" si="10"/>
        <v>0</v>
      </c>
      <c r="AH27" s="165"/>
      <c r="AI27" s="366">
        <f t="shared" si="17"/>
        <v>0</v>
      </c>
      <c r="AJ27" s="321">
        <f t="shared" si="11"/>
        <v>-4</v>
      </c>
      <c r="AK27" s="321" t="b">
        <f t="shared" si="12"/>
        <v>0</v>
      </c>
      <c r="AL27" s="357" t="str">
        <f t="shared" si="13"/>
        <v xml:space="preserve"> </v>
      </c>
      <c r="AM27" s="367" t="str">
        <f t="shared" si="18"/>
        <v>N/A</v>
      </c>
      <c r="AN27" s="452">
        <v>2025</v>
      </c>
      <c r="AO27" s="452">
        <v>354</v>
      </c>
      <c r="AP27" s="228"/>
      <c r="AQ27" s="454"/>
      <c r="AR27" s="454"/>
    </row>
    <row r="28" spans="1:44" ht="34.5" customHeight="1" x14ac:dyDescent="0.25">
      <c r="A28" s="54"/>
      <c r="B28" s="165"/>
      <c r="C28" s="723"/>
      <c r="D28" s="724"/>
      <c r="E28" s="334"/>
      <c r="F28" s="165"/>
      <c r="G28" s="366">
        <f t="shared" si="0"/>
        <v>0</v>
      </c>
      <c r="H28" s="165"/>
      <c r="I28" s="165"/>
      <c r="J28" s="296"/>
      <c r="K28" s="296"/>
      <c r="L28" s="296"/>
      <c r="M28" s="458"/>
      <c r="N28" s="296" t="s">
        <v>68</v>
      </c>
      <c r="O28" s="165"/>
      <c r="P28" s="165"/>
      <c r="Q28" s="165">
        <f t="shared" si="15"/>
        <v>1900</v>
      </c>
      <c r="R28" s="467" t="e">
        <f t="shared" si="16"/>
        <v>#N/A</v>
      </c>
      <c r="S28" s="165"/>
      <c r="T28" s="165"/>
      <c r="U28" s="366">
        <f t="shared" si="1"/>
        <v>0</v>
      </c>
      <c r="V28" s="165"/>
      <c r="W28" s="165"/>
      <c r="X28" s="456"/>
      <c r="Y28" s="165" t="str">
        <f t="shared" si="2"/>
        <v>NO OBLIGATORIA</v>
      </c>
      <c r="Z28" s="165" t="str">
        <f t="shared" si="3"/>
        <v xml:space="preserve"> </v>
      </c>
      <c r="AA28" s="165" t="str">
        <f t="shared" si="4"/>
        <v xml:space="preserve"> </v>
      </c>
      <c r="AB28" s="165" t="str">
        <f t="shared" si="5"/>
        <v xml:space="preserve"> </v>
      </c>
      <c r="AC28" s="165" t="str">
        <f t="shared" si="6"/>
        <v xml:space="preserve"> </v>
      </c>
      <c r="AD28" s="165" t="str">
        <f t="shared" si="7"/>
        <v xml:space="preserve"> </v>
      </c>
      <c r="AE28" s="366">
        <f t="shared" si="8"/>
        <v>0</v>
      </c>
      <c r="AF28" s="321">
        <f t="shared" si="9"/>
        <v>-4</v>
      </c>
      <c r="AG28" s="321" t="b">
        <f t="shared" si="10"/>
        <v>0</v>
      </c>
      <c r="AH28" s="165"/>
      <c r="AI28" s="366">
        <f t="shared" si="17"/>
        <v>0</v>
      </c>
      <c r="AJ28" s="321">
        <f t="shared" si="11"/>
        <v>-4</v>
      </c>
      <c r="AK28" s="321" t="b">
        <f t="shared" si="12"/>
        <v>0</v>
      </c>
      <c r="AL28" s="357" t="str">
        <f t="shared" si="13"/>
        <v xml:space="preserve"> </v>
      </c>
      <c r="AM28" s="367" t="str">
        <f t="shared" si="18"/>
        <v>N/A</v>
      </c>
      <c r="AN28" s="452">
        <v>2026</v>
      </c>
      <c r="AO28" s="452">
        <v>354</v>
      </c>
      <c r="AP28" s="228"/>
      <c r="AQ28" s="454"/>
      <c r="AR28" s="454"/>
    </row>
    <row r="29" spans="1:44" ht="34.5" customHeight="1" x14ac:dyDescent="0.25">
      <c r="A29" s="54"/>
      <c r="B29" s="165"/>
      <c r="C29" s="723"/>
      <c r="D29" s="724"/>
      <c r="E29" s="334"/>
      <c r="F29" s="165"/>
      <c r="G29" s="366">
        <f t="shared" si="0"/>
        <v>0</v>
      </c>
      <c r="H29" s="165"/>
      <c r="I29" s="165"/>
      <c r="J29" s="296"/>
      <c r="K29" s="296"/>
      <c r="L29" s="296"/>
      <c r="M29" s="458"/>
      <c r="N29" s="296" t="s">
        <v>68</v>
      </c>
      <c r="O29" s="165"/>
      <c r="P29" s="165"/>
      <c r="Q29" s="165">
        <f t="shared" si="15"/>
        <v>1900</v>
      </c>
      <c r="R29" s="467" t="e">
        <f t="shared" si="16"/>
        <v>#N/A</v>
      </c>
      <c r="S29" s="165"/>
      <c r="T29" s="165"/>
      <c r="U29" s="366">
        <f t="shared" si="1"/>
        <v>0</v>
      </c>
      <c r="V29" s="165"/>
      <c r="W29" s="165"/>
      <c r="X29" s="456"/>
      <c r="Y29" s="165" t="str">
        <f t="shared" si="2"/>
        <v>NO OBLIGATORIA</v>
      </c>
      <c r="Z29" s="165" t="str">
        <f t="shared" si="3"/>
        <v xml:space="preserve"> </v>
      </c>
      <c r="AA29" s="165" t="str">
        <f t="shared" si="4"/>
        <v xml:space="preserve"> </v>
      </c>
      <c r="AB29" s="165" t="str">
        <f t="shared" si="5"/>
        <v xml:space="preserve"> </v>
      </c>
      <c r="AC29" s="165" t="str">
        <f t="shared" si="6"/>
        <v xml:space="preserve"> </v>
      </c>
      <c r="AD29" s="165" t="str">
        <f t="shared" si="7"/>
        <v xml:space="preserve"> </v>
      </c>
      <c r="AE29" s="366">
        <f t="shared" si="8"/>
        <v>0</v>
      </c>
      <c r="AF29" s="321">
        <f t="shared" si="9"/>
        <v>-4</v>
      </c>
      <c r="AG29" s="321" t="b">
        <f t="shared" si="10"/>
        <v>0</v>
      </c>
      <c r="AH29" s="165"/>
      <c r="AI29" s="366">
        <f t="shared" si="17"/>
        <v>0</v>
      </c>
      <c r="AJ29" s="321">
        <f t="shared" si="11"/>
        <v>-4</v>
      </c>
      <c r="AK29" s="321" t="b">
        <f t="shared" si="12"/>
        <v>0</v>
      </c>
      <c r="AL29" s="357" t="str">
        <f t="shared" si="13"/>
        <v xml:space="preserve"> </v>
      </c>
      <c r="AM29" s="367" t="str">
        <f t="shared" si="18"/>
        <v>N/A</v>
      </c>
      <c r="AN29" s="452">
        <v>2027</v>
      </c>
      <c r="AO29" s="452">
        <v>354</v>
      </c>
      <c r="AP29" s="228"/>
      <c r="AQ29" s="454"/>
      <c r="AR29" s="454"/>
    </row>
    <row r="30" spans="1:44" ht="34.5" customHeight="1" x14ac:dyDescent="0.25">
      <c r="A30" s="54"/>
      <c r="B30" s="165"/>
      <c r="C30" s="723"/>
      <c r="D30" s="724"/>
      <c r="E30" s="334"/>
      <c r="F30" s="165"/>
      <c r="G30" s="366">
        <f t="shared" si="0"/>
        <v>0</v>
      </c>
      <c r="H30" s="165"/>
      <c r="I30" s="165"/>
      <c r="J30" s="296"/>
      <c r="K30" s="296"/>
      <c r="L30" s="296"/>
      <c r="M30" s="458"/>
      <c r="N30" s="296" t="s">
        <v>68</v>
      </c>
      <c r="O30" s="165"/>
      <c r="P30" s="165"/>
      <c r="Q30" s="165">
        <f t="shared" si="15"/>
        <v>1900</v>
      </c>
      <c r="R30" s="467" t="e">
        <f t="shared" si="16"/>
        <v>#N/A</v>
      </c>
      <c r="S30" s="165"/>
      <c r="T30" s="165"/>
      <c r="U30" s="366">
        <f t="shared" si="1"/>
        <v>0</v>
      </c>
      <c r="V30" s="165"/>
      <c r="W30" s="165"/>
      <c r="X30" s="456"/>
      <c r="Y30" s="165" t="str">
        <f t="shared" si="2"/>
        <v>NO OBLIGATORIA</v>
      </c>
      <c r="Z30" s="165" t="str">
        <f t="shared" si="3"/>
        <v xml:space="preserve"> </v>
      </c>
      <c r="AA30" s="165" t="str">
        <f t="shared" si="4"/>
        <v xml:space="preserve"> </v>
      </c>
      <c r="AB30" s="165" t="str">
        <f t="shared" si="5"/>
        <v xml:space="preserve"> </v>
      </c>
      <c r="AC30" s="165" t="str">
        <f t="shared" si="6"/>
        <v xml:space="preserve"> </v>
      </c>
      <c r="AD30" s="165" t="str">
        <f t="shared" si="7"/>
        <v xml:space="preserve"> </v>
      </c>
      <c r="AE30" s="366">
        <f t="shared" si="8"/>
        <v>0</v>
      </c>
      <c r="AF30" s="321">
        <f t="shared" si="9"/>
        <v>-4</v>
      </c>
      <c r="AG30" s="321" t="b">
        <f t="shared" si="10"/>
        <v>0</v>
      </c>
      <c r="AH30" s="165"/>
      <c r="AI30" s="366">
        <f t="shared" si="17"/>
        <v>0</v>
      </c>
      <c r="AJ30" s="321">
        <f t="shared" si="11"/>
        <v>-4</v>
      </c>
      <c r="AK30" s="321" t="b">
        <f t="shared" si="12"/>
        <v>0</v>
      </c>
      <c r="AL30" s="357" t="str">
        <f t="shared" si="13"/>
        <v xml:space="preserve"> </v>
      </c>
      <c r="AM30" s="367" t="str">
        <f t="shared" si="18"/>
        <v>N/A</v>
      </c>
      <c r="AN30" s="452">
        <v>2028</v>
      </c>
      <c r="AO30" s="452">
        <v>354</v>
      </c>
      <c r="AP30" s="228"/>
      <c r="AQ30" s="454"/>
      <c r="AR30" s="454"/>
    </row>
    <row r="31" spans="1:44" ht="34.5" customHeight="1" x14ac:dyDescent="0.25">
      <c r="A31" s="54"/>
      <c r="B31" s="165"/>
      <c r="C31" s="723"/>
      <c r="D31" s="724"/>
      <c r="E31" s="334"/>
      <c r="F31" s="165"/>
      <c r="G31" s="366">
        <f t="shared" si="0"/>
        <v>0</v>
      </c>
      <c r="H31" s="165"/>
      <c r="I31" s="165"/>
      <c r="J31" s="296"/>
      <c r="K31" s="296"/>
      <c r="L31" s="296"/>
      <c r="M31" s="458"/>
      <c r="N31" s="296" t="s">
        <v>68</v>
      </c>
      <c r="O31" s="165"/>
      <c r="P31" s="165"/>
      <c r="Q31" s="165">
        <f t="shared" si="15"/>
        <v>1900</v>
      </c>
      <c r="R31" s="467" t="e">
        <f t="shared" si="16"/>
        <v>#N/A</v>
      </c>
      <c r="S31" s="165"/>
      <c r="T31" s="165"/>
      <c r="U31" s="366">
        <f t="shared" si="1"/>
        <v>0</v>
      </c>
      <c r="V31" s="165"/>
      <c r="W31" s="165"/>
      <c r="X31" s="456"/>
      <c r="Y31" s="165" t="str">
        <f t="shared" si="2"/>
        <v>NO OBLIGATORIA</v>
      </c>
      <c r="Z31" s="165" t="str">
        <f t="shared" si="3"/>
        <v xml:space="preserve"> </v>
      </c>
      <c r="AA31" s="165" t="str">
        <f t="shared" si="4"/>
        <v xml:space="preserve"> </v>
      </c>
      <c r="AB31" s="165" t="str">
        <f t="shared" si="5"/>
        <v xml:space="preserve"> </v>
      </c>
      <c r="AC31" s="165" t="str">
        <f t="shared" si="6"/>
        <v xml:space="preserve"> </v>
      </c>
      <c r="AD31" s="165" t="str">
        <f t="shared" si="7"/>
        <v xml:space="preserve"> </v>
      </c>
      <c r="AE31" s="366">
        <f t="shared" si="8"/>
        <v>0</v>
      </c>
      <c r="AF31" s="321">
        <f t="shared" si="9"/>
        <v>-4</v>
      </c>
      <c r="AG31" s="321" t="b">
        <f t="shared" si="10"/>
        <v>0</v>
      </c>
      <c r="AH31" s="165"/>
      <c r="AI31" s="366">
        <f t="shared" si="17"/>
        <v>0</v>
      </c>
      <c r="AJ31" s="321">
        <f t="shared" si="11"/>
        <v>-4</v>
      </c>
      <c r="AK31" s="321" t="b">
        <f t="shared" si="12"/>
        <v>0</v>
      </c>
      <c r="AL31" s="357" t="str">
        <f t="shared" si="13"/>
        <v xml:space="preserve"> </v>
      </c>
      <c r="AM31" s="367" t="str">
        <f t="shared" si="18"/>
        <v>N/A</v>
      </c>
      <c r="AN31" s="452">
        <v>2029</v>
      </c>
      <c r="AO31" s="452">
        <v>354</v>
      </c>
      <c r="AP31" s="228"/>
      <c r="AQ31" s="454"/>
      <c r="AR31" s="454"/>
    </row>
    <row r="32" spans="1:44" ht="34.5" customHeight="1" x14ac:dyDescent="0.25">
      <c r="A32" s="54"/>
      <c r="B32" s="165"/>
      <c r="C32" s="723"/>
      <c r="D32" s="724"/>
      <c r="E32" s="334"/>
      <c r="F32" s="165"/>
      <c r="G32" s="366">
        <f t="shared" si="0"/>
        <v>0</v>
      </c>
      <c r="H32" s="165"/>
      <c r="I32" s="165"/>
      <c r="J32" s="296"/>
      <c r="K32" s="296"/>
      <c r="L32" s="296"/>
      <c r="M32" s="458"/>
      <c r="N32" s="296" t="s">
        <v>68</v>
      </c>
      <c r="O32" s="165"/>
      <c r="P32" s="165"/>
      <c r="Q32" s="165">
        <f t="shared" si="15"/>
        <v>1900</v>
      </c>
      <c r="R32" s="467" t="e">
        <f t="shared" si="16"/>
        <v>#N/A</v>
      </c>
      <c r="S32" s="165"/>
      <c r="T32" s="165"/>
      <c r="U32" s="366">
        <f t="shared" si="1"/>
        <v>0</v>
      </c>
      <c r="V32" s="165"/>
      <c r="W32" s="165"/>
      <c r="X32" s="456"/>
      <c r="Y32" s="165" t="str">
        <f t="shared" si="2"/>
        <v>NO OBLIGATORIA</v>
      </c>
      <c r="Z32" s="165" t="str">
        <f t="shared" si="3"/>
        <v xml:space="preserve"> </v>
      </c>
      <c r="AA32" s="165" t="str">
        <f t="shared" si="4"/>
        <v xml:space="preserve"> </v>
      </c>
      <c r="AB32" s="165" t="str">
        <f t="shared" si="5"/>
        <v xml:space="preserve"> </v>
      </c>
      <c r="AC32" s="165" t="str">
        <f t="shared" si="6"/>
        <v xml:space="preserve"> </v>
      </c>
      <c r="AD32" s="165" t="str">
        <f t="shared" si="7"/>
        <v xml:space="preserve"> </v>
      </c>
      <c r="AE32" s="366">
        <f t="shared" si="8"/>
        <v>0</v>
      </c>
      <c r="AF32" s="321">
        <f t="shared" si="9"/>
        <v>-4</v>
      </c>
      <c r="AG32" s="321" t="b">
        <f t="shared" si="10"/>
        <v>0</v>
      </c>
      <c r="AH32" s="165"/>
      <c r="AI32" s="366">
        <f t="shared" si="17"/>
        <v>0</v>
      </c>
      <c r="AJ32" s="321">
        <f t="shared" si="11"/>
        <v>-4</v>
      </c>
      <c r="AK32" s="321" t="b">
        <f t="shared" si="12"/>
        <v>0</v>
      </c>
      <c r="AL32" s="357" t="str">
        <f t="shared" si="13"/>
        <v xml:space="preserve"> </v>
      </c>
      <c r="AM32" s="367" t="str">
        <f t="shared" si="18"/>
        <v>N/A</v>
      </c>
      <c r="AN32" s="452">
        <v>2030</v>
      </c>
      <c r="AO32" s="452">
        <v>354</v>
      </c>
      <c r="AP32" s="228"/>
      <c r="AQ32" s="454"/>
      <c r="AR32" s="454"/>
    </row>
    <row r="33" spans="1:44" ht="34.5" customHeight="1" x14ac:dyDescent="0.25">
      <c r="A33" s="54"/>
      <c r="B33" s="165"/>
      <c r="C33" s="723"/>
      <c r="D33" s="724"/>
      <c r="E33" s="334"/>
      <c r="F33" s="165"/>
      <c r="G33" s="366">
        <f t="shared" si="0"/>
        <v>0</v>
      </c>
      <c r="H33" s="165"/>
      <c r="I33" s="165"/>
      <c r="J33" s="296"/>
      <c r="K33" s="296"/>
      <c r="L33" s="296"/>
      <c r="M33" s="458"/>
      <c r="N33" s="296" t="s">
        <v>68</v>
      </c>
      <c r="O33" s="165"/>
      <c r="P33" s="165"/>
      <c r="Q33" s="165">
        <f t="shared" si="15"/>
        <v>1900</v>
      </c>
      <c r="R33" s="467" t="e">
        <f t="shared" si="16"/>
        <v>#N/A</v>
      </c>
      <c r="S33" s="165"/>
      <c r="T33" s="165"/>
      <c r="U33" s="366">
        <f t="shared" si="1"/>
        <v>0</v>
      </c>
      <c r="V33" s="165"/>
      <c r="W33" s="165"/>
      <c r="X33" s="456"/>
      <c r="Y33" s="165" t="str">
        <f t="shared" si="2"/>
        <v>NO OBLIGATORIA</v>
      </c>
      <c r="Z33" s="165" t="str">
        <f t="shared" si="3"/>
        <v xml:space="preserve"> </v>
      </c>
      <c r="AA33" s="165" t="str">
        <f t="shared" si="4"/>
        <v xml:space="preserve"> </v>
      </c>
      <c r="AB33" s="165" t="str">
        <f t="shared" si="5"/>
        <v xml:space="preserve"> </v>
      </c>
      <c r="AC33" s="165" t="str">
        <f t="shared" si="6"/>
        <v xml:space="preserve"> </v>
      </c>
      <c r="AD33" s="165" t="str">
        <f t="shared" si="7"/>
        <v xml:space="preserve"> </v>
      </c>
      <c r="AE33" s="366">
        <f t="shared" si="8"/>
        <v>0</v>
      </c>
      <c r="AF33" s="321">
        <f t="shared" si="9"/>
        <v>-4</v>
      </c>
      <c r="AG33" s="321" t="b">
        <f t="shared" si="10"/>
        <v>0</v>
      </c>
      <c r="AH33" s="165"/>
      <c r="AI33" s="366">
        <f t="shared" si="17"/>
        <v>0</v>
      </c>
      <c r="AJ33" s="321">
        <f t="shared" si="11"/>
        <v>-4</v>
      </c>
      <c r="AK33" s="321" t="b">
        <f t="shared" si="12"/>
        <v>0</v>
      </c>
      <c r="AL33" s="357" t="str">
        <f t="shared" si="13"/>
        <v xml:space="preserve"> </v>
      </c>
      <c r="AM33" s="367" t="str">
        <f t="shared" si="18"/>
        <v>N/A</v>
      </c>
      <c r="AN33" s="452"/>
      <c r="AO33" s="228"/>
      <c r="AP33" s="228"/>
      <c r="AQ33" s="454"/>
      <c r="AR33" s="454"/>
    </row>
    <row r="34" spans="1:44" ht="34.5" customHeight="1" x14ac:dyDescent="0.25">
      <c r="A34" s="54"/>
      <c r="B34" s="165"/>
      <c r="C34" s="723"/>
      <c r="D34" s="724"/>
      <c r="E34" s="334"/>
      <c r="F34" s="322"/>
      <c r="G34" s="366">
        <f t="shared" si="0"/>
        <v>0</v>
      </c>
      <c r="H34" s="165"/>
      <c r="I34" s="165"/>
      <c r="J34" s="296"/>
      <c r="K34" s="296"/>
      <c r="L34" s="296"/>
      <c r="M34" s="458"/>
      <c r="N34" s="296" t="s">
        <v>68</v>
      </c>
      <c r="O34" s="165"/>
      <c r="P34" s="322"/>
      <c r="Q34" s="165">
        <f t="shared" si="15"/>
        <v>1900</v>
      </c>
      <c r="R34" s="467" t="e">
        <f t="shared" si="16"/>
        <v>#N/A</v>
      </c>
      <c r="S34" s="165"/>
      <c r="T34" s="165"/>
      <c r="U34" s="366">
        <f t="shared" si="1"/>
        <v>0</v>
      </c>
      <c r="V34" s="165"/>
      <c r="W34" s="165"/>
      <c r="X34" s="456"/>
      <c r="Y34" s="165" t="str">
        <f t="shared" si="2"/>
        <v>NO OBLIGATORIA</v>
      </c>
      <c r="Z34" s="165" t="str">
        <f t="shared" si="3"/>
        <v xml:space="preserve"> </v>
      </c>
      <c r="AA34" s="165" t="str">
        <f t="shared" si="4"/>
        <v xml:space="preserve"> </v>
      </c>
      <c r="AB34" s="165" t="str">
        <f t="shared" si="5"/>
        <v xml:space="preserve"> </v>
      </c>
      <c r="AC34" s="165" t="str">
        <f t="shared" si="6"/>
        <v xml:space="preserve"> </v>
      </c>
      <c r="AD34" s="165" t="str">
        <f t="shared" si="7"/>
        <v xml:space="preserve"> </v>
      </c>
      <c r="AE34" s="366">
        <f t="shared" si="8"/>
        <v>0</v>
      </c>
      <c r="AF34" s="321">
        <f t="shared" si="9"/>
        <v>-4</v>
      </c>
      <c r="AG34" s="321" t="b">
        <f t="shared" si="10"/>
        <v>0</v>
      </c>
      <c r="AH34" s="165"/>
      <c r="AI34" s="366">
        <f t="shared" si="17"/>
        <v>0</v>
      </c>
      <c r="AJ34" s="321">
        <f t="shared" si="11"/>
        <v>-4</v>
      </c>
      <c r="AK34" s="321" t="b">
        <f t="shared" si="12"/>
        <v>0</v>
      </c>
      <c r="AL34" s="357" t="str">
        <f t="shared" si="13"/>
        <v xml:space="preserve"> </v>
      </c>
      <c r="AM34" s="367" t="str">
        <f t="shared" si="18"/>
        <v>N/A</v>
      </c>
      <c r="AN34" s="228"/>
      <c r="AO34" s="228"/>
      <c r="AP34" s="228"/>
      <c r="AQ34" s="454"/>
      <c r="AR34" s="454"/>
    </row>
    <row r="35" spans="1:44" ht="34.5" customHeight="1" x14ac:dyDescent="0.25">
      <c r="A35" s="54"/>
      <c r="B35" s="165"/>
      <c r="C35" s="723"/>
      <c r="D35" s="724"/>
      <c r="E35" s="334"/>
      <c r="F35" s="165"/>
      <c r="G35" s="366">
        <f t="shared" si="0"/>
        <v>0</v>
      </c>
      <c r="H35" s="165"/>
      <c r="I35" s="165"/>
      <c r="J35" s="296"/>
      <c r="K35" s="296"/>
      <c r="L35" s="296"/>
      <c r="M35" s="458"/>
      <c r="N35" s="296" t="s">
        <v>68</v>
      </c>
      <c r="O35" s="165"/>
      <c r="P35" s="165"/>
      <c r="Q35" s="165">
        <f t="shared" si="15"/>
        <v>1900</v>
      </c>
      <c r="R35" s="467" t="e">
        <f t="shared" si="16"/>
        <v>#N/A</v>
      </c>
      <c r="S35" s="165"/>
      <c r="T35" s="165"/>
      <c r="U35" s="366">
        <f t="shared" si="1"/>
        <v>0</v>
      </c>
      <c r="V35" s="165"/>
      <c r="W35" s="165"/>
      <c r="X35" s="456"/>
      <c r="Y35" s="165" t="str">
        <f t="shared" si="2"/>
        <v>NO OBLIGATORIA</v>
      </c>
      <c r="Z35" s="165" t="str">
        <f t="shared" si="3"/>
        <v xml:space="preserve"> </v>
      </c>
      <c r="AA35" s="165" t="str">
        <f t="shared" si="4"/>
        <v xml:space="preserve"> </v>
      </c>
      <c r="AB35" s="165" t="str">
        <f t="shared" si="5"/>
        <v xml:space="preserve"> </v>
      </c>
      <c r="AC35" s="165" t="str">
        <f t="shared" si="6"/>
        <v xml:space="preserve"> </v>
      </c>
      <c r="AD35" s="165" t="str">
        <f t="shared" si="7"/>
        <v xml:space="preserve"> </v>
      </c>
      <c r="AE35" s="366">
        <f t="shared" si="8"/>
        <v>0</v>
      </c>
      <c r="AF35" s="321">
        <f t="shared" si="9"/>
        <v>-4</v>
      </c>
      <c r="AG35" s="321" t="b">
        <f t="shared" si="10"/>
        <v>0</v>
      </c>
      <c r="AH35" s="165"/>
      <c r="AI35" s="366">
        <f t="shared" si="17"/>
        <v>0</v>
      </c>
      <c r="AJ35" s="321">
        <f t="shared" si="11"/>
        <v>-4</v>
      </c>
      <c r="AK35" s="321" t="b">
        <f t="shared" si="12"/>
        <v>0</v>
      </c>
      <c r="AL35" s="357" t="str">
        <f t="shared" si="13"/>
        <v xml:space="preserve"> </v>
      </c>
      <c r="AM35" s="367" t="str">
        <f t="shared" si="18"/>
        <v>N/A</v>
      </c>
      <c r="AN35" s="228"/>
      <c r="AO35" s="228"/>
      <c r="AP35" s="228"/>
      <c r="AQ35" s="454"/>
      <c r="AR35" s="454"/>
    </row>
    <row r="36" spans="1:44" ht="34.5" customHeight="1" x14ac:dyDescent="0.25">
      <c r="A36" s="54"/>
      <c r="B36" s="165"/>
      <c r="C36" s="723"/>
      <c r="D36" s="724"/>
      <c r="E36" s="334"/>
      <c r="F36" s="165"/>
      <c r="G36" s="366">
        <f t="shared" si="0"/>
        <v>0</v>
      </c>
      <c r="H36" s="165"/>
      <c r="I36" s="165"/>
      <c r="J36" s="296"/>
      <c r="K36" s="296"/>
      <c r="L36" s="296"/>
      <c r="M36" s="458"/>
      <c r="N36" s="296" t="s">
        <v>68</v>
      </c>
      <c r="O36" s="165"/>
      <c r="P36" s="165"/>
      <c r="Q36" s="165">
        <f t="shared" si="15"/>
        <v>1900</v>
      </c>
      <c r="R36" s="467" t="e">
        <f t="shared" si="16"/>
        <v>#N/A</v>
      </c>
      <c r="S36" s="165"/>
      <c r="T36" s="165"/>
      <c r="U36" s="366">
        <f t="shared" si="1"/>
        <v>0</v>
      </c>
      <c r="V36" s="165"/>
      <c r="W36" s="165"/>
      <c r="X36" s="456"/>
      <c r="Y36" s="165" t="str">
        <f t="shared" si="2"/>
        <v>NO OBLIGATORIA</v>
      </c>
      <c r="Z36" s="165" t="str">
        <f t="shared" si="3"/>
        <v xml:space="preserve"> </v>
      </c>
      <c r="AA36" s="165" t="str">
        <f t="shared" si="4"/>
        <v xml:space="preserve"> </v>
      </c>
      <c r="AB36" s="165" t="str">
        <f t="shared" si="5"/>
        <v xml:space="preserve"> </v>
      </c>
      <c r="AC36" s="165" t="str">
        <f t="shared" si="6"/>
        <v xml:space="preserve"> </v>
      </c>
      <c r="AD36" s="165" t="str">
        <f t="shared" si="7"/>
        <v xml:space="preserve"> </v>
      </c>
      <c r="AE36" s="366">
        <f t="shared" si="8"/>
        <v>0</v>
      </c>
      <c r="AF36" s="321">
        <f t="shared" si="9"/>
        <v>-4</v>
      </c>
      <c r="AG36" s="321" t="b">
        <f t="shared" si="10"/>
        <v>0</v>
      </c>
      <c r="AH36" s="165"/>
      <c r="AI36" s="366">
        <f t="shared" si="17"/>
        <v>0</v>
      </c>
      <c r="AJ36" s="321">
        <f t="shared" si="11"/>
        <v>-4</v>
      </c>
      <c r="AK36" s="321" t="b">
        <f t="shared" si="12"/>
        <v>0</v>
      </c>
      <c r="AL36" s="357" t="str">
        <f t="shared" si="13"/>
        <v xml:space="preserve"> </v>
      </c>
      <c r="AM36" s="367" t="str">
        <f t="shared" si="18"/>
        <v>N/A</v>
      </c>
      <c r="AN36" s="228"/>
      <c r="AO36" s="228"/>
      <c r="AP36" s="228"/>
      <c r="AQ36" s="454"/>
      <c r="AR36" s="454"/>
    </row>
    <row r="37" spans="1:44" ht="34.5" customHeight="1" x14ac:dyDescent="0.25">
      <c r="A37" s="54"/>
      <c r="B37" s="165"/>
      <c r="C37" s="723"/>
      <c r="D37" s="724"/>
      <c r="E37" s="334"/>
      <c r="F37" s="165"/>
      <c r="G37" s="366">
        <f t="shared" si="0"/>
        <v>0</v>
      </c>
      <c r="H37" s="165"/>
      <c r="I37" s="165"/>
      <c r="J37" s="296"/>
      <c r="K37" s="296"/>
      <c r="L37" s="296"/>
      <c r="M37" s="458"/>
      <c r="N37" s="296" t="s">
        <v>68</v>
      </c>
      <c r="O37" s="165"/>
      <c r="P37" s="165"/>
      <c r="Q37" s="165">
        <f t="shared" si="15"/>
        <v>1900</v>
      </c>
      <c r="R37" s="467" t="e">
        <f t="shared" si="16"/>
        <v>#N/A</v>
      </c>
      <c r="S37" s="165"/>
      <c r="T37" s="165"/>
      <c r="U37" s="366">
        <f t="shared" si="1"/>
        <v>0</v>
      </c>
      <c r="V37" s="165"/>
      <c r="W37" s="165"/>
      <c r="X37" s="456"/>
      <c r="Y37" s="165" t="str">
        <f t="shared" si="2"/>
        <v>NO OBLIGATORIA</v>
      </c>
      <c r="Z37" s="165" t="str">
        <f t="shared" si="3"/>
        <v xml:space="preserve"> </v>
      </c>
      <c r="AA37" s="165" t="str">
        <f t="shared" si="4"/>
        <v xml:space="preserve"> </v>
      </c>
      <c r="AB37" s="165" t="str">
        <f t="shared" si="5"/>
        <v xml:space="preserve"> </v>
      </c>
      <c r="AC37" s="165" t="str">
        <f t="shared" si="6"/>
        <v xml:space="preserve"> </v>
      </c>
      <c r="AD37" s="165" t="str">
        <f t="shared" si="7"/>
        <v xml:space="preserve"> </v>
      </c>
      <c r="AE37" s="366">
        <f t="shared" si="8"/>
        <v>0</v>
      </c>
      <c r="AF37" s="321">
        <f t="shared" si="9"/>
        <v>-4</v>
      </c>
      <c r="AG37" s="321" t="b">
        <f t="shared" si="10"/>
        <v>0</v>
      </c>
      <c r="AH37" s="165"/>
      <c r="AI37" s="366">
        <f t="shared" si="17"/>
        <v>0</v>
      </c>
      <c r="AJ37" s="321">
        <f t="shared" si="11"/>
        <v>-4</v>
      </c>
      <c r="AK37" s="321" t="b">
        <f t="shared" si="12"/>
        <v>0</v>
      </c>
      <c r="AL37" s="357" t="str">
        <f t="shared" si="13"/>
        <v xml:space="preserve"> </v>
      </c>
      <c r="AM37" s="367" t="str">
        <f t="shared" si="18"/>
        <v>N/A</v>
      </c>
      <c r="AN37" s="228"/>
      <c r="AO37" s="228"/>
      <c r="AP37" s="228"/>
    </row>
    <row r="38" spans="1:44" ht="34.5" customHeight="1" x14ac:dyDescent="0.25">
      <c r="A38" s="54"/>
      <c r="B38" s="165"/>
      <c r="C38" s="723"/>
      <c r="D38" s="724"/>
      <c r="E38" s="334"/>
      <c r="F38" s="165"/>
      <c r="G38" s="366">
        <f t="shared" si="0"/>
        <v>0</v>
      </c>
      <c r="H38" s="165"/>
      <c r="I38" s="165"/>
      <c r="J38" s="296"/>
      <c r="K38" s="296"/>
      <c r="L38" s="296"/>
      <c r="M38" s="458"/>
      <c r="N38" s="296" t="s">
        <v>68</v>
      </c>
      <c r="O38" s="165"/>
      <c r="P38" s="165"/>
      <c r="Q38" s="165">
        <f t="shared" si="15"/>
        <v>1900</v>
      </c>
      <c r="R38" s="467" t="e">
        <f t="shared" si="16"/>
        <v>#N/A</v>
      </c>
      <c r="S38" s="165"/>
      <c r="T38" s="165"/>
      <c r="U38" s="366">
        <f t="shared" si="1"/>
        <v>0</v>
      </c>
      <c r="V38" s="165"/>
      <c r="W38" s="165"/>
      <c r="X38" s="456"/>
      <c r="Y38" s="165" t="str">
        <f t="shared" si="2"/>
        <v>NO OBLIGATORIA</v>
      </c>
      <c r="Z38" s="165" t="str">
        <f t="shared" si="3"/>
        <v xml:space="preserve"> </v>
      </c>
      <c r="AA38" s="165" t="str">
        <f t="shared" si="4"/>
        <v xml:space="preserve"> </v>
      </c>
      <c r="AB38" s="165" t="str">
        <f t="shared" si="5"/>
        <v xml:space="preserve"> </v>
      </c>
      <c r="AC38" s="165" t="str">
        <f t="shared" si="6"/>
        <v xml:space="preserve"> </v>
      </c>
      <c r="AD38" s="165" t="str">
        <f t="shared" si="7"/>
        <v xml:space="preserve"> </v>
      </c>
      <c r="AE38" s="366">
        <f t="shared" si="8"/>
        <v>0</v>
      </c>
      <c r="AF38" s="321">
        <f t="shared" si="9"/>
        <v>-4</v>
      </c>
      <c r="AG38" s="321" t="b">
        <f t="shared" si="10"/>
        <v>0</v>
      </c>
      <c r="AH38" s="165"/>
      <c r="AI38" s="366">
        <f t="shared" si="17"/>
        <v>0</v>
      </c>
      <c r="AJ38" s="321">
        <f t="shared" si="11"/>
        <v>-4</v>
      </c>
      <c r="AK38" s="321" t="b">
        <f t="shared" si="12"/>
        <v>0</v>
      </c>
      <c r="AL38" s="357" t="str">
        <f t="shared" si="13"/>
        <v xml:space="preserve"> </v>
      </c>
      <c r="AM38" s="367" t="str">
        <f t="shared" si="18"/>
        <v>N/A</v>
      </c>
      <c r="AN38" s="228"/>
      <c r="AO38" s="228"/>
      <c r="AP38" s="228"/>
    </row>
    <row r="39" spans="1:44" ht="34.5" customHeight="1" x14ac:dyDescent="0.25">
      <c r="A39" s="54"/>
      <c r="B39" s="165"/>
      <c r="C39" s="723"/>
      <c r="D39" s="724"/>
      <c r="E39" s="334"/>
      <c r="F39" s="165"/>
      <c r="G39" s="366">
        <f t="shared" si="0"/>
        <v>0</v>
      </c>
      <c r="H39" s="165"/>
      <c r="I39" s="165"/>
      <c r="J39" s="296"/>
      <c r="K39" s="296"/>
      <c r="L39" s="296"/>
      <c r="M39" s="458"/>
      <c r="N39" s="296" t="s">
        <v>68</v>
      </c>
      <c r="O39" s="165"/>
      <c r="P39" s="165"/>
      <c r="Q39" s="165">
        <f t="shared" si="15"/>
        <v>1900</v>
      </c>
      <c r="R39" s="467" t="e">
        <f t="shared" si="16"/>
        <v>#N/A</v>
      </c>
      <c r="S39" s="165"/>
      <c r="T39" s="165"/>
      <c r="U39" s="366">
        <f t="shared" si="1"/>
        <v>0</v>
      </c>
      <c r="V39" s="165"/>
      <c r="W39" s="165"/>
      <c r="X39" s="456"/>
      <c r="Y39" s="165" t="str">
        <f t="shared" si="2"/>
        <v>NO OBLIGATORIA</v>
      </c>
      <c r="Z39" s="165" t="str">
        <f t="shared" si="3"/>
        <v xml:space="preserve"> </v>
      </c>
      <c r="AA39" s="165" t="str">
        <f t="shared" si="4"/>
        <v xml:space="preserve"> </v>
      </c>
      <c r="AB39" s="165" t="str">
        <f t="shared" si="5"/>
        <v xml:space="preserve"> </v>
      </c>
      <c r="AC39" s="165" t="str">
        <f t="shared" si="6"/>
        <v xml:space="preserve"> </v>
      </c>
      <c r="AD39" s="165" t="str">
        <f t="shared" si="7"/>
        <v xml:space="preserve"> </v>
      </c>
      <c r="AE39" s="366">
        <f t="shared" si="8"/>
        <v>0</v>
      </c>
      <c r="AF39" s="321">
        <f t="shared" si="9"/>
        <v>-4</v>
      </c>
      <c r="AG39" s="321" t="b">
        <f t="shared" si="10"/>
        <v>0</v>
      </c>
      <c r="AH39" s="165"/>
      <c r="AI39" s="366">
        <f t="shared" si="17"/>
        <v>0</v>
      </c>
      <c r="AJ39" s="321">
        <f t="shared" si="11"/>
        <v>-4</v>
      </c>
      <c r="AK39" s="321" t="b">
        <f t="shared" si="12"/>
        <v>0</v>
      </c>
      <c r="AL39" s="357" t="str">
        <f t="shared" si="13"/>
        <v xml:space="preserve"> </v>
      </c>
      <c r="AM39" s="367" t="str">
        <f t="shared" si="18"/>
        <v>N/A</v>
      </c>
      <c r="AN39" s="228"/>
      <c r="AO39" s="228"/>
      <c r="AP39" s="228"/>
    </row>
    <row r="40" spans="1:44" ht="34.5" customHeight="1" x14ac:dyDescent="0.25">
      <c r="A40" s="54"/>
      <c r="B40" s="165"/>
      <c r="C40" s="723"/>
      <c r="D40" s="724"/>
      <c r="E40" s="334"/>
      <c r="F40" s="165"/>
      <c r="G40" s="366">
        <f t="shared" si="0"/>
        <v>0</v>
      </c>
      <c r="H40" s="165"/>
      <c r="I40" s="165"/>
      <c r="J40" s="296"/>
      <c r="K40" s="296"/>
      <c r="L40" s="296"/>
      <c r="M40" s="458"/>
      <c r="N40" s="296" t="s">
        <v>68</v>
      </c>
      <c r="O40" s="165"/>
      <c r="P40" s="165"/>
      <c r="Q40" s="165">
        <f t="shared" si="15"/>
        <v>1900</v>
      </c>
      <c r="R40" s="467" t="e">
        <f t="shared" si="16"/>
        <v>#N/A</v>
      </c>
      <c r="S40" s="165"/>
      <c r="T40" s="165"/>
      <c r="U40" s="366">
        <f t="shared" si="1"/>
        <v>0</v>
      </c>
      <c r="V40" s="165"/>
      <c r="W40" s="165"/>
      <c r="X40" s="456"/>
      <c r="Y40" s="165" t="str">
        <f t="shared" si="2"/>
        <v>NO OBLIGATORIA</v>
      </c>
      <c r="Z40" s="165" t="str">
        <f t="shared" si="3"/>
        <v xml:space="preserve"> </v>
      </c>
      <c r="AA40" s="165" t="str">
        <f t="shared" si="4"/>
        <v xml:space="preserve"> </v>
      </c>
      <c r="AB40" s="165" t="str">
        <f t="shared" si="5"/>
        <v xml:space="preserve"> </v>
      </c>
      <c r="AC40" s="165" t="str">
        <f t="shared" si="6"/>
        <v xml:space="preserve"> </v>
      </c>
      <c r="AD40" s="165" t="str">
        <f t="shared" si="7"/>
        <v xml:space="preserve"> </v>
      </c>
      <c r="AE40" s="366">
        <f t="shared" si="8"/>
        <v>0</v>
      </c>
      <c r="AF40" s="321">
        <f t="shared" si="9"/>
        <v>-4</v>
      </c>
      <c r="AG40" s="321" t="b">
        <f t="shared" si="10"/>
        <v>0</v>
      </c>
      <c r="AH40" s="165"/>
      <c r="AI40" s="366">
        <f t="shared" si="17"/>
        <v>0</v>
      </c>
      <c r="AJ40" s="321">
        <f t="shared" si="11"/>
        <v>-4</v>
      </c>
      <c r="AK40" s="321" t="b">
        <f t="shared" si="12"/>
        <v>0</v>
      </c>
      <c r="AL40" s="357" t="str">
        <f t="shared" si="13"/>
        <v xml:space="preserve"> </v>
      </c>
      <c r="AM40" s="367" t="str">
        <f t="shared" si="18"/>
        <v>N/A</v>
      </c>
      <c r="AN40" s="228"/>
      <c r="AO40" s="228"/>
      <c r="AP40" s="228"/>
    </row>
    <row r="41" spans="1:44" ht="34.5" customHeight="1" x14ac:dyDescent="0.25">
      <c r="A41" s="54"/>
      <c r="B41" s="165"/>
      <c r="C41" s="723"/>
      <c r="D41" s="724"/>
      <c r="E41" s="334"/>
      <c r="F41" s="165"/>
      <c r="G41" s="366">
        <f t="shared" si="0"/>
        <v>0</v>
      </c>
      <c r="H41" s="165"/>
      <c r="I41" s="165"/>
      <c r="J41" s="296"/>
      <c r="K41" s="296"/>
      <c r="L41" s="296"/>
      <c r="M41" s="458"/>
      <c r="N41" s="296" t="s">
        <v>68</v>
      </c>
      <c r="O41" s="165"/>
      <c r="P41" s="165"/>
      <c r="Q41" s="165">
        <f t="shared" si="15"/>
        <v>1900</v>
      </c>
      <c r="R41" s="467" t="e">
        <f t="shared" si="16"/>
        <v>#N/A</v>
      </c>
      <c r="S41" s="165"/>
      <c r="T41" s="165"/>
      <c r="U41" s="366">
        <f t="shared" si="1"/>
        <v>0</v>
      </c>
      <c r="V41" s="165"/>
      <c r="W41" s="165"/>
      <c r="X41" s="456"/>
      <c r="Y41" s="165" t="str">
        <f t="shared" si="2"/>
        <v>NO OBLIGATORIA</v>
      </c>
      <c r="Z41" s="165" t="str">
        <f t="shared" si="3"/>
        <v xml:space="preserve"> </v>
      </c>
      <c r="AA41" s="165" t="str">
        <f t="shared" si="4"/>
        <v xml:space="preserve"> </v>
      </c>
      <c r="AB41" s="165" t="str">
        <f t="shared" si="5"/>
        <v xml:space="preserve"> </v>
      </c>
      <c r="AC41" s="165" t="str">
        <f t="shared" si="6"/>
        <v xml:space="preserve"> </v>
      </c>
      <c r="AD41" s="165" t="str">
        <f t="shared" si="7"/>
        <v xml:space="preserve"> </v>
      </c>
      <c r="AE41" s="366">
        <f t="shared" si="8"/>
        <v>0</v>
      </c>
      <c r="AF41" s="321">
        <f t="shared" si="9"/>
        <v>-4</v>
      </c>
      <c r="AG41" s="321" t="b">
        <f t="shared" si="10"/>
        <v>0</v>
      </c>
      <c r="AH41" s="165"/>
      <c r="AI41" s="366">
        <f t="shared" si="17"/>
        <v>0</v>
      </c>
      <c r="AJ41" s="321">
        <f t="shared" si="11"/>
        <v>-4</v>
      </c>
      <c r="AK41" s="321" t="b">
        <f t="shared" si="12"/>
        <v>0</v>
      </c>
      <c r="AL41" s="357" t="str">
        <f t="shared" si="13"/>
        <v xml:space="preserve"> </v>
      </c>
      <c r="AM41" s="367" t="str">
        <f t="shared" si="18"/>
        <v>N/A</v>
      </c>
      <c r="AN41" s="228"/>
      <c r="AO41" s="228"/>
      <c r="AP41" s="228"/>
    </row>
    <row r="42" spans="1:44" ht="34.5" customHeight="1" x14ac:dyDescent="0.25">
      <c r="A42" s="54"/>
      <c r="B42" s="165"/>
      <c r="C42" s="723"/>
      <c r="D42" s="724"/>
      <c r="E42" s="334"/>
      <c r="F42" s="165"/>
      <c r="G42" s="366">
        <f t="shared" si="0"/>
        <v>0</v>
      </c>
      <c r="H42" s="165"/>
      <c r="I42" s="165"/>
      <c r="J42" s="296"/>
      <c r="K42" s="296"/>
      <c r="L42" s="296"/>
      <c r="M42" s="458"/>
      <c r="N42" s="296" t="s">
        <v>68</v>
      </c>
      <c r="O42" s="165"/>
      <c r="P42" s="165"/>
      <c r="Q42" s="165">
        <f t="shared" si="15"/>
        <v>1900</v>
      </c>
      <c r="R42" s="467" t="e">
        <f t="shared" si="16"/>
        <v>#N/A</v>
      </c>
      <c r="S42" s="165"/>
      <c r="T42" s="165"/>
      <c r="U42" s="366">
        <f t="shared" si="1"/>
        <v>0</v>
      </c>
      <c r="V42" s="165"/>
      <c r="W42" s="165"/>
      <c r="X42" s="456"/>
      <c r="Y42" s="165" t="str">
        <f t="shared" si="2"/>
        <v>NO OBLIGATORIA</v>
      </c>
      <c r="Z42" s="165" t="str">
        <f t="shared" si="3"/>
        <v xml:space="preserve"> </v>
      </c>
      <c r="AA42" s="165" t="str">
        <f t="shared" si="4"/>
        <v xml:space="preserve"> </v>
      </c>
      <c r="AB42" s="165" t="str">
        <f t="shared" si="5"/>
        <v xml:space="preserve"> </v>
      </c>
      <c r="AC42" s="165" t="str">
        <f t="shared" si="6"/>
        <v xml:space="preserve"> </v>
      </c>
      <c r="AD42" s="165" t="str">
        <f t="shared" si="7"/>
        <v xml:space="preserve"> </v>
      </c>
      <c r="AE42" s="366">
        <f t="shared" si="8"/>
        <v>0</v>
      </c>
      <c r="AF42" s="321">
        <f t="shared" si="9"/>
        <v>-4</v>
      </c>
      <c r="AG42" s="321" t="b">
        <f t="shared" si="10"/>
        <v>0</v>
      </c>
      <c r="AH42" s="165"/>
      <c r="AI42" s="366">
        <f t="shared" si="17"/>
        <v>0</v>
      </c>
      <c r="AJ42" s="321">
        <f t="shared" si="11"/>
        <v>-4</v>
      </c>
      <c r="AK42" s="321" t="b">
        <f t="shared" si="12"/>
        <v>0</v>
      </c>
      <c r="AL42" s="357" t="str">
        <f t="shared" si="13"/>
        <v xml:space="preserve"> </v>
      </c>
      <c r="AM42" s="367" t="str">
        <f t="shared" si="18"/>
        <v>N/A</v>
      </c>
      <c r="AN42" s="228"/>
      <c r="AO42" s="228"/>
      <c r="AP42" s="228"/>
    </row>
    <row r="43" spans="1:44" ht="34.5" customHeight="1" x14ac:dyDescent="0.25">
      <c r="A43" s="54"/>
      <c r="B43" s="165"/>
      <c r="C43" s="723"/>
      <c r="D43" s="724"/>
      <c r="E43" s="334"/>
      <c r="F43" s="165"/>
      <c r="G43" s="366">
        <f t="shared" si="0"/>
        <v>0</v>
      </c>
      <c r="H43" s="165"/>
      <c r="I43" s="165"/>
      <c r="J43" s="296"/>
      <c r="K43" s="296"/>
      <c r="L43" s="296"/>
      <c r="M43" s="458"/>
      <c r="N43" s="296" t="s">
        <v>68</v>
      </c>
      <c r="O43" s="165"/>
      <c r="P43" s="165"/>
      <c r="Q43" s="165">
        <f t="shared" si="15"/>
        <v>1900</v>
      </c>
      <c r="R43" s="467" t="e">
        <f t="shared" si="16"/>
        <v>#N/A</v>
      </c>
      <c r="S43" s="165"/>
      <c r="T43" s="165"/>
      <c r="U43" s="366">
        <f t="shared" si="1"/>
        <v>0</v>
      </c>
      <c r="V43" s="165"/>
      <c r="W43" s="165"/>
      <c r="X43" s="456"/>
      <c r="Y43" s="165" t="str">
        <f t="shared" si="2"/>
        <v>NO OBLIGATORIA</v>
      </c>
      <c r="Z43" s="165" t="str">
        <f t="shared" si="3"/>
        <v xml:space="preserve"> </v>
      </c>
      <c r="AA43" s="165" t="str">
        <f t="shared" si="4"/>
        <v xml:space="preserve"> </v>
      </c>
      <c r="AB43" s="165" t="str">
        <f t="shared" si="5"/>
        <v xml:space="preserve"> </v>
      </c>
      <c r="AC43" s="165" t="str">
        <f t="shared" si="6"/>
        <v xml:space="preserve"> </v>
      </c>
      <c r="AD43" s="165" t="str">
        <f t="shared" si="7"/>
        <v xml:space="preserve"> </v>
      </c>
      <c r="AE43" s="366">
        <f t="shared" si="8"/>
        <v>0</v>
      </c>
      <c r="AF43" s="321">
        <f t="shared" si="9"/>
        <v>-4</v>
      </c>
      <c r="AG43" s="321" t="b">
        <f t="shared" si="10"/>
        <v>0</v>
      </c>
      <c r="AH43" s="165"/>
      <c r="AI43" s="366">
        <f t="shared" si="17"/>
        <v>0</v>
      </c>
      <c r="AJ43" s="321">
        <f t="shared" si="11"/>
        <v>-4</v>
      </c>
      <c r="AK43" s="321" t="b">
        <f t="shared" si="12"/>
        <v>0</v>
      </c>
      <c r="AL43" s="357" t="str">
        <f t="shared" si="13"/>
        <v xml:space="preserve"> </v>
      </c>
      <c r="AM43" s="367" t="str">
        <f t="shared" si="18"/>
        <v>N/A</v>
      </c>
      <c r="AN43" s="228"/>
      <c r="AO43" s="228"/>
      <c r="AP43" s="228"/>
    </row>
    <row r="44" spans="1:44" ht="34.5" customHeight="1" x14ac:dyDescent="0.25">
      <c r="A44" s="54"/>
      <c r="B44" s="165"/>
      <c r="C44" s="723"/>
      <c r="D44" s="724"/>
      <c r="E44" s="334"/>
      <c r="F44" s="165"/>
      <c r="G44" s="366">
        <f t="shared" ref="G44:G75" si="21">+DATEDIF(F44,P44,"Y")</f>
        <v>0</v>
      </c>
      <c r="H44" s="165"/>
      <c r="I44" s="165"/>
      <c r="J44" s="296"/>
      <c r="K44" s="296"/>
      <c r="L44" s="296"/>
      <c r="M44" s="458"/>
      <c r="N44" s="296" t="s">
        <v>68</v>
      </c>
      <c r="O44" s="165"/>
      <c r="P44" s="165"/>
      <c r="Q44" s="165">
        <f t="shared" si="15"/>
        <v>1900</v>
      </c>
      <c r="R44" s="467" t="e">
        <f t="shared" si="16"/>
        <v>#N/A</v>
      </c>
      <c r="S44" s="165"/>
      <c r="T44" s="165"/>
      <c r="U44" s="366">
        <f t="shared" si="1"/>
        <v>0</v>
      </c>
      <c r="V44" s="165"/>
      <c r="W44" s="165"/>
      <c r="X44" s="456"/>
      <c r="Y44" s="165" t="str">
        <f t="shared" ref="Y44:Y75" si="22">+IF(AND(O44="Compensación de retiro por jubilación por invalidez",U44&gt;=60),"INVALIDEZ",IF(AND(G44&gt;=70,U44&gt;=120),"OBLIGATORIA",IF(AND(V44="SI",X44&gt;=30%),"DISCAPACIDAD","NO OBLIGATORIA")))</f>
        <v>NO OBLIGATORIA</v>
      </c>
      <c r="Z44" s="165" t="str">
        <f t="shared" ref="Z44:Z75" si="23">+IF(AND(Y44="NO OBLIGATORIA",G44&gt;=60,U44&gt;=360),"OK"," ")</f>
        <v xml:space="preserve"> </v>
      </c>
      <c r="AA44" s="165" t="str">
        <f t="shared" ref="AA44:AA75" si="24">+IF(AND(Y44="NO OBLIGATORIA",G44&gt;=65,U44&gt;=180),"OK"," ")</f>
        <v xml:space="preserve"> </v>
      </c>
      <c r="AB44" s="165" t="str">
        <f t="shared" si="5"/>
        <v xml:space="preserve"> </v>
      </c>
      <c r="AC44" s="165" t="str">
        <f t="shared" si="6"/>
        <v xml:space="preserve"> </v>
      </c>
      <c r="AD44" s="165" t="str">
        <f t="shared" si="7"/>
        <v xml:space="preserve"> </v>
      </c>
      <c r="AE44" s="366">
        <f t="shared" si="8"/>
        <v>0</v>
      </c>
      <c r="AF44" s="321">
        <f t="shared" si="9"/>
        <v>-4</v>
      </c>
      <c r="AG44" s="321" t="b">
        <f t="shared" si="10"/>
        <v>0</v>
      </c>
      <c r="AH44" s="165"/>
      <c r="AI44" s="366">
        <f t="shared" si="17"/>
        <v>0</v>
      </c>
      <c r="AJ44" s="321">
        <f t="shared" si="11"/>
        <v>-4</v>
      </c>
      <c r="AK44" s="321" t="b">
        <f t="shared" si="12"/>
        <v>0</v>
      </c>
      <c r="AL44" s="357" t="str">
        <f t="shared" si="13"/>
        <v xml:space="preserve"> </v>
      </c>
      <c r="AM44" s="367" t="str">
        <f t="shared" si="18"/>
        <v>N/A</v>
      </c>
      <c r="AN44" s="228"/>
      <c r="AO44" s="228"/>
      <c r="AP44" s="228"/>
    </row>
    <row r="45" spans="1:44" ht="34.5" customHeight="1" x14ac:dyDescent="0.25">
      <c r="A45" s="54"/>
      <c r="B45" s="165"/>
      <c r="C45" s="723"/>
      <c r="D45" s="724"/>
      <c r="E45" s="334"/>
      <c r="F45" s="165"/>
      <c r="G45" s="366">
        <f t="shared" si="21"/>
        <v>0</v>
      </c>
      <c r="H45" s="165"/>
      <c r="I45" s="165"/>
      <c r="J45" s="296"/>
      <c r="K45" s="296"/>
      <c r="L45" s="296"/>
      <c r="M45" s="458"/>
      <c r="N45" s="296" t="s">
        <v>68</v>
      </c>
      <c r="O45" s="165"/>
      <c r="P45" s="165"/>
      <c r="Q45" s="165">
        <f t="shared" si="15"/>
        <v>1900</v>
      </c>
      <c r="R45" s="467" t="e">
        <f t="shared" si="16"/>
        <v>#N/A</v>
      </c>
      <c r="S45" s="165"/>
      <c r="T45" s="165"/>
      <c r="U45" s="366">
        <f t="shared" si="1"/>
        <v>0</v>
      </c>
      <c r="V45" s="165"/>
      <c r="W45" s="165"/>
      <c r="X45" s="456"/>
      <c r="Y45" s="165" t="str">
        <f t="shared" si="22"/>
        <v>NO OBLIGATORIA</v>
      </c>
      <c r="Z45" s="165" t="str">
        <f t="shared" si="23"/>
        <v xml:space="preserve"> </v>
      </c>
      <c r="AA45" s="165" t="str">
        <f t="shared" si="24"/>
        <v xml:space="preserve"> </v>
      </c>
      <c r="AB45" s="165" t="str">
        <f t="shared" si="5"/>
        <v xml:space="preserve"> </v>
      </c>
      <c r="AC45" s="165" t="str">
        <f t="shared" si="6"/>
        <v xml:space="preserve"> </v>
      </c>
      <c r="AD45" s="165" t="str">
        <f t="shared" si="7"/>
        <v xml:space="preserve"> </v>
      </c>
      <c r="AE45" s="366">
        <f t="shared" si="8"/>
        <v>0</v>
      </c>
      <c r="AF45" s="321">
        <f t="shared" si="9"/>
        <v>-4</v>
      </c>
      <c r="AG45" s="321" t="b">
        <f t="shared" si="10"/>
        <v>0</v>
      </c>
      <c r="AH45" s="165"/>
      <c r="AI45" s="366">
        <f t="shared" si="17"/>
        <v>0</v>
      </c>
      <c r="AJ45" s="321">
        <f t="shared" si="11"/>
        <v>-4</v>
      </c>
      <c r="AK45" s="321" t="b">
        <f t="shared" si="12"/>
        <v>0</v>
      </c>
      <c r="AL45" s="357" t="str">
        <f t="shared" si="13"/>
        <v xml:space="preserve"> </v>
      </c>
      <c r="AM45" s="367" t="str">
        <f t="shared" si="18"/>
        <v>N/A</v>
      </c>
      <c r="AN45" s="228"/>
      <c r="AO45" s="228"/>
      <c r="AP45" s="228"/>
    </row>
    <row r="46" spans="1:44" ht="34.5" customHeight="1" x14ac:dyDescent="0.25">
      <c r="A46" s="54"/>
      <c r="B46" s="165"/>
      <c r="C46" s="723"/>
      <c r="D46" s="724"/>
      <c r="E46" s="334"/>
      <c r="F46" s="165"/>
      <c r="G46" s="366">
        <f t="shared" si="21"/>
        <v>0</v>
      </c>
      <c r="H46" s="165"/>
      <c r="I46" s="165"/>
      <c r="J46" s="296"/>
      <c r="K46" s="296"/>
      <c r="L46" s="296"/>
      <c r="M46" s="458"/>
      <c r="N46" s="296" t="s">
        <v>68</v>
      </c>
      <c r="O46" s="165"/>
      <c r="P46" s="165"/>
      <c r="Q46" s="165">
        <f t="shared" si="15"/>
        <v>1900</v>
      </c>
      <c r="R46" s="467" t="e">
        <f t="shared" si="16"/>
        <v>#N/A</v>
      </c>
      <c r="S46" s="165"/>
      <c r="T46" s="165"/>
      <c r="U46" s="366">
        <f t="shared" si="1"/>
        <v>0</v>
      </c>
      <c r="V46" s="165"/>
      <c r="W46" s="165"/>
      <c r="X46" s="456"/>
      <c r="Y46" s="165" t="str">
        <f t="shared" si="22"/>
        <v>NO OBLIGATORIA</v>
      </c>
      <c r="Z46" s="165" t="str">
        <f t="shared" si="23"/>
        <v xml:space="preserve"> </v>
      </c>
      <c r="AA46" s="165" t="str">
        <f t="shared" si="24"/>
        <v xml:space="preserve"> </v>
      </c>
      <c r="AB46" s="165" t="str">
        <f t="shared" si="5"/>
        <v xml:space="preserve"> </v>
      </c>
      <c r="AC46" s="165" t="str">
        <f t="shared" si="6"/>
        <v xml:space="preserve"> </v>
      </c>
      <c r="AD46" s="165" t="str">
        <f t="shared" si="7"/>
        <v xml:space="preserve"> </v>
      </c>
      <c r="AE46" s="366">
        <f t="shared" si="8"/>
        <v>0</v>
      </c>
      <c r="AF46" s="321">
        <f t="shared" si="9"/>
        <v>-4</v>
      </c>
      <c r="AG46" s="321" t="b">
        <f t="shared" si="10"/>
        <v>0</v>
      </c>
      <c r="AH46" s="165"/>
      <c r="AI46" s="366">
        <f t="shared" si="17"/>
        <v>0</v>
      </c>
      <c r="AJ46" s="321">
        <f t="shared" si="11"/>
        <v>-4</v>
      </c>
      <c r="AK46" s="321" t="b">
        <f t="shared" si="12"/>
        <v>0</v>
      </c>
      <c r="AL46" s="357" t="str">
        <f t="shared" si="13"/>
        <v xml:space="preserve"> </v>
      </c>
      <c r="AM46" s="367" t="str">
        <f t="shared" si="18"/>
        <v>N/A</v>
      </c>
      <c r="AN46" s="228"/>
      <c r="AO46" s="228"/>
      <c r="AP46" s="228"/>
    </row>
    <row r="47" spans="1:44" ht="34.5" customHeight="1" x14ac:dyDescent="0.25">
      <c r="A47" s="54"/>
      <c r="B47" s="165"/>
      <c r="C47" s="723"/>
      <c r="D47" s="724"/>
      <c r="E47" s="334"/>
      <c r="F47" s="165"/>
      <c r="G47" s="366">
        <f t="shared" si="21"/>
        <v>0</v>
      </c>
      <c r="H47" s="165"/>
      <c r="I47" s="165"/>
      <c r="J47" s="296"/>
      <c r="K47" s="296"/>
      <c r="L47" s="296"/>
      <c r="M47" s="458"/>
      <c r="N47" s="296" t="s">
        <v>68</v>
      </c>
      <c r="O47" s="165"/>
      <c r="P47" s="165"/>
      <c r="Q47" s="165">
        <f t="shared" si="15"/>
        <v>1900</v>
      </c>
      <c r="R47" s="467" t="e">
        <f t="shared" si="16"/>
        <v>#N/A</v>
      </c>
      <c r="S47" s="165"/>
      <c r="T47" s="165"/>
      <c r="U47" s="366">
        <f t="shared" si="1"/>
        <v>0</v>
      </c>
      <c r="V47" s="165"/>
      <c r="W47" s="165"/>
      <c r="X47" s="456"/>
      <c r="Y47" s="165" t="str">
        <f t="shared" si="22"/>
        <v>NO OBLIGATORIA</v>
      </c>
      <c r="Z47" s="165" t="str">
        <f t="shared" si="23"/>
        <v xml:space="preserve"> </v>
      </c>
      <c r="AA47" s="165" t="str">
        <f t="shared" si="24"/>
        <v xml:space="preserve"> </v>
      </c>
      <c r="AB47" s="165" t="str">
        <f t="shared" si="5"/>
        <v xml:space="preserve"> </v>
      </c>
      <c r="AC47" s="165" t="str">
        <f t="shared" si="6"/>
        <v xml:space="preserve"> </v>
      </c>
      <c r="AD47" s="165" t="str">
        <f t="shared" si="7"/>
        <v xml:space="preserve"> </v>
      </c>
      <c r="AE47" s="366">
        <f t="shared" si="8"/>
        <v>0</v>
      </c>
      <c r="AF47" s="321">
        <f t="shared" si="9"/>
        <v>-4</v>
      </c>
      <c r="AG47" s="321" t="b">
        <f t="shared" si="10"/>
        <v>0</v>
      </c>
      <c r="AH47" s="165"/>
      <c r="AI47" s="366">
        <f t="shared" si="17"/>
        <v>0</v>
      </c>
      <c r="AJ47" s="321">
        <f t="shared" si="11"/>
        <v>-4</v>
      </c>
      <c r="AK47" s="321" t="b">
        <f t="shared" si="12"/>
        <v>0</v>
      </c>
      <c r="AL47" s="357" t="str">
        <f t="shared" si="13"/>
        <v xml:space="preserve"> </v>
      </c>
      <c r="AM47" s="367" t="str">
        <f t="shared" si="18"/>
        <v>N/A</v>
      </c>
      <c r="AN47" s="228"/>
      <c r="AO47" s="228"/>
      <c r="AP47" s="228"/>
    </row>
    <row r="48" spans="1:44" ht="34.5" customHeight="1" x14ac:dyDescent="0.25">
      <c r="A48" s="54"/>
      <c r="B48" s="165"/>
      <c r="C48" s="723"/>
      <c r="D48" s="724"/>
      <c r="E48" s="334"/>
      <c r="F48" s="165"/>
      <c r="G48" s="366">
        <f t="shared" si="21"/>
        <v>0</v>
      </c>
      <c r="H48" s="165"/>
      <c r="I48" s="165"/>
      <c r="J48" s="296"/>
      <c r="K48" s="296"/>
      <c r="L48" s="296"/>
      <c r="M48" s="458"/>
      <c r="N48" s="296" t="s">
        <v>68</v>
      </c>
      <c r="O48" s="165"/>
      <c r="P48" s="165"/>
      <c r="Q48" s="165">
        <f t="shared" si="15"/>
        <v>1900</v>
      </c>
      <c r="R48" s="467" t="e">
        <f t="shared" si="16"/>
        <v>#N/A</v>
      </c>
      <c r="S48" s="165"/>
      <c r="T48" s="165"/>
      <c r="U48" s="366">
        <f t="shared" si="1"/>
        <v>0</v>
      </c>
      <c r="V48" s="165"/>
      <c r="W48" s="165"/>
      <c r="X48" s="456"/>
      <c r="Y48" s="165" t="str">
        <f t="shared" si="22"/>
        <v>NO OBLIGATORIA</v>
      </c>
      <c r="Z48" s="165" t="str">
        <f t="shared" si="23"/>
        <v xml:space="preserve"> </v>
      </c>
      <c r="AA48" s="165" t="str">
        <f t="shared" si="24"/>
        <v xml:space="preserve"> </v>
      </c>
      <c r="AB48" s="165" t="str">
        <f t="shared" si="5"/>
        <v xml:space="preserve"> </v>
      </c>
      <c r="AC48" s="165" t="str">
        <f t="shared" si="6"/>
        <v xml:space="preserve"> </v>
      </c>
      <c r="AD48" s="165" t="str">
        <f t="shared" si="7"/>
        <v xml:space="preserve"> </v>
      </c>
      <c r="AE48" s="366">
        <f t="shared" si="8"/>
        <v>0</v>
      </c>
      <c r="AF48" s="321">
        <f t="shared" si="9"/>
        <v>-4</v>
      </c>
      <c r="AG48" s="321" t="b">
        <f t="shared" si="10"/>
        <v>0</v>
      </c>
      <c r="AH48" s="165"/>
      <c r="AI48" s="366">
        <f t="shared" si="17"/>
        <v>0</v>
      </c>
      <c r="AJ48" s="321">
        <f t="shared" si="11"/>
        <v>-4</v>
      </c>
      <c r="AK48" s="321" t="b">
        <f t="shared" si="12"/>
        <v>0</v>
      </c>
      <c r="AL48" s="357" t="str">
        <f t="shared" si="13"/>
        <v xml:space="preserve"> </v>
      </c>
      <c r="AM48" s="367" t="str">
        <f t="shared" si="18"/>
        <v>N/A</v>
      </c>
      <c r="AN48" s="228"/>
      <c r="AO48" s="228"/>
      <c r="AP48" s="228"/>
    </row>
    <row r="49" spans="1:42" ht="34.5" customHeight="1" x14ac:dyDescent="0.25">
      <c r="A49" s="54"/>
      <c r="B49" s="165"/>
      <c r="C49" s="723"/>
      <c r="D49" s="724"/>
      <c r="E49" s="334"/>
      <c r="F49" s="165"/>
      <c r="G49" s="366">
        <f t="shared" si="21"/>
        <v>0</v>
      </c>
      <c r="H49" s="165"/>
      <c r="I49" s="165"/>
      <c r="J49" s="296"/>
      <c r="K49" s="296"/>
      <c r="L49" s="296"/>
      <c r="M49" s="458"/>
      <c r="N49" s="296" t="s">
        <v>68</v>
      </c>
      <c r="O49" s="165"/>
      <c r="P49" s="165"/>
      <c r="Q49" s="165">
        <f t="shared" si="15"/>
        <v>1900</v>
      </c>
      <c r="R49" s="467" t="e">
        <f t="shared" si="16"/>
        <v>#N/A</v>
      </c>
      <c r="S49" s="165"/>
      <c r="T49" s="165"/>
      <c r="U49" s="366">
        <f t="shared" si="1"/>
        <v>0</v>
      </c>
      <c r="V49" s="165"/>
      <c r="W49" s="165"/>
      <c r="X49" s="456"/>
      <c r="Y49" s="165" t="str">
        <f t="shared" si="22"/>
        <v>NO OBLIGATORIA</v>
      </c>
      <c r="Z49" s="165" t="str">
        <f t="shared" si="23"/>
        <v xml:space="preserve"> </v>
      </c>
      <c r="AA49" s="165" t="str">
        <f t="shared" si="24"/>
        <v xml:space="preserve"> </v>
      </c>
      <c r="AB49" s="165" t="str">
        <f t="shared" si="5"/>
        <v xml:space="preserve"> </v>
      </c>
      <c r="AC49" s="165" t="str">
        <f t="shared" si="6"/>
        <v xml:space="preserve"> </v>
      </c>
      <c r="AD49" s="165" t="str">
        <f t="shared" si="7"/>
        <v xml:space="preserve"> </v>
      </c>
      <c r="AE49" s="366">
        <f t="shared" si="8"/>
        <v>0</v>
      </c>
      <c r="AF49" s="321">
        <f t="shared" si="9"/>
        <v>-4</v>
      </c>
      <c r="AG49" s="321" t="b">
        <f t="shared" si="10"/>
        <v>0</v>
      </c>
      <c r="AH49" s="165"/>
      <c r="AI49" s="366">
        <f t="shared" si="17"/>
        <v>0</v>
      </c>
      <c r="AJ49" s="321">
        <f t="shared" si="11"/>
        <v>-4</v>
      </c>
      <c r="AK49" s="321" t="b">
        <f t="shared" si="12"/>
        <v>0</v>
      </c>
      <c r="AL49" s="357" t="str">
        <f t="shared" si="13"/>
        <v xml:space="preserve"> </v>
      </c>
      <c r="AM49" s="367" t="str">
        <f t="shared" si="18"/>
        <v>N/A</v>
      </c>
      <c r="AN49" s="228"/>
      <c r="AO49" s="228"/>
      <c r="AP49" s="228"/>
    </row>
    <row r="50" spans="1:42" ht="34.5" customHeight="1" x14ac:dyDescent="0.25">
      <c r="A50" s="54"/>
      <c r="B50" s="165"/>
      <c r="C50" s="723"/>
      <c r="D50" s="724"/>
      <c r="E50" s="334"/>
      <c r="F50" s="165"/>
      <c r="G50" s="366">
        <f t="shared" si="21"/>
        <v>0</v>
      </c>
      <c r="H50" s="165"/>
      <c r="I50" s="165"/>
      <c r="J50" s="296"/>
      <c r="K50" s="296"/>
      <c r="L50" s="296"/>
      <c r="M50" s="458"/>
      <c r="N50" s="296" t="s">
        <v>68</v>
      </c>
      <c r="O50" s="165"/>
      <c r="P50" s="165"/>
      <c r="Q50" s="165">
        <f t="shared" si="15"/>
        <v>1900</v>
      </c>
      <c r="R50" s="467" t="e">
        <f t="shared" si="16"/>
        <v>#N/A</v>
      </c>
      <c r="S50" s="165"/>
      <c r="T50" s="165"/>
      <c r="U50" s="366">
        <f t="shared" si="1"/>
        <v>0</v>
      </c>
      <c r="V50" s="165"/>
      <c r="W50" s="165"/>
      <c r="X50" s="456"/>
      <c r="Y50" s="165" t="str">
        <f t="shared" si="22"/>
        <v>NO OBLIGATORIA</v>
      </c>
      <c r="Z50" s="165" t="str">
        <f t="shared" si="23"/>
        <v xml:space="preserve"> </v>
      </c>
      <c r="AA50" s="165" t="str">
        <f t="shared" si="24"/>
        <v xml:space="preserve"> </v>
      </c>
      <c r="AB50" s="165" t="str">
        <f t="shared" si="5"/>
        <v xml:space="preserve"> </v>
      </c>
      <c r="AC50" s="165" t="str">
        <f t="shared" si="6"/>
        <v xml:space="preserve"> </v>
      </c>
      <c r="AD50" s="165" t="str">
        <f t="shared" si="7"/>
        <v xml:space="preserve"> </v>
      </c>
      <c r="AE50" s="366">
        <f t="shared" si="8"/>
        <v>0</v>
      </c>
      <c r="AF50" s="321">
        <f t="shared" si="9"/>
        <v>-4</v>
      </c>
      <c r="AG50" s="321" t="b">
        <f t="shared" si="10"/>
        <v>0</v>
      </c>
      <c r="AH50" s="165"/>
      <c r="AI50" s="366">
        <f t="shared" si="17"/>
        <v>0</v>
      </c>
      <c r="AJ50" s="321">
        <f t="shared" si="11"/>
        <v>-4</v>
      </c>
      <c r="AK50" s="321" t="b">
        <f t="shared" si="12"/>
        <v>0</v>
      </c>
      <c r="AL50" s="357" t="str">
        <f t="shared" si="13"/>
        <v xml:space="preserve"> </v>
      </c>
      <c r="AM50" s="367" t="str">
        <f t="shared" si="18"/>
        <v>N/A</v>
      </c>
      <c r="AN50" s="228"/>
      <c r="AO50" s="228"/>
      <c r="AP50" s="228"/>
    </row>
    <row r="51" spans="1:42" ht="34.5" customHeight="1" x14ac:dyDescent="0.25">
      <c r="A51" s="54"/>
      <c r="B51" s="165"/>
      <c r="C51" s="723"/>
      <c r="D51" s="724"/>
      <c r="E51" s="334"/>
      <c r="F51" s="165"/>
      <c r="G51" s="366">
        <f t="shared" si="21"/>
        <v>0</v>
      </c>
      <c r="H51" s="165"/>
      <c r="I51" s="165"/>
      <c r="J51" s="296"/>
      <c r="K51" s="296"/>
      <c r="L51" s="296"/>
      <c r="M51" s="458"/>
      <c r="N51" s="296" t="s">
        <v>68</v>
      </c>
      <c r="O51" s="165"/>
      <c r="P51" s="165"/>
      <c r="Q51" s="165">
        <f t="shared" si="15"/>
        <v>1900</v>
      </c>
      <c r="R51" s="467" t="e">
        <f t="shared" si="16"/>
        <v>#N/A</v>
      </c>
      <c r="S51" s="165"/>
      <c r="T51" s="165"/>
      <c r="U51" s="366">
        <f t="shared" si="1"/>
        <v>0</v>
      </c>
      <c r="V51" s="165"/>
      <c r="W51" s="165"/>
      <c r="X51" s="456"/>
      <c r="Y51" s="165" t="str">
        <f t="shared" si="22"/>
        <v>NO OBLIGATORIA</v>
      </c>
      <c r="Z51" s="165" t="str">
        <f t="shared" si="23"/>
        <v xml:space="preserve"> </v>
      </c>
      <c r="AA51" s="165" t="str">
        <f t="shared" si="24"/>
        <v xml:space="preserve"> </v>
      </c>
      <c r="AB51" s="165" t="str">
        <f t="shared" si="5"/>
        <v xml:space="preserve"> </v>
      </c>
      <c r="AC51" s="165" t="str">
        <f t="shared" si="6"/>
        <v xml:space="preserve"> </v>
      </c>
      <c r="AD51" s="165" t="str">
        <f t="shared" si="7"/>
        <v xml:space="preserve"> </v>
      </c>
      <c r="AE51" s="366">
        <f t="shared" si="8"/>
        <v>0</v>
      </c>
      <c r="AF51" s="321">
        <f t="shared" si="9"/>
        <v>-4</v>
      </c>
      <c r="AG51" s="321" t="b">
        <f t="shared" si="10"/>
        <v>0</v>
      </c>
      <c r="AH51" s="165"/>
      <c r="AI51" s="366">
        <f t="shared" si="17"/>
        <v>0</v>
      </c>
      <c r="AJ51" s="321">
        <f t="shared" si="11"/>
        <v>-4</v>
      </c>
      <c r="AK51" s="321" t="b">
        <f t="shared" si="12"/>
        <v>0</v>
      </c>
      <c r="AL51" s="357" t="str">
        <f t="shared" si="13"/>
        <v xml:space="preserve"> </v>
      </c>
      <c r="AM51" s="367" t="str">
        <f t="shared" si="18"/>
        <v>N/A</v>
      </c>
      <c r="AN51" s="228"/>
      <c r="AO51" s="228"/>
      <c r="AP51" s="228"/>
    </row>
    <row r="52" spans="1:42" ht="34.5" customHeight="1" x14ac:dyDescent="0.25">
      <c r="A52" s="54"/>
      <c r="B52" s="165"/>
      <c r="C52" s="723"/>
      <c r="D52" s="724"/>
      <c r="E52" s="334"/>
      <c r="F52" s="165"/>
      <c r="G52" s="366">
        <f t="shared" si="21"/>
        <v>0</v>
      </c>
      <c r="H52" s="165"/>
      <c r="I52" s="165"/>
      <c r="J52" s="296"/>
      <c r="K52" s="296"/>
      <c r="L52" s="296"/>
      <c r="M52" s="458"/>
      <c r="N52" s="296" t="s">
        <v>68</v>
      </c>
      <c r="O52" s="165"/>
      <c r="P52" s="165"/>
      <c r="Q52" s="165">
        <f t="shared" si="15"/>
        <v>1900</v>
      </c>
      <c r="R52" s="467" t="e">
        <f t="shared" si="16"/>
        <v>#N/A</v>
      </c>
      <c r="S52" s="165"/>
      <c r="T52" s="165"/>
      <c r="U52" s="366">
        <f t="shared" si="1"/>
        <v>0</v>
      </c>
      <c r="V52" s="165"/>
      <c r="W52" s="165"/>
      <c r="X52" s="456"/>
      <c r="Y52" s="165" t="str">
        <f t="shared" si="22"/>
        <v>NO OBLIGATORIA</v>
      </c>
      <c r="Z52" s="165" t="str">
        <f t="shared" si="23"/>
        <v xml:space="preserve"> </v>
      </c>
      <c r="AA52" s="165" t="str">
        <f t="shared" si="24"/>
        <v xml:space="preserve"> </v>
      </c>
      <c r="AB52" s="165" t="str">
        <f t="shared" si="5"/>
        <v xml:space="preserve"> </v>
      </c>
      <c r="AC52" s="165" t="str">
        <f t="shared" si="6"/>
        <v xml:space="preserve"> </v>
      </c>
      <c r="AD52" s="165" t="str">
        <f t="shared" si="7"/>
        <v xml:space="preserve"> </v>
      </c>
      <c r="AE52" s="366">
        <f t="shared" si="8"/>
        <v>0</v>
      </c>
      <c r="AF52" s="321">
        <f t="shared" si="9"/>
        <v>-4</v>
      </c>
      <c r="AG52" s="321" t="b">
        <f t="shared" si="10"/>
        <v>0</v>
      </c>
      <c r="AH52" s="165"/>
      <c r="AI52" s="366">
        <f t="shared" si="17"/>
        <v>0</v>
      </c>
      <c r="AJ52" s="321">
        <f t="shared" si="11"/>
        <v>-4</v>
      </c>
      <c r="AK52" s="321" t="b">
        <f t="shared" si="12"/>
        <v>0</v>
      </c>
      <c r="AL52" s="357" t="str">
        <f t="shared" si="13"/>
        <v xml:space="preserve"> </v>
      </c>
      <c r="AM52" s="367" t="str">
        <f t="shared" si="18"/>
        <v>N/A</v>
      </c>
      <c r="AN52" s="228"/>
      <c r="AO52" s="228"/>
      <c r="AP52" s="228"/>
    </row>
    <row r="53" spans="1:42" ht="34.5" customHeight="1" x14ac:dyDescent="0.25">
      <c r="A53" s="54"/>
      <c r="B53" s="165"/>
      <c r="C53" s="723"/>
      <c r="D53" s="724"/>
      <c r="E53" s="334"/>
      <c r="F53" s="165"/>
      <c r="G53" s="366">
        <f t="shared" si="21"/>
        <v>0</v>
      </c>
      <c r="H53" s="165"/>
      <c r="I53" s="165"/>
      <c r="J53" s="296"/>
      <c r="K53" s="296"/>
      <c r="L53" s="296"/>
      <c r="M53" s="458"/>
      <c r="N53" s="296" t="s">
        <v>68</v>
      </c>
      <c r="O53" s="165"/>
      <c r="P53" s="165"/>
      <c r="Q53" s="165">
        <f t="shared" si="15"/>
        <v>1900</v>
      </c>
      <c r="R53" s="467" t="e">
        <f t="shared" si="16"/>
        <v>#N/A</v>
      </c>
      <c r="S53" s="165"/>
      <c r="T53" s="165"/>
      <c r="U53" s="366">
        <f t="shared" si="1"/>
        <v>0</v>
      </c>
      <c r="V53" s="165"/>
      <c r="W53" s="165"/>
      <c r="X53" s="456"/>
      <c r="Y53" s="165" t="str">
        <f t="shared" si="22"/>
        <v>NO OBLIGATORIA</v>
      </c>
      <c r="Z53" s="165" t="str">
        <f t="shared" si="23"/>
        <v xml:space="preserve"> </v>
      </c>
      <c r="AA53" s="165" t="str">
        <f t="shared" si="24"/>
        <v xml:space="preserve"> </v>
      </c>
      <c r="AB53" s="165" t="str">
        <f t="shared" si="5"/>
        <v xml:space="preserve"> </v>
      </c>
      <c r="AC53" s="165" t="str">
        <f t="shared" si="6"/>
        <v xml:space="preserve"> </v>
      </c>
      <c r="AD53" s="165" t="str">
        <f t="shared" si="7"/>
        <v xml:space="preserve"> </v>
      </c>
      <c r="AE53" s="366">
        <f t="shared" si="8"/>
        <v>0</v>
      </c>
      <c r="AF53" s="321">
        <f t="shared" si="9"/>
        <v>-4</v>
      </c>
      <c r="AG53" s="321" t="b">
        <f t="shared" si="10"/>
        <v>0</v>
      </c>
      <c r="AH53" s="165"/>
      <c r="AI53" s="366">
        <f t="shared" si="17"/>
        <v>0</v>
      </c>
      <c r="AJ53" s="321">
        <f t="shared" si="11"/>
        <v>-4</v>
      </c>
      <c r="AK53" s="321" t="b">
        <f t="shared" si="12"/>
        <v>0</v>
      </c>
      <c r="AL53" s="357" t="str">
        <f t="shared" si="13"/>
        <v xml:space="preserve"> </v>
      </c>
      <c r="AM53" s="367" t="str">
        <f t="shared" si="18"/>
        <v>N/A</v>
      </c>
      <c r="AN53" s="228"/>
      <c r="AO53" s="228"/>
      <c r="AP53" s="228"/>
    </row>
    <row r="54" spans="1:42" ht="34.5" customHeight="1" x14ac:dyDescent="0.25">
      <c r="A54" s="54"/>
      <c r="B54" s="165"/>
      <c r="C54" s="723"/>
      <c r="D54" s="724"/>
      <c r="E54" s="334"/>
      <c r="F54" s="165"/>
      <c r="G54" s="366">
        <f t="shared" si="21"/>
        <v>0</v>
      </c>
      <c r="H54" s="165"/>
      <c r="I54" s="165"/>
      <c r="J54" s="296"/>
      <c r="K54" s="296"/>
      <c r="L54" s="296"/>
      <c r="M54" s="458"/>
      <c r="N54" s="296" t="s">
        <v>68</v>
      </c>
      <c r="O54" s="165"/>
      <c r="P54" s="165"/>
      <c r="Q54" s="165">
        <f t="shared" si="15"/>
        <v>1900</v>
      </c>
      <c r="R54" s="467" t="e">
        <f t="shared" si="16"/>
        <v>#N/A</v>
      </c>
      <c r="S54" s="165"/>
      <c r="T54" s="165"/>
      <c r="U54" s="366">
        <f t="shared" si="1"/>
        <v>0</v>
      </c>
      <c r="V54" s="165"/>
      <c r="W54" s="165"/>
      <c r="X54" s="456"/>
      <c r="Y54" s="165" t="str">
        <f t="shared" si="22"/>
        <v>NO OBLIGATORIA</v>
      </c>
      <c r="Z54" s="165" t="str">
        <f t="shared" si="23"/>
        <v xml:space="preserve"> </v>
      </c>
      <c r="AA54" s="165" t="str">
        <f t="shared" si="24"/>
        <v xml:space="preserve"> </v>
      </c>
      <c r="AB54" s="165" t="str">
        <f t="shared" si="5"/>
        <v xml:space="preserve"> </v>
      </c>
      <c r="AC54" s="165" t="str">
        <f t="shared" si="6"/>
        <v xml:space="preserve"> </v>
      </c>
      <c r="AD54" s="165" t="str">
        <f t="shared" si="7"/>
        <v xml:space="preserve"> </v>
      </c>
      <c r="AE54" s="366">
        <f t="shared" si="8"/>
        <v>0</v>
      </c>
      <c r="AF54" s="321">
        <f t="shared" si="9"/>
        <v>-4</v>
      </c>
      <c r="AG54" s="321" t="b">
        <f t="shared" si="10"/>
        <v>0</v>
      </c>
      <c r="AH54" s="165"/>
      <c r="AI54" s="366">
        <f t="shared" si="17"/>
        <v>0</v>
      </c>
      <c r="AJ54" s="321">
        <f t="shared" si="11"/>
        <v>-4</v>
      </c>
      <c r="AK54" s="321" t="b">
        <f t="shared" si="12"/>
        <v>0</v>
      </c>
      <c r="AL54" s="357" t="str">
        <f t="shared" si="13"/>
        <v xml:space="preserve"> </v>
      </c>
      <c r="AM54" s="367" t="str">
        <f t="shared" si="18"/>
        <v>N/A</v>
      </c>
      <c r="AN54" s="228"/>
      <c r="AO54" s="228"/>
      <c r="AP54" s="228"/>
    </row>
    <row r="55" spans="1:42" ht="34.5" customHeight="1" x14ac:dyDescent="0.25">
      <c r="A55" s="54"/>
      <c r="B55" s="165"/>
      <c r="C55" s="723"/>
      <c r="D55" s="724"/>
      <c r="E55" s="334"/>
      <c r="F55" s="165"/>
      <c r="G55" s="366">
        <f t="shared" si="21"/>
        <v>0</v>
      </c>
      <c r="H55" s="165"/>
      <c r="I55" s="165"/>
      <c r="J55" s="296"/>
      <c r="K55" s="296"/>
      <c r="L55" s="296"/>
      <c r="M55" s="458"/>
      <c r="N55" s="296" t="s">
        <v>68</v>
      </c>
      <c r="O55" s="165"/>
      <c r="P55" s="165"/>
      <c r="Q55" s="165">
        <f t="shared" si="15"/>
        <v>1900</v>
      </c>
      <c r="R55" s="467" t="e">
        <f t="shared" si="16"/>
        <v>#N/A</v>
      </c>
      <c r="S55" s="165"/>
      <c r="T55" s="165"/>
      <c r="U55" s="366">
        <f t="shared" si="1"/>
        <v>0</v>
      </c>
      <c r="V55" s="165"/>
      <c r="W55" s="165"/>
      <c r="X55" s="456"/>
      <c r="Y55" s="165" t="str">
        <f t="shared" si="22"/>
        <v>NO OBLIGATORIA</v>
      </c>
      <c r="Z55" s="165" t="str">
        <f t="shared" si="23"/>
        <v xml:space="preserve"> </v>
      </c>
      <c r="AA55" s="165" t="str">
        <f t="shared" si="24"/>
        <v xml:space="preserve"> </v>
      </c>
      <c r="AB55" s="165" t="str">
        <f t="shared" si="5"/>
        <v xml:space="preserve"> </v>
      </c>
      <c r="AC55" s="165" t="str">
        <f t="shared" si="6"/>
        <v xml:space="preserve"> </v>
      </c>
      <c r="AD55" s="165" t="str">
        <f t="shared" si="7"/>
        <v xml:space="preserve"> </v>
      </c>
      <c r="AE55" s="366">
        <f t="shared" si="8"/>
        <v>0</v>
      </c>
      <c r="AF55" s="321">
        <f t="shared" si="9"/>
        <v>-4</v>
      </c>
      <c r="AG55" s="321" t="b">
        <f t="shared" si="10"/>
        <v>0</v>
      </c>
      <c r="AH55" s="165"/>
      <c r="AI55" s="366">
        <f t="shared" si="17"/>
        <v>0</v>
      </c>
      <c r="AJ55" s="321">
        <f t="shared" si="11"/>
        <v>-4</v>
      </c>
      <c r="AK55" s="321" t="b">
        <f t="shared" si="12"/>
        <v>0</v>
      </c>
      <c r="AL55" s="357" t="str">
        <f t="shared" si="13"/>
        <v xml:space="preserve"> </v>
      </c>
      <c r="AM55" s="367" t="str">
        <f t="shared" si="18"/>
        <v>N/A</v>
      </c>
      <c r="AN55" s="228"/>
      <c r="AO55" s="228"/>
      <c r="AP55" s="228"/>
    </row>
    <row r="56" spans="1:42" ht="34.5" customHeight="1" x14ac:dyDescent="0.25">
      <c r="A56" s="54"/>
      <c r="B56" s="165"/>
      <c r="C56" s="723"/>
      <c r="D56" s="724"/>
      <c r="E56" s="334"/>
      <c r="F56" s="165"/>
      <c r="G56" s="366">
        <f t="shared" si="21"/>
        <v>0</v>
      </c>
      <c r="H56" s="165"/>
      <c r="I56" s="165"/>
      <c r="J56" s="296"/>
      <c r="K56" s="296"/>
      <c r="L56" s="296"/>
      <c r="M56" s="458"/>
      <c r="N56" s="296" t="s">
        <v>68</v>
      </c>
      <c r="O56" s="165"/>
      <c r="P56" s="165"/>
      <c r="Q56" s="165">
        <f t="shared" si="15"/>
        <v>1900</v>
      </c>
      <c r="R56" s="467" t="e">
        <f t="shared" si="16"/>
        <v>#N/A</v>
      </c>
      <c r="S56" s="165"/>
      <c r="T56" s="165"/>
      <c r="U56" s="366">
        <f t="shared" si="1"/>
        <v>0</v>
      </c>
      <c r="V56" s="165"/>
      <c r="W56" s="165"/>
      <c r="X56" s="456"/>
      <c r="Y56" s="165" t="str">
        <f t="shared" si="22"/>
        <v>NO OBLIGATORIA</v>
      </c>
      <c r="Z56" s="165" t="str">
        <f t="shared" si="23"/>
        <v xml:space="preserve"> </v>
      </c>
      <c r="AA56" s="165" t="str">
        <f t="shared" si="24"/>
        <v xml:space="preserve"> </v>
      </c>
      <c r="AB56" s="165" t="str">
        <f t="shared" si="5"/>
        <v xml:space="preserve"> </v>
      </c>
      <c r="AC56" s="165" t="str">
        <f t="shared" si="6"/>
        <v xml:space="preserve"> </v>
      </c>
      <c r="AD56" s="165" t="str">
        <f t="shared" si="7"/>
        <v xml:space="preserve"> </v>
      </c>
      <c r="AE56" s="366">
        <f t="shared" si="8"/>
        <v>0</v>
      </c>
      <c r="AF56" s="321">
        <f t="shared" si="9"/>
        <v>-4</v>
      </c>
      <c r="AG56" s="321" t="b">
        <f t="shared" si="10"/>
        <v>0</v>
      </c>
      <c r="AH56" s="165"/>
      <c r="AI56" s="366">
        <f t="shared" si="17"/>
        <v>0</v>
      </c>
      <c r="AJ56" s="321">
        <f t="shared" si="11"/>
        <v>-4</v>
      </c>
      <c r="AK56" s="321" t="b">
        <f t="shared" si="12"/>
        <v>0</v>
      </c>
      <c r="AL56" s="357" t="str">
        <f t="shared" si="13"/>
        <v xml:space="preserve"> </v>
      </c>
      <c r="AM56" s="367" t="str">
        <f t="shared" si="18"/>
        <v>N/A</v>
      </c>
      <c r="AN56" s="228"/>
      <c r="AO56" s="228"/>
      <c r="AP56" s="228"/>
    </row>
    <row r="57" spans="1:42" ht="34.5" customHeight="1" x14ac:dyDescent="0.25">
      <c r="A57" s="54"/>
      <c r="B57" s="165"/>
      <c r="C57" s="723"/>
      <c r="D57" s="724"/>
      <c r="E57" s="334"/>
      <c r="F57" s="165"/>
      <c r="G57" s="366">
        <f t="shared" si="21"/>
        <v>0</v>
      </c>
      <c r="H57" s="165"/>
      <c r="I57" s="165"/>
      <c r="J57" s="296"/>
      <c r="K57" s="296"/>
      <c r="L57" s="296"/>
      <c r="M57" s="458"/>
      <c r="N57" s="296" t="s">
        <v>68</v>
      </c>
      <c r="O57" s="165"/>
      <c r="P57" s="165"/>
      <c r="Q57" s="165">
        <f t="shared" si="15"/>
        <v>1900</v>
      </c>
      <c r="R57" s="467" t="e">
        <f t="shared" si="16"/>
        <v>#N/A</v>
      </c>
      <c r="S57" s="165"/>
      <c r="T57" s="165"/>
      <c r="U57" s="366">
        <f t="shared" si="1"/>
        <v>0</v>
      </c>
      <c r="V57" s="165"/>
      <c r="W57" s="165"/>
      <c r="X57" s="456"/>
      <c r="Y57" s="165" t="str">
        <f t="shared" si="22"/>
        <v>NO OBLIGATORIA</v>
      </c>
      <c r="Z57" s="165" t="str">
        <f t="shared" si="23"/>
        <v xml:space="preserve"> </v>
      </c>
      <c r="AA57" s="165" t="str">
        <f t="shared" si="24"/>
        <v xml:space="preserve"> </v>
      </c>
      <c r="AB57" s="165" t="str">
        <f t="shared" si="5"/>
        <v xml:space="preserve"> </v>
      </c>
      <c r="AC57" s="165" t="str">
        <f t="shared" si="6"/>
        <v xml:space="preserve"> </v>
      </c>
      <c r="AD57" s="165" t="str">
        <f t="shared" si="7"/>
        <v xml:space="preserve"> </v>
      </c>
      <c r="AE57" s="366">
        <f t="shared" si="8"/>
        <v>0</v>
      </c>
      <c r="AF57" s="321">
        <f t="shared" si="9"/>
        <v>-4</v>
      </c>
      <c r="AG57" s="321" t="b">
        <f t="shared" si="10"/>
        <v>0</v>
      </c>
      <c r="AH57" s="165"/>
      <c r="AI57" s="366">
        <f t="shared" si="17"/>
        <v>0</v>
      </c>
      <c r="AJ57" s="321">
        <f t="shared" si="11"/>
        <v>-4</v>
      </c>
      <c r="AK57" s="321" t="b">
        <f t="shared" si="12"/>
        <v>0</v>
      </c>
      <c r="AL57" s="357" t="str">
        <f t="shared" si="13"/>
        <v xml:space="preserve"> </v>
      </c>
      <c r="AM57" s="367" t="str">
        <f t="shared" si="18"/>
        <v>N/A</v>
      </c>
      <c r="AN57" s="228"/>
      <c r="AO57" s="228"/>
      <c r="AP57" s="228"/>
    </row>
    <row r="58" spans="1:42" ht="34.5" customHeight="1" x14ac:dyDescent="0.25">
      <c r="A58" s="54"/>
      <c r="B58" s="165"/>
      <c r="C58" s="723"/>
      <c r="D58" s="724"/>
      <c r="E58" s="334"/>
      <c r="F58" s="165"/>
      <c r="G58" s="366">
        <f t="shared" si="21"/>
        <v>0</v>
      </c>
      <c r="H58" s="165"/>
      <c r="I58" s="165"/>
      <c r="J58" s="296"/>
      <c r="K58" s="296"/>
      <c r="L58" s="296"/>
      <c r="M58" s="458"/>
      <c r="N58" s="296" t="s">
        <v>68</v>
      </c>
      <c r="O58" s="165"/>
      <c r="P58" s="165"/>
      <c r="Q58" s="165">
        <f t="shared" si="15"/>
        <v>1900</v>
      </c>
      <c r="R58" s="467" t="e">
        <f t="shared" si="16"/>
        <v>#N/A</v>
      </c>
      <c r="S58" s="165"/>
      <c r="T58" s="165"/>
      <c r="U58" s="366">
        <f t="shared" si="1"/>
        <v>0</v>
      </c>
      <c r="V58" s="165"/>
      <c r="W58" s="165"/>
      <c r="X58" s="456"/>
      <c r="Y58" s="165" t="str">
        <f t="shared" si="22"/>
        <v>NO OBLIGATORIA</v>
      </c>
      <c r="Z58" s="165" t="str">
        <f t="shared" si="23"/>
        <v xml:space="preserve"> </v>
      </c>
      <c r="AA58" s="165" t="str">
        <f t="shared" si="24"/>
        <v xml:space="preserve"> </v>
      </c>
      <c r="AB58" s="165" t="str">
        <f t="shared" si="5"/>
        <v xml:space="preserve"> </v>
      </c>
      <c r="AC58" s="165" t="str">
        <f t="shared" si="6"/>
        <v xml:space="preserve"> </v>
      </c>
      <c r="AD58" s="165" t="str">
        <f t="shared" si="7"/>
        <v xml:space="preserve"> </v>
      </c>
      <c r="AE58" s="366">
        <f t="shared" si="8"/>
        <v>0</v>
      </c>
      <c r="AF58" s="321">
        <f t="shared" si="9"/>
        <v>-4</v>
      </c>
      <c r="AG58" s="321" t="b">
        <f t="shared" si="10"/>
        <v>0</v>
      </c>
      <c r="AH58" s="165"/>
      <c r="AI58" s="366">
        <f t="shared" si="17"/>
        <v>0</v>
      </c>
      <c r="AJ58" s="321">
        <f t="shared" si="11"/>
        <v>-4</v>
      </c>
      <c r="AK58" s="321" t="b">
        <f t="shared" si="12"/>
        <v>0</v>
      </c>
      <c r="AL58" s="357" t="str">
        <f t="shared" si="13"/>
        <v xml:space="preserve"> </v>
      </c>
      <c r="AM58" s="367" t="str">
        <f t="shared" si="18"/>
        <v>N/A</v>
      </c>
      <c r="AN58" s="228"/>
      <c r="AO58" s="228"/>
      <c r="AP58" s="228"/>
    </row>
    <row r="59" spans="1:42" ht="34.5" customHeight="1" x14ac:dyDescent="0.25">
      <c r="A59" s="54"/>
      <c r="B59" s="165"/>
      <c r="C59" s="723"/>
      <c r="D59" s="724"/>
      <c r="E59" s="334"/>
      <c r="F59" s="165"/>
      <c r="G59" s="366">
        <f t="shared" si="21"/>
        <v>0</v>
      </c>
      <c r="H59" s="165"/>
      <c r="I59" s="165"/>
      <c r="J59" s="296"/>
      <c r="K59" s="296"/>
      <c r="L59" s="296"/>
      <c r="M59" s="458"/>
      <c r="N59" s="296" t="s">
        <v>68</v>
      </c>
      <c r="O59" s="165"/>
      <c r="P59" s="165"/>
      <c r="Q59" s="165">
        <f t="shared" si="15"/>
        <v>1900</v>
      </c>
      <c r="R59" s="467" t="e">
        <f t="shared" si="16"/>
        <v>#N/A</v>
      </c>
      <c r="S59" s="165"/>
      <c r="T59" s="165"/>
      <c r="U59" s="366">
        <f t="shared" si="1"/>
        <v>0</v>
      </c>
      <c r="V59" s="165"/>
      <c r="W59" s="165"/>
      <c r="X59" s="456"/>
      <c r="Y59" s="165" t="str">
        <f t="shared" si="22"/>
        <v>NO OBLIGATORIA</v>
      </c>
      <c r="Z59" s="165" t="str">
        <f t="shared" si="23"/>
        <v xml:space="preserve"> </v>
      </c>
      <c r="AA59" s="165" t="str">
        <f t="shared" si="24"/>
        <v xml:space="preserve"> </v>
      </c>
      <c r="AB59" s="165" t="str">
        <f t="shared" si="5"/>
        <v xml:space="preserve"> </v>
      </c>
      <c r="AC59" s="165" t="str">
        <f t="shared" si="6"/>
        <v xml:space="preserve"> </v>
      </c>
      <c r="AD59" s="165" t="str">
        <f t="shared" si="7"/>
        <v xml:space="preserve"> </v>
      </c>
      <c r="AE59" s="366">
        <f t="shared" si="8"/>
        <v>0</v>
      </c>
      <c r="AF59" s="321">
        <f t="shared" si="9"/>
        <v>-4</v>
      </c>
      <c r="AG59" s="321" t="b">
        <f t="shared" si="10"/>
        <v>0</v>
      </c>
      <c r="AH59" s="165"/>
      <c r="AI59" s="366">
        <f t="shared" si="17"/>
        <v>0</v>
      </c>
      <c r="AJ59" s="321">
        <f t="shared" si="11"/>
        <v>-4</v>
      </c>
      <c r="AK59" s="321" t="b">
        <f t="shared" si="12"/>
        <v>0</v>
      </c>
      <c r="AL59" s="357" t="str">
        <f t="shared" si="13"/>
        <v xml:space="preserve"> </v>
      </c>
      <c r="AM59" s="367" t="str">
        <f t="shared" si="18"/>
        <v>N/A</v>
      </c>
      <c r="AN59" s="228"/>
      <c r="AO59" s="228"/>
      <c r="AP59" s="228"/>
    </row>
    <row r="60" spans="1:42" ht="34.5" customHeight="1" x14ac:dyDescent="0.25">
      <c r="A60" s="54"/>
      <c r="B60" s="165"/>
      <c r="C60" s="723"/>
      <c r="D60" s="724"/>
      <c r="E60" s="334"/>
      <c r="F60" s="165"/>
      <c r="G60" s="366">
        <f t="shared" si="21"/>
        <v>0</v>
      </c>
      <c r="H60" s="165"/>
      <c r="I60" s="165"/>
      <c r="J60" s="296"/>
      <c r="K60" s="296"/>
      <c r="L60" s="296"/>
      <c r="M60" s="458"/>
      <c r="N60" s="296" t="s">
        <v>68</v>
      </c>
      <c r="O60" s="165"/>
      <c r="P60" s="165"/>
      <c r="Q60" s="165">
        <f t="shared" si="15"/>
        <v>1900</v>
      </c>
      <c r="R60" s="467" t="e">
        <f t="shared" si="16"/>
        <v>#N/A</v>
      </c>
      <c r="S60" s="165"/>
      <c r="T60" s="165"/>
      <c r="U60" s="366">
        <f t="shared" si="1"/>
        <v>0</v>
      </c>
      <c r="V60" s="165"/>
      <c r="W60" s="165"/>
      <c r="X60" s="456"/>
      <c r="Y60" s="165" t="str">
        <f t="shared" si="22"/>
        <v>NO OBLIGATORIA</v>
      </c>
      <c r="Z60" s="165" t="str">
        <f t="shared" si="23"/>
        <v xml:space="preserve"> </v>
      </c>
      <c r="AA60" s="165" t="str">
        <f t="shared" si="24"/>
        <v xml:space="preserve"> </v>
      </c>
      <c r="AB60" s="165" t="str">
        <f t="shared" si="5"/>
        <v xml:space="preserve"> </v>
      </c>
      <c r="AC60" s="165" t="str">
        <f t="shared" si="6"/>
        <v xml:space="preserve"> </v>
      </c>
      <c r="AD60" s="165" t="str">
        <f t="shared" si="7"/>
        <v xml:space="preserve"> </v>
      </c>
      <c r="AE60" s="366">
        <f t="shared" si="8"/>
        <v>0</v>
      </c>
      <c r="AF60" s="321">
        <f t="shared" si="9"/>
        <v>-4</v>
      </c>
      <c r="AG60" s="321" t="b">
        <f t="shared" si="10"/>
        <v>0</v>
      </c>
      <c r="AH60" s="165"/>
      <c r="AI60" s="366">
        <f t="shared" si="17"/>
        <v>0</v>
      </c>
      <c r="AJ60" s="321">
        <f t="shared" si="11"/>
        <v>-4</v>
      </c>
      <c r="AK60" s="321" t="b">
        <f t="shared" si="12"/>
        <v>0</v>
      </c>
      <c r="AL60" s="357" t="str">
        <f t="shared" si="13"/>
        <v xml:space="preserve"> </v>
      </c>
      <c r="AM60" s="367" t="str">
        <f t="shared" si="18"/>
        <v>N/A</v>
      </c>
      <c r="AN60" s="228"/>
      <c r="AO60" s="228"/>
      <c r="AP60" s="228"/>
    </row>
    <row r="61" spans="1:42" ht="34.5" customHeight="1" x14ac:dyDescent="0.25">
      <c r="A61" s="54"/>
      <c r="B61" s="165"/>
      <c r="C61" s="723"/>
      <c r="D61" s="724"/>
      <c r="E61" s="334"/>
      <c r="F61" s="165"/>
      <c r="G61" s="366">
        <f t="shared" si="21"/>
        <v>0</v>
      </c>
      <c r="H61" s="165"/>
      <c r="I61" s="165"/>
      <c r="J61" s="296"/>
      <c r="K61" s="296"/>
      <c r="L61" s="296"/>
      <c r="M61" s="458"/>
      <c r="N61" s="296" t="s">
        <v>68</v>
      </c>
      <c r="O61" s="165"/>
      <c r="P61" s="165"/>
      <c r="Q61" s="165">
        <f t="shared" si="15"/>
        <v>1900</v>
      </c>
      <c r="R61" s="467" t="e">
        <f t="shared" si="16"/>
        <v>#N/A</v>
      </c>
      <c r="S61" s="165"/>
      <c r="T61" s="165"/>
      <c r="U61" s="366">
        <f t="shared" si="1"/>
        <v>0</v>
      </c>
      <c r="V61" s="165"/>
      <c r="W61" s="165"/>
      <c r="X61" s="456"/>
      <c r="Y61" s="165" t="str">
        <f t="shared" si="22"/>
        <v>NO OBLIGATORIA</v>
      </c>
      <c r="Z61" s="165" t="str">
        <f t="shared" si="23"/>
        <v xml:space="preserve"> </v>
      </c>
      <c r="AA61" s="165" t="str">
        <f t="shared" si="24"/>
        <v xml:space="preserve"> </v>
      </c>
      <c r="AB61" s="165" t="str">
        <f t="shared" si="5"/>
        <v xml:space="preserve"> </v>
      </c>
      <c r="AC61" s="165" t="str">
        <f t="shared" si="6"/>
        <v xml:space="preserve"> </v>
      </c>
      <c r="AD61" s="165" t="str">
        <f t="shared" si="7"/>
        <v xml:space="preserve"> </v>
      </c>
      <c r="AE61" s="366">
        <f t="shared" si="8"/>
        <v>0</v>
      </c>
      <c r="AF61" s="321">
        <f t="shared" si="9"/>
        <v>-4</v>
      </c>
      <c r="AG61" s="321" t="b">
        <f t="shared" si="10"/>
        <v>0</v>
      </c>
      <c r="AH61" s="165"/>
      <c r="AI61" s="366">
        <f t="shared" si="17"/>
        <v>0</v>
      </c>
      <c r="AJ61" s="321">
        <f t="shared" si="11"/>
        <v>-4</v>
      </c>
      <c r="AK61" s="321" t="b">
        <f t="shared" si="12"/>
        <v>0</v>
      </c>
      <c r="AL61" s="357" t="str">
        <f t="shared" si="13"/>
        <v xml:space="preserve"> </v>
      </c>
      <c r="AM61" s="367" t="str">
        <f t="shared" si="18"/>
        <v>N/A</v>
      </c>
      <c r="AN61" s="228"/>
      <c r="AO61" s="228"/>
      <c r="AP61" s="228"/>
    </row>
    <row r="62" spans="1:42" ht="34.5" customHeight="1" x14ac:dyDescent="0.25">
      <c r="A62" s="54"/>
      <c r="B62" s="165"/>
      <c r="C62" s="723"/>
      <c r="D62" s="724"/>
      <c r="E62" s="334"/>
      <c r="F62" s="165"/>
      <c r="G62" s="366">
        <f t="shared" si="21"/>
        <v>0</v>
      </c>
      <c r="H62" s="165"/>
      <c r="I62" s="165"/>
      <c r="J62" s="296"/>
      <c r="K62" s="296"/>
      <c r="L62" s="296"/>
      <c r="M62" s="458"/>
      <c r="N62" s="296" t="s">
        <v>68</v>
      </c>
      <c r="O62" s="165"/>
      <c r="P62" s="165"/>
      <c r="Q62" s="165">
        <f t="shared" si="15"/>
        <v>1900</v>
      </c>
      <c r="R62" s="467" t="e">
        <f t="shared" si="16"/>
        <v>#N/A</v>
      </c>
      <c r="S62" s="165"/>
      <c r="T62" s="165"/>
      <c r="U62" s="366">
        <f t="shared" si="1"/>
        <v>0</v>
      </c>
      <c r="V62" s="165"/>
      <c r="W62" s="165"/>
      <c r="X62" s="456"/>
      <c r="Y62" s="165" t="str">
        <f t="shared" si="22"/>
        <v>NO OBLIGATORIA</v>
      </c>
      <c r="Z62" s="165" t="str">
        <f t="shared" si="23"/>
        <v xml:space="preserve"> </v>
      </c>
      <c r="AA62" s="165" t="str">
        <f t="shared" si="24"/>
        <v xml:space="preserve"> </v>
      </c>
      <c r="AB62" s="165" t="str">
        <f t="shared" si="5"/>
        <v xml:space="preserve"> </v>
      </c>
      <c r="AC62" s="165" t="str">
        <f t="shared" si="6"/>
        <v xml:space="preserve"> </v>
      </c>
      <c r="AD62" s="165" t="str">
        <f t="shared" si="7"/>
        <v xml:space="preserve"> </v>
      </c>
      <c r="AE62" s="366">
        <f t="shared" si="8"/>
        <v>0</v>
      </c>
      <c r="AF62" s="321">
        <f t="shared" si="9"/>
        <v>-4</v>
      </c>
      <c r="AG62" s="321" t="b">
        <f t="shared" si="10"/>
        <v>0</v>
      </c>
      <c r="AH62" s="165"/>
      <c r="AI62" s="366">
        <f t="shared" si="17"/>
        <v>0</v>
      </c>
      <c r="AJ62" s="321">
        <f t="shared" si="11"/>
        <v>-4</v>
      </c>
      <c r="AK62" s="321" t="b">
        <f t="shared" si="12"/>
        <v>0</v>
      </c>
      <c r="AL62" s="357" t="str">
        <f t="shared" si="13"/>
        <v xml:space="preserve"> </v>
      </c>
      <c r="AM62" s="367" t="str">
        <f t="shared" si="18"/>
        <v>N/A</v>
      </c>
      <c r="AN62" s="228"/>
      <c r="AO62" s="228"/>
      <c r="AP62" s="228"/>
    </row>
    <row r="63" spans="1:42" ht="34.5" customHeight="1" x14ac:dyDescent="0.25">
      <c r="A63" s="54"/>
      <c r="B63" s="165"/>
      <c r="C63" s="723"/>
      <c r="D63" s="724"/>
      <c r="E63" s="334"/>
      <c r="F63" s="165"/>
      <c r="G63" s="366">
        <f t="shared" si="21"/>
        <v>0</v>
      </c>
      <c r="H63" s="165"/>
      <c r="I63" s="165"/>
      <c r="J63" s="296"/>
      <c r="K63" s="296"/>
      <c r="L63" s="296"/>
      <c r="M63" s="458"/>
      <c r="N63" s="296" t="s">
        <v>68</v>
      </c>
      <c r="O63" s="165"/>
      <c r="P63" s="165"/>
      <c r="Q63" s="165">
        <f t="shared" si="15"/>
        <v>1900</v>
      </c>
      <c r="R63" s="467" t="e">
        <f t="shared" si="16"/>
        <v>#N/A</v>
      </c>
      <c r="S63" s="165"/>
      <c r="T63" s="165"/>
      <c r="U63" s="366">
        <f t="shared" si="1"/>
        <v>0</v>
      </c>
      <c r="V63" s="165"/>
      <c r="W63" s="165"/>
      <c r="X63" s="456"/>
      <c r="Y63" s="165" t="str">
        <f t="shared" si="22"/>
        <v>NO OBLIGATORIA</v>
      </c>
      <c r="Z63" s="165" t="str">
        <f t="shared" si="23"/>
        <v xml:space="preserve"> </v>
      </c>
      <c r="AA63" s="165" t="str">
        <f t="shared" si="24"/>
        <v xml:space="preserve"> </v>
      </c>
      <c r="AB63" s="165" t="str">
        <f t="shared" si="5"/>
        <v xml:space="preserve"> </v>
      </c>
      <c r="AC63" s="165" t="str">
        <f t="shared" si="6"/>
        <v xml:space="preserve"> </v>
      </c>
      <c r="AD63" s="165" t="str">
        <f t="shared" si="7"/>
        <v xml:space="preserve"> </v>
      </c>
      <c r="AE63" s="366">
        <f t="shared" si="8"/>
        <v>0</v>
      </c>
      <c r="AF63" s="321">
        <f t="shared" si="9"/>
        <v>-4</v>
      </c>
      <c r="AG63" s="321" t="b">
        <f t="shared" si="10"/>
        <v>0</v>
      </c>
      <c r="AH63" s="165"/>
      <c r="AI63" s="366">
        <f t="shared" si="17"/>
        <v>0</v>
      </c>
      <c r="AJ63" s="321">
        <f t="shared" si="11"/>
        <v>-4</v>
      </c>
      <c r="AK63" s="321" t="b">
        <f t="shared" si="12"/>
        <v>0</v>
      </c>
      <c r="AL63" s="357" t="str">
        <f t="shared" si="13"/>
        <v xml:space="preserve"> </v>
      </c>
      <c r="AM63" s="367" t="str">
        <f t="shared" si="18"/>
        <v>N/A</v>
      </c>
      <c r="AN63" s="228"/>
      <c r="AO63" s="228"/>
      <c r="AP63" s="228"/>
    </row>
    <row r="64" spans="1:42" ht="34.5" customHeight="1" x14ac:dyDescent="0.25">
      <c r="A64" s="54"/>
      <c r="B64" s="165"/>
      <c r="C64" s="723"/>
      <c r="D64" s="724"/>
      <c r="E64" s="334"/>
      <c r="F64" s="165"/>
      <c r="G64" s="366">
        <f t="shared" si="21"/>
        <v>0</v>
      </c>
      <c r="H64" s="165"/>
      <c r="I64" s="165"/>
      <c r="J64" s="296"/>
      <c r="K64" s="296"/>
      <c r="L64" s="296"/>
      <c r="M64" s="458"/>
      <c r="N64" s="296" t="s">
        <v>68</v>
      </c>
      <c r="O64" s="165"/>
      <c r="P64" s="165"/>
      <c r="Q64" s="165">
        <f t="shared" si="15"/>
        <v>1900</v>
      </c>
      <c r="R64" s="467" t="e">
        <f t="shared" si="16"/>
        <v>#N/A</v>
      </c>
      <c r="S64" s="165"/>
      <c r="T64" s="165"/>
      <c r="U64" s="366">
        <f t="shared" si="1"/>
        <v>0</v>
      </c>
      <c r="V64" s="165"/>
      <c r="W64" s="165"/>
      <c r="X64" s="456"/>
      <c r="Y64" s="165" t="str">
        <f t="shared" si="22"/>
        <v>NO OBLIGATORIA</v>
      </c>
      <c r="Z64" s="165" t="str">
        <f t="shared" si="23"/>
        <v xml:space="preserve"> </v>
      </c>
      <c r="AA64" s="165" t="str">
        <f t="shared" si="24"/>
        <v xml:space="preserve"> </v>
      </c>
      <c r="AB64" s="165" t="str">
        <f t="shared" si="5"/>
        <v xml:space="preserve"> </v>
      </c>
      <c r="AC64" s="165" t="str">
        <f t="shared" si="6"/>
        <v xml:space="preserve"> </v>
      </c>
      <c r="AD64" s="165" t="str">
        <f t="shared" si="7"/>
        <v xml:space="preserve"> </v>
      </c>
      <c r="AE64" s="366">
        <f t="shared" si="8"/>
        <v>0</v>
      </c>
      <c r="AF64" s="321">
        <f t="shared" si="9"/>
        <v>-4</v>
      </c>
      <c r="AG64" s="321" t="b">
        <f t="shared" si="10"/>
        <v>0</v>
      </c>
      <c r="AH64" s="165"/>
      <c r="AI64" s="366">
        <f t="shared" si="17"/>
        <v>0</v>
      </c>
      <c r="AJ64" s="321">
        <f t="shared" si="11"/>
        <v>-4</v>
      </c>
      <c r="AK64" s="321" t="b">
        <f t="shared" si="12"/>
        <v>0</v>
      </c>
      <c r="AL64" s="357" t="str">
        <f t="shared" si="13"/>
        <v xml:space="preserve"> </v>
      </c>
      <c r="AM64" s="367" t="str">
        <f t="shared" si="18"/>
        <v>N/A</v>
      </c>
      <c r="AN64" s="228"/>
      <c r="AO64" s="228"/>
      <c r="AP64" s="228"/>
    </row>
    <row r="65" spans="1:42" ht="34.5" customHeight="1" x14ac:dyDescent="0.25">
      <c r="A65" s="54"/>
      <c r="B65" s="165"/>
      <c r="C65" s="723"/>
      <c r="D65" s="724"/>
      <c r="E65" s="334"/>
      <c r="F65" s="165"/>
      <c r="G65" s="366">
        <f t="shared" si="21"/>
        <v>0</v>
      </c>
      <c r="H65" s="165"/>
      <c r="I65" s="165"/>
      <c r="J65" s="296"/>
      <c r="K65" s="296"/>
      <c r="L65" s="296"/>
      <c r="M65" s="458"/>
      <c r="N65" s="296" t="s">
        <v>68</v>
      </c>
      <c r="O65" s="165"/>
      <c r="P65" s="165"/>
      <c r="Q65" s="165">
        <f t="shared" si="15"/>
        <v>1900</v>
      </c>
      <c r="R65" s="467" t="e">
        <f t="shared" si="16"/>
        <v>#N/A</v>
      </c>
      <c r="S65" s="165"/>
      <c r="T65" s="165"/>
      <c r="U65" s="366">
        <f t="shared" si="1"/>
        <v>0</v>
      </c>
      <c r="V65" s="165"/>
      <c r="W65" s="165"/>
      <c r="X65" s="456"/>
      <c r="Y65" s="165" t="str">
        <f t="shared" si="22"/>
        <v>NO OBLIGATORIA</v>
      </c>
      <c r="Z65" s="165" t="str">
        <f t="shared" si="23"/>
        <v xml:space="preserve"> </v>
      </c>
      <c r="AA65" s="165" t="str">
        <f t="shared" si="24"/>
        <v xml:space="preserve"> </v>
      </c>
      <c r="AB65" s="165" t="str">
        <f t="shared" si="5"/>
        <v xml:space="preserve"> </v>
      </c>
      <c r="AC65" s="165" t="str">
        <f t="shared" si="6"/>
        <v xml:space="preserve"> </v>
      </c>
      <c r="AD65" s="165" t="str">
        <f t="shared" si="7"/>
        <v xml:space="preserve"> </v>
      </c>
      <c r="AE65" s="366">
        <f t="shared" si="8"/>
        <v>0</v>
      </c>
      <c r="AF65" s="321">
        <f t="shared" si="9"/>
        <v>-4</v>
      </c>
      <c r="AG65" s="321" t="b">
        <f t="shared" si="10"/>
        <v>0</v>
      </c>
      <c r="AH65" s="165"/>
      <c r="AI65" s="366">
        <f t="shared" si="17"/>
        <v>0</v>
      </c>
      <c r="AJ65" s="321">
        <f t="shared" si="11"/>
        <v>-4</v>
      </c>
      <c r="AK65" s="321" t="b">
        <f t="shared" si="12"/>
        <v>0</v>
      </c>
      <c r="AL65" s="357" t="str">
        <f t="shared" si="13"/>
        <v xml:space="preserve"> </v>
      </c>
      <c r="AM65" s="367" t="str">
        <f t="shared" si="18"/>
        <v>N/A</v>
      </c>
      <c r="AN65" s="228"/>
      <c r="AO65" s="228"/>
      <c r="AP65" s="228"/>
    </row>
    <row r="66" spans="1:42" ht="34.5" customHeight="1" x14ac:dyDescent="0.25">
      <c r="A66" s="54"/>
      <c r="B66" s="165"/>
      <c r="C66" s="723"/>
      <c r="D66" s="724"/>
      <c r="E66" s="334"/>
      <c r="F66" s="165"/>
      <c r="G66" s="366">
        <f t="shared" si="21"/>
        <v>0</v>
      </c>
      <c r="H66" s="165"/>
      <c r="I66" s="165"/>
      <c r="J66" s="296"/>
      <c r="K66" s="296"/>
      <c r="L66" s="296"/>
      <c r="M66" s="458"/>
      <c r="N66" s="296" t="s">
        <v>68</v>
      </c>
      <c r="O66" s="165"/>
      <c r="P66" s="165"/>
      <c r="Q66" s="165">
        <f t="shared" si="15"/>
        <v>1900</v>
      </c>
      <c r="R66" s="467" t="e">
        <f t="shared" si="16"/>
        <v>#N/A</v>
      </c>
      <c r="S66" s="165"/>
      <c r="T66" s="165"/>
      <c r="U66" s="366">
        <f t="shared" si="1"/>
        <v>0</v>
      </c>
      <c r="V66" s="165"/>
      <c r="W66" s="165"/>
      <c r="X66" s="456"/>
      <c r="Y66" s="165" t="str">
        <f t="shared" si="22"/>
        <v>NO OBLIGATORIA</v>
      </c>
      <c r="Z66" s="165" t="str">
        <f t="shared" si="23"/>
        <v xml:space="preserve"> </v>
      </c>
      <c r="AA66" s="165" t="str">
        <f t="shared" si="24"/>
        <v xml:space="preserve"> </v>
      </c>
      <c r="AB66" s="165" t="str">
        <f t="shared" si="5"/>
        <v xml:space="preserve"> </v>
      </c>
      <c r="AC66" s="165" t="str">
        <f t="shared" si="6"/>
        <v xml:space="preserve"> </v>
      </c>
      <c r="AD66" s="165" t="str">
        <f t="shared" si="7"/>
        <v xml:space="preserve"> </v>
      </c>
      <c r="AE66" s="366">
        <f t="shared" si="8"/>
        <v>0</v>
      </c>
      <c r="AF66" s="321">
        <f t="shared" si="9"/>
        <v>-4</v>
      </c>
      <c r="AG66" s="321" t="b">
        <f t="shared" si="10"/>
        <v>0</v>
      </c>
      <c r="AH66" s="165"/>
      <c r="AI66" s="366">
        <f t="shared" si="17"/>
        <v>0</v>
      </c>
      <c r="AJ66" s="321">
        <f t="shared" si="11"/>
        <v>-4</v>
      </c>
      <c r="AK66" s="321" t="b">
        <f t="shared" si="12"/>
        <v>0</v>
      </c>
      <c r="AL66" s="357" t="str">
        <f t="shared" si="13"/>
        <v xml:space="preserve"> </v>
      </c>
      <c r="AM66" s="367" t="str">
        <f t="shared" si="18"/>
        <v>N/A</v>
      </c>
      <c r="AN66" s="228"/>
      <c r="AO66" s="228"/>
      <c r="AP66" s="228"/>
    </row>
    <row r="67" spans="1:42" ht="34.5" customHeight="1" x14ac:dyDescent="0.25">
      <c r="A67" s="54"/>
      <c r="B67" s="165"/>
      <c r="C67" s="723"/>
      <c r="D67" s="724"/>
      <c r="E67" s="334"/>
      <c r="F67" s="165"/>
      <c r="G67" s="366">
        <f t="shared" si="21"/>
        <v>0</v>
      </c>
      <c r="H67" s="165"/>
      <c r="I67" s="165"/>
      <c r="J67" s="296"/>
      <c r="K67" s="296"/>
      <c r="L67" s="296"/>
      <c r="M67" s="458"/>
      <c r="N67" s="296" t="s">
        <v>68</v>
      </c>
      <c r="O67" s="165"/>
      <c r="P67" s="165"/>
      <c r="Q67" s="165">
        <f t="shared" si="15"/>
        <v>1900</v>
      </c>
      <c r="R67" s="467" t="e">
        <f t="shared" si="16"/>
        <v>#N/A</v>
      </c>
      <c r="S67" s="165"/>
      <c r="T67" s="165"/>
      <c r="U67" s="366">
        <f t="shared" si="1"/>
        <v>0</v>
      </c>
      <c r="V67" s="165"/>
      <c r="W67" s="165"/>
      <c r="X67" s="456"/>
      <c r="Y67" s="165" t="str">
        <f t="shared" si="22"/>
        <v>NO OBLIGATORIA</v>
      </c>
      <c r="Z67" s="165" t="str">
        <f t="shared" si="23"/>
        <v xml:space="preserve"> </v>
      </c>
      <c r="AA67" s="165" t="str">
        <f t="shared" si="24"/>
        <v xml:space="preserve"> </v>
      </c>
      <c r="AB67" s="165" t="str">
        <f t="shared" si="5"/>
        <v xml:space="preserve"> </v>
      </c>
      <c r="AC67" s="165" t="str">
        <f t="shared" si="6"/>
        <v xml:space="preserve"> </v>
      </c>
      <c r="AD67" s="165" t="str">
        <f t="shared" si="7"/>
        <v xml:space="preserve"> </v>
      </c>
      <c r="AE67" s="366">
        <f t="shared" si="8"/>
        <v>0</v>
      </c>
      <c r="AF67" s="321">
        <f t="shared" si="9"/>
        <v>-4</v>
      </c>
      <c r="AG67" s="321" t="b">
        <f t="shared" si="10"/>
        <v>0</v>
      </c>
      <c r="AH67" s="165"/>
      <c r="AI67" s="366">
        <f t="shared" si="17"/>
        <v>0</v>
      </c>
      <c r="AJ67" s="321">
        <f t="shared" si="11"/>
        <v>-4</v>
      </c>
      <c r="AK67" s="321" t="b">
        <f t="shared" si="12"/>
        <v>0</v>
      </c>
      <c r="AL67" s="357" t="str">
        <f t="shared" si="13"/>
        <v xml:space="preserve"> </v>
      </c>
      <c r="AM67" s="367" t="str">
        <f t="shared" si="18"/>
        <v>N/A</v>
      </c>
      <c r="AN67" s="228"/>
      <c r="AO67" s="228"/>
      <c r="AP67" s="228"/>
    </row>
    <row r="68" spans="1:42" ht="34.5" customHeight="1" x14ac:dyDescent="0.25">
      <c r="A68" s="54"/>
      <c r="B68" s="165"/>
      <c r="C68" s="723"/>
      <c r="D68" s="724"/>
      <c r="E68" s="334"/>
      <c r="F68" s="165"/>
      <c r="G68" s="366">
        <f t="shared" si="21"/>
        <v>0</v>
      </c>
      <c r="H68" s="165"/>
      <c r="I68" s="165"/>
      <c r="J68" s="296"/>
      <c r="K68" s="296"/>
      <c r="L68" s="296"/>
      <c r="M68" s="458"/>
      <c r="N68" s="296" t="s">
        <v>68</v>
      </c>
      <c r="O68" s="165"/>
      <c r="P68" s="165"/>
      <c r="Q68" s="165">
        <f t="shared" si="15"/>
        <v>1900</v>
      </c>
      <c r="R68" s="467" t="e">
        <f t="shared" si="16"/>
        <v>#N/A</v>
      </c>
      <c r="S68" s="165"/>
      <c r="T68" s="165"/>
      <c r="U68" s="366">
        <f t="shared" si="1"/>
        <v>0</v>
      </c>
      <c r="V68" s="165"/>
      <c r="W68" s="165"/>
      <c r="X68" s="456"/>
      <c r="Y68" s="165" t="str">
        <f t="shared" si="22"/>
        <v>NO OBLIGATORIA</v>
      </c>
      <c r="Z68" s="165" t="str">
        <f t="shared" si="23"/>
        <v xml:space="preserve"> </v>
      </c>
      <c r="AA68" s="165" t="str">
        <f t="shared" si="24"/>
        <v xml:space="preserve"> </v>
      </c>
      <c r="AB68" s="165" t="str">
        <f t="shared" si="5"/>
        <v xml:space="preserve"> </v>
      </c>
      <c r="AC68" s="165" t="str">
        <f t="shared" si="6"/>
        <v xml:space="preserve"> </v>
      </c>
      <c r="AD68" s="165" t="str">
        <f t="shared" si="7"/>
        <v xml:space="preserve"> </v>
      </c>
      <c r="AE68" s="366">
        <f t="shared" si="8"/>
        <v>0</v>
      </c>
      <c r="AF68" s="321">
        <f t="shared" si="9"/>
        <v>-4</v>
      </c>
      <c r="AG68" s="321" t="b">
        <f t="shared" si="10"/>
        <v>0</v>
      </c>
      <c r="AH68" s="165"/>
      <c r="AI68" s="366">
        <f t="shared" si="17"/>
        <v>0</v>
      </c>
      <c r="AJ68" s="321">
        <f t="shared" si="11"/>
        <v>-4</v>
      </c>
      <c r="AK68" s="321" t="b">
        <f t="shared" si="12"/>
        <v>0</v>
      </c>
      <c r="AL68" s="357" t="str">
        <f t="shared" si="13"/>
        <v xml:space="preserve"> </v>
      </c>
      <c r="AM68" s="367" t="str">
        <f t="shared" si="18"/>
        <v>N/A</v>
      </c>
      <c r="AN68" s="228"/>
      <c r="AO68" s="228"/>
      <c r="AP68" s="228"/>
    </row>
    <row r="69" spans="1:42" ht="34.5" customHeight="1" x14ac:dyDescent="0.25">
      <c r="A69" s="54"/>
      <c r="B69" s="165"/>
      <c r="C69" s="723"/>
      <c r="D69" s="724"/>
      <c r="E69" s="334"/>
      <c r="F69" s="165"/>
      <c r="G69" s="366">
        <f t="shared" si="21"/>
        <v>0</v>
      </c>
      <c r="H69" s="165"/>
      <c r="I69" s="165"/>
      <c r="J69" s="296"/>
      <c r="K69" s="296"/>
      <c r="L69" s="296"/>
      <c r="M69" s="458"/>
      <c r="N69" s="296" t="s">
        <v>68</v>
      </c>
      <c r="O69" s="165"/>
      <c r="P69" s="165"/>
      <c r="Q69" s="165">
        <f t="shared" si="15"/>
        <v>1900</v>
      </c>
      <c r="R69" s="467" t="e">
        <f t="shared" si="16"/>
        <v>#N/A</v>
      </c>
      <c r="S69" s="165"/>
      <c r="T69" s="165"/>
      <c r="U69" s="366">
        <f t="shared" si="1"/>
        <v>0</v>
      </c>
      <c r="V69" s="165"/>
      <c r="W69" s="165"/>
      <c r="X69" s="456"/>
      <c r="Y69" s="165" t="str">
        <f t="shared" si="22"/>
        <v>NO OBLIGATORIA</v>
      </c>
      <c r="Z69" s="165" t="str">
        <f t="shared" si="23"/>
        <v xml:space="preserve"> </v>
      </c>
      <c r="AA69" s="165" t="str">
        <f t="shared" si="24"/>
        <v xml:space="preserve"> </v>
      </c>
      <c r="AB69" s="165" t="str">
        <f t="shared" si="5"/>
        <v xml:space="preserve"> </v>
      </c>
      <c r="AC69" s="165" t="str">
        <f t="shared" si="6"/>
        <v xml:space="preserve"> </v>
      </c>
      <c r="AD69" s="165" t="str">
        <f t="shared" si="7"/>
        <v xml:space="preserve"> </v>
      </c>
      <c r="AE69" s="366">
        <f t="shared" si="8"/>
        <v>0</v>
      </c>
      <c r="AF69" s="321">
        <f t="shared" si="9"/>
        <v>-4</v>
      </c>
      <c r="AG69" s="321" t="b">
        <f t="shared" si="10"/>
        <v>0</v>
      </c>
      <c r="AH69" s="165"/>
      <c r="AI69" s="366">
        <f t="shared" si="17"/>
        <v>0</v>
      </c>
      <c r="AJ69" s="321">
        <f t="shared" si="11"/>
        <v>-4</v>
      </c>
      <c r="AK69" s="321" t="b">
        <f t="shared" si="12"/>
        <v>0</v>
      </c>
      <c r="AL69" s="357" t="str">
        <f t="shared" si="13"/>
        <v xml:space="preserve"> </v>
      </c>
      <c r="AM69" s="367" t="str">
        <f t="shared" si="18"/>
        <v>N/A</v>
      </c>
      <c r="AN69" s="228"/>
      <c r="AO69" s="228"/>
      <c r="AP69" s="228"/>
    </row>
    <row r="70" spans="1:42" ht="34.5" customHeight="1" x14ac:dyDescent="0.25">
      <c r="A70" s="54"/>
      <c r="B70" s="165"/>
      <c r="C70" s="723"/>
      <c r="D70" s="724"/>
      <c r="E70" s="334"/>
      <c r="F70" s="165"/>
      <c r="G70" s="366">
        <f t="shared" si="21"/>
        <v>0</v>
      </c>
      <c r="H70" s="165"/>
      <c r="I70" s="165"/>
      <c r="J70" s="296"/>
      <c r="K70" s="296"/>
      <c r="L70" s="296"/>
      <c r="M70" s="458"/>
      <c r="N70" s="296" t="s">
        <v>68</v>
      </c>
      <c r="O70" s="165"/>
      <c r="P70" s="165"/>
      <c r="Q70" s="165">
        <f t="shared" si="15"/>
        <v>1900</v>
      </c>
      <c r="R70" s="467" t="e">
        <f t="shared" si="16"/>
        <v>#N/A</v>
      </c>
      <c r="S70" s="165"/>
      <c r="T70" s="165"/>
      <c r="U70" s="366">
        <f t="shared" si="1"/>
        <v>0</v>
      </c>
      <c r="V70" s="165"/>
      <c r="W70" s="165"/>
      <c r="X70" s="456"/>
      <c r="Y70" s="165" t="str">
        <f t="shared" si="22"/>
        <v>NO OBLIGATORIA</v>
      </c>
      <c r="Z70" s="165" t="str">
        <f t="shared" si="23"/>
        <v xml:space="preserve"> </v>
      </c>
      <c r="AA70" s="165" t="str">
        <f t="shared" si="24"/>
        <v xml:space="preserve"> </v>
      </c>
      <c r="AB70" s="165" t="str">
        <f t="shared" si="5"/>
        <v xml:space="preserve"> </v>
      </c>
      <c r="AC70" s="165" t="str">
        <f t="shared" si="6"/>
        <v xml:space="preserve"> </v>
      </c>
      <c r="AD70" s="165" t="str">
        <f t="shared" si="7"/>
        <v xml:space="preserve"> </v>
      </c>
      <c r="AE70" s="366">
        <f t="shared" si="8"/>
        <v>0</v>
      </c>
      <c r="AF70" s="321">
        <f t="shared" si="9"/>
        <v>-4</v>
      </c>
      <c r="AG70" s="321" t="b">
        <f t="shared" si="10"/>
        <v>0</v>
      </c>
      <c r="AH70" s="165"/>
      <c r="AI70" s="366">
        <f t="shared" si="17"/>
        <v>0</v>
      </c>
      <c r="AJ70" s="321">
        <f t="shared" si="11"/>
        <v>-4</v>
      </c>
      <c r="AK70" s="321" t="b">
        <f t="shared" si="12"/>
        <v>0</v>
      </c>
      <c r="AL70" s="357" t="str">
        <f t="shared" si="13"/>
        <v xml:space="preserve"> </v>
      </c>
      <c r="AM70" s="367" t="str">
        <f t="shared" si="18"/>
        <v>N/A</v>
      </c>
      <c r="AN70" s="228"/>
      <c r="AO70" s="228"/>
      <c r="AP70" s="228"/>
    </row>
    <row r="71" spans="1:42" ht="34.5" customHeight="1" x14ac:dyDescent="0.25">
      <c r="A71" s="54"/>
      <c r="B71" s="165"/>
      <c r="C71" s="723"/>
      <c r="D71" s="724"/>
      <c r="E71" s="334"/>
      <c r="F71" s="165"/>
      <c r="G71" s="366">
        <f t="shared" si="21"/>
        <v>0</v>
      </c>
      <c r="H71" s="165"/>
      <c r="I71" s="165"/>
      <c r="J71" s="296"/>
      <c r="K71" s="296"/>
      <c r="L71" s="296"/>
      <c r="M71" s="458"/>
      <c r="N71" s="296" t="s">
        <v>68</v>
      </c>
      <c r="O71" s="165"/>
      <c r="P71" s="165"/>
      <c r="Q71" s="165">
        <f t="shared" si="15"/>
        <v>1900</v>
      </c>
      <c r="R71" s="467" t="e">
        <f t="shared" si="16"/>
        <v>#N/A</v>
      </c>
      <c r="S71" s="165"/>
      <c r="T71" s="165"/>
      <c r="U71" s="366">
        <f t="shared" si="1"/>
        <v>0</v>
      </c>
      <c r="V71" s="165"/>
      <c r="W71" s="165"/>
      <c r="X71" s="456"/>
      <c r="Y71" s="165" t="str">
        <f t="shared" si="22"/>
        <v>NO OBLIGATORIA</v>
      </c>
      <c r="Z71" s="165" t="str">
        <f t="shared" si="23"/>
        <v xml:space="preserve"> </v>
      </c>
      <c r="AA71" s="165" t="str">
        <f t="shared" si="24"/>
        <v xml:space="preserve"> </v>
      </c>
      <c r="AB71" s="165" t="str">
        <f t="shared" si="5"/>
        <v xml:space="preserve"> </v>
      </c>
      <c r="AC71" s="165" t="str">
        <f t="shared" si="6"/>
        <v xml:space="preserve"> </v>
      </c>
      <c r="AD71" s="165" t="str">
        <f t="shared" si="7"/>
        <v xml:space="preserve"> </v>
      </c>
      <c r="AE71" s="366">
        <f t="shared" si="8"/>
        <v>0</v>
      </c>
      <c r="AF71" s="321">
        <f t="shared" si="9"/>
        <v>-4</v>
      </c>
      <c r="AG71" s="321" t="b">
        <f t="shared" si="10"/>
        <v>0</v>
      </c>
      <c r="AH71" s="165"/>
      <c r="AI71" s="366">
        <f t="shared" si="17"/>
        <v>0</v>
      </c>
      <c r="AJ71" s="321">
        <f t="shared" si="11"/>
        <v>-4</v>
      </c>
      <c r="AK71" s="321" t="b">
        <f t="shared" si="12"/>
        <v>0</v>
      </c>
      <c r="AL71" s="357" t="str">
        <f t="shared" si="13"/>
        <v xml:space="preserve"> </v>
      </c>
      <c r="AM71" s="367" t="str">
        <f t="shared" si="18"/>
        <v>N/A</v>
      </c>
      <c r="AN71" s="228"/>
      <c r="AO71" s="228"/>
      <c r="AP71" s="228"/>
    </row>
    <row r="72" spans="1:42" ht="34.5" customHeight="1" x14ac:dyDescent="0.25">
      <c r="A72" s="54"/>
      <c r="B72" s="165"/>
      <c r="C72" s="723"/>
      <c r="D72" s="724"/>
      <c r="E72" s="334"/>
      <c r="F72" s="165"/>
      <c r="G72" s="366">
        <f t="shared" si="21"/>
        <v>0</v>
      </c>
      <c r="H72" s="165"/>
      <c r="I72" s="165"/>
      <c r="J72" s="296"/>
      <c r="K72" s="296"/>
      <c r="L72" s="296"/>
      <c r="M72" s="458"/>
      <c r="N72" s="296" t="s">
        <v>68</v>
      </c>
      <c r="O72" s="165"/>
      <c r="P72" s="165"/>
      <c r="Q72" s="165">
        <f t="shared" si="15"/>
        <v>1900</v>
      </c>
      <c r="R72" s="467" t="e">
        <f t="shared" si="16"/>
        <v>#N/A</v>
      </c>
      <c r="S72" s="165"/>
      <c r="T72" s="165"/>
      <c r="U72" s="366">
        <f t="shared" si="1"/>
        <v>0</v>
      </c>
      <c r="V72" s="165"/>
      <c r="W72" s="165"/>
      <c r="X72" s="456"/>
      <c r="Y72" s="165" t="str">
        <f t="shared" si="22"/>
        <v>NO OBLIGATORIA</v>
      </c>
      <c r="Z72" s="165" t="str">
        <f t="shared" si="23"/>
        <v xml:space="preserve"> </v>
      </c>
      <c r="AA72" s="165" t="str">
        <f t="shared" si="24"/>
        <v xml:space="preserve"> </v>
      </c>
      <c r="AB72" s="165" t="str">
        <f t="shared" si="5"/>
        <v xml:space="preserve"> </v>
      </c>
      <c r="AC72" s="165" t="str">
        <f t="shared" si="6"/>
        <v xml:space="preserve"> </v>
      </c>
      <c r="AD72" s="165" t="str">
        <f t="shared" si="7"/>
        <v xml:space="preserve"> </v>
      </c>
      <c r="AE72" s="366">
        <f t="shared" si="8"/>
        <v>0</v>
      </c>
      <c r="AF72" s="321">
        <f t="shared" si="9"/>
        <v>-4</v>
      </c>
      <c r="AG72" s="321" t="b">
        <f t="shared" si="10"/>
        <v>0</v>
      </c>
      <c r="AH72" s="165"/>
      <c r="AI72" s="366">
        <f t="shared" si="17"/>
        <v>0</v>
      </c>
      <c r="AJ72" s="321">
        <f t="shared" si="11"/>
        <v>-4</v>
      </c>
      <c r="AK72" s="321" t="b">
        <f t="shared" si="12"/>
        <v>0</v>
      </c>
      <c r="AL72" s="357" t="str">
        <f t="shared" si="13"/>
        <v xml:space="preserve"> </v>
      </c>
      <c r="AM72" s="367" t="str">
        <f t="shared" si="18"/>
        <v>N/A</v>
      </c>
      <c r="AN72" s="228"/>
      <c r="AO72" s="228"/>
      <c r="AP72" s="228"/>
    </row>
    <row r="73" spans="1:42" ht="34.5" customHeight="1" x14ac:dyDescent="0.25">
      <c r="A73" s="54"/>
      <c r="B73" s="165"/>
      <c r="C73" s="723"/>
      <c r="D73" s="724"/>
      <c r="E73" s="334"/>
      <c r="F73" s="165"/>
      <c r="G73" s="366">
        <f t="shared" si="21"/>
        <v>0</v>
      </c>
      <c r="H73" s="165"/>
      <c r="I73" s="165"/>
      <c r="J73" s="296"/>
      <c r="K73" s="296"/>
      <c r="L73" s="296"/>
      <c r="M73" s="458"/>
      <c r="N73" s="296" t="s">
        <v>68</v>
      </c>
      <c r="O73" s="165"/>
      <c r="P73" s="165"/>
      <c r="Q73" s="165">
        <f t="shared" si="15"/>
        <v>1900</v>
      </c>
      <c r="R73" s="467" t="e">
        <f t="shared" si="16"/>
        <v>#N/A</v>
      </c>
      <c r="S73" s="165"/>
      <c r="T73" s="165"/>
      <c r="U73" s="366">
        <f t="shared" si="1"/>
        <v>0</v>
      </c>
      <c r="V73" s="165"/>
      <c r="W73" s="165"/>
      <c r="X73" s="456"/>
      <c r="Y73" s="165" t="str">
        <f t="shared" si="22"/>
        <v>NO OBLIGATORIA</v>
      </c>
      <c r="Z73" s="165" t="str">
        <f t="shared" si="23"/>
        <v xml:space="preserve"> </v>
      </c>
      <c r="AA73" s="165" t="str">
        <f t="shared" si="24"/>
        <v xml:space="preserve"> </v>
      </c>
      <c r="AB73" s="165" t="str">
        <f t="shared" si="5"/>
        <v xml:space="preserve"> </v>
      </c>
      <c r="AC73" s="165" t="str">
        <f t="shared" si="6"/>
        <v xml:space="preserve"> </v>
      </c>
      <c r="AD73" s="165" t="str">
        <f t="shared" si="7"/>
        <v xml:space="preserve"> </v>
      </c>
      <c r="AE73" s="366">
        <f t="shared" si="8"/>
        <v>0</v>
      </c>
      <c r="AF73" s="321">
        <f t="shared" si="9"/>
        <v>-4</v>
      </c>
      <c r="AG73" s="321" t="b">
        <f t="shared" si="10"/>
        <v>0</v>
      </c>
      <c r="AH73" s="165"/>
      <c r="AI73" s="366">
        <f t="shared" si="17"/>
        <v>0</v>
      </c>
      <c r="AJ73" s="321">
        <f t="shared" si="11"/>
        <v>-4</v>
      </c>
      <c r="AK73" s="321" t="b">
        <f t="shared" si="12"/>
        <v>0</v>
      </c>
      <c r="AL73" s="357" t="str">
        <f t="shared" si="13"/>
        <v xml:space="preserve"> </v>
      </c>
      <c r="AM73" s="367" t="str">
        <f t="shared" si="18"/>
        <v>N/A</v>
      </c>
      <c r="AN73" s="228"/>
      <c r="AO73" s="228"/>
      <c r="AP73" s="228"/>
    </row>
    <row r="74" spans="1:42" ht="34.5" customHeight="1" x14ac:dyDescent="0.25">
      <c r="A74" s="54"/>
      <c r="B74" s="165"/>
      <c r="C74" s="723"/>
      <c r="D74" s="724"/>
      <c r="E74" s="334"/>
      <c r="F74" s="165"/>
      <c r="G74" s="366">
        <f t="shared" si="21"/>
        <v>0</v>
      </c>
      <c r="H74" s="165"/>
      <c r="I74" s="165"/>
      <c r="J74" s="296"/>
      <c r="K74" s="296"/>
      <c r="L74" s="296"/>
      <c r="M74" s="458"/>
      <c r="N74" s="296" t="s">
        <v>68</v>
      </c>
      <c r="O74" s="165"/>
      <c r="P74" s="165"/>
      <c r="Q74" s="165">
        <f t="shared" si="15"/>
        <v>1900</v>
      </c>
      <c r="R74" s="467" t="e">
        <f t="shared" si="16"/>
        <v>#N/A</v>
      </c>
      <c r="S74" s="165"/>
      <c r="T74" s="165"/>
      <c r="U74" s="366">
        <f t="shared" si="1"/>
        <v>0</v>
      </c>
      <c r="V74" s="165"/>
      <c r="W74" s="165"/>
      <c r="X74" s="456"/>
      <c r="Y74" s="165" t="str">
        <f t="shared" si="22"/>
        <v>NO OBLIGATORIA</v>
      </c>
      <c r="Z74" s="165" t="str">
        <f t="shared" si="23"/>
        <v xml:space="preserve"> </v>
      </c>
      <c r="AA74" s="165" t="str">
        <f t="shared" si="24"/>
        <v xml:space="preserve"> </v>
      </c>
      <c r="AB74" s="165" t="str">
        <f t="shared" si="5"/>
        <v xml:space="preserve"> </v>
      </c>
      <c r="AC74" s="165" t="str">
        <f t="shared" si="6"/>
        <v xml:space="preserve"> </v>
      </c>
      <c r="AD74" s="165" t="str">
        <f t="shared" si="7"/>
        <v xml:space="preserve"> </v>
      </c>
      <c r="AE74" s="366">
        <f t="shared" si="8"/>
        <v>0</v>
      </c>
      <c r="AF74" s="321">
        <f t="shared" si="9"/>
        <v>-4</v>
      </c>
      <c r="AG74" s="321" t="b">
        <f t="shared" si="10"/>
        <v>0</v>
      </c>
      <c r="AH74" s="165"/>
      <c r="AI74" s="366">
        <f t="shared" si="17"/>
        <v>0</v>
      </c>
      <c r="AJ74" s="321">
        <f t="shared" si="11"/>
        <v>-4</v>
      </c>
      <c r="AK74" s="321" t="b">
        <f t="shared" si="12"/>
        <v>0</v>
      </c>
      <c r="AL74" s="357" t="str">
        <f t="shared" si="13"/>
        <v xml:space="preserve"> </v>
      </c>
      <c r="AM74" s="367" t="str">
        <f t="shared" si="18"/>
        <v>N/A</v>
      </c>
      <c r="AN74" s="228"/>
      <c r="AO74" s="228"/>
      <c r="AP74" s="228"/>
    </row>
    <row r="75" spans="1:42" ht="34.5" customHeight="1" x14ac:dyDescent="0.25">
      <c r="A75" s="54"/>
      <c r="B75" s="165"/>
      <c r="C75" s="723"/>
      <c r="D75" s="724"/>
      <c r="E75" s="334"/>
      <c r="F75" s="165"/>
      <c r="G75" s="366">
        <f t="shared" si="21"/>
        <v>0</v>
      </c>
      <c r="H75" s="165"/>
      <c r="I75" s="165"/>
      <c r="J75" s="296"/>
      <c r="K75" s="296"/>
      <c r="L75" s="296"/>
      <c r="M75" s="458"/>
      <c r="N75" s="296" t="s">
        <v>68</v>
      </c>
      <c r="O75" s="165"/>
      <c r="P75" s="165"/>
      <c r="Q75" s="165">
        <f t="shared" si="15"/>
        <v>1900</v>
      </c>
      <c r="R75" s="467" t="e">
        <f t="shared" si="16"/>
        <v>#N/A</v>
      </c>
      <c r="S75" s="165"/>
      <c r="T75" s="165"/>
      <c r="U75" s="366">
        <f t="shared" si="1"/>
        <v>0</v>
      </c>
      <c r="V75" s="165"/>
      <c r="W75" s="165"/>
      <c r="X75" s="456"/>
      <c r="Y75" s="165" t="str">
        <f t="shared" si="22"/>
        <v>NO OBLIGATORIA</v>
      </c>
      <c r="Z75" s="165" t="str">
        <f t="shared" si="23"/>
        <v xml:space="preserve"> </v>
      </c>
      <c r="AA75" s="165" t="str">
        <f t="shared" si="24"/>
        <v xml:space="preserve"> </v>
      </c>
      <c r="AB75" s="165" t="str">
        <f t="shared" si="5"/>
        <v xml:space="preserve"> </v>
      </c>
      <c r="AC75" s="165" t="str">
        <f t="shared" si="6"/>
        <v xml:space="preserve"> </v>
      </c>
      <c r="AD75" s="165" t="str">
        <f t="shared" si="7"/>
        <v xml:space="preserve"> </v>
      </c>
      <c r="AE75" s="366">
        <f t="shared" si="8"/>
        <v>0</v>
      </c>
      <c r="AF75" s="321">
        <f t="shared" si="9"/>
        <v>-4</v>
      </c>
      <c r="AG75" s="321" t="b">
        <f t="shared" si="10"/>
        <v>0</v>
      </c>
      <c r="AH75" s="165"/>
      <c r="AI75" s="366">
        <f t="shared" si="17"/>
        <v>0</v>
      </c>
      <c r="AJ75" s="321">
        <f t="shared" si="11"/>
        <v>-4</v>
      </c>
      <c r="AK75" s="321" t="b">
        <f t="shared" si="12"/>
        <v>0</v>
      </c>
      <c r="AL75" s="357" t="str">
        <f t="shared" si="13"/>
        <v xml:space="preserve"> </v>
      </c>
      <c r="AM75" s="367" t="str">
        <f t="shared" si="18"/>
        <v>N/A</v>
      </c>
      <c r="AN75" s="228"/>
      <c r="AO75" s="228"/>
      <c r="AP75" s="228"/>
    </row>
    <row r="76" spans="1:42" ht="34.5" customHeight="1" x14ac:dyDescent="0.25">
      <c r="A76" s="54"/>
      <c r="B76" s="165"/>
      <c r="C76" s="723"/>
      <c r="D76" s="724"/>
      <c r="E76" s="334"/>
      <c r="F76" s="165"/>
      <c r="G76" s="366">
        <f t="shared" ref="G76:G107" si="25">+DATEDIF(F76,P76,"Y")</f>
        <v>0</v>
      </c>
      <c r="H76" s="165"/>
      <c r="I76" s="165"/>
      <c r="J76" s="296"/>
      <c r="K76" s="296"/>
      <c r="L76" s="296"/>
      <c r="M76" s="458"/>
      <c r="N76" s="296" t="s">
        <v>68</v>
      </c>
      <c r="O76" s="165"/>
      <c r="P76" s="165"/>
      <c r="Q76" s="165">
        <f t="shared" si="15"/>
        <v>1900</v>
      </c>
      <c r="R76" s="467" t="e">
        <f t="shared" si="16"/>
        <v>#N/A</v>
      </c>
      <c r="S76" s="165"/>
      <c r="T76" s="165"/>
      <c r="U76" s="366">
        <f t="shared" si="1"/>
        <v>0</v>
      </c>
      <c r="V76" s="165"/>
      <c r="W76" s="165"/>
      <c r="X76" s="456"/>
      <c r="Y76" s="165" t="str">
        <f t="shared" ref="Y76:Y107" si="26">+IF(AND(O76="Compensación de retiro por jubilación por invalidez",U76&gt;=60),"INVALIDEZ",IF(AND(G76&gt;=70,U76&gt;=120),"OBLIGATORIA",IF(AND(V76="SI",X76&gt;=30%),"DISCAPACIDAD","NO OBLIGATORIA")))</f>
        <v>NO OBLIGATORIA</v>
      </c>
      <c r="Z76" s="165" t="str">
        <f t="shared" ref="Z76:Z107" si="27">+IF(AND(Y76="NO OBLIGATORIA",G76&gt;=60,U76&gt;=360),"OK"," ")</f>
        <v xml:space="preserve"> </v>
      </c>
      <c r="AA76" s="165" t="str">
        <f t="shared" ref="AA76:AA107" si="28">+IF(AND(Y76="NO OBLIGATORIA",G76&gt;=65,U76&gt;=180),"OK"," ")</f>
        <v xml:space="preserve"> </v>
      </c>
      <c r="AB76" s="165" t="str">
        <f t="shared" ref="AB76:AB125" si="29">+IF(AND(Y76="NO OBLIGATORIA",U76&gt;=480),"OK"," ")</f>
        <v xml:space="preserve"> </v>
      </c>
      <c r="AC76" s="165" t="str">
        <f t="shared" ref="AC76:AC125" si="30">+IF(AND(W76="INTELECTUAL ",U76&gt;=240,Y76="DISCAPACIDAD"),"OK",IF(AND(Y76="DISCAPACIDAD",U76&gt;=300,W76&lt;&gt;"INTELECTUAL "),"OK"," "))</f>
        <v xml:space="preserve"> </v>
      </c>
      <c r="AD76" s="165" t="str">
        <f t="shared" ref="AD76:AD125" si="31">+IF(OR(Z76="OK",AA76="OK",AB76="OK",AC76="OK"),"PAGO",IF(OR(Y76="INVALIDEZ",Y76="OBLIGATORIA"),"PAGO"," "))</f>
        <v xml:space="preserve"> </v>
      </c>
      <c r="AE76" s="366">
        <f t="shared" ref="AE76:AE125" si="32">S76/12</f>
        <v>0</v>
      </c>
      <c r="AF76" s="321">
        <f t="shared" ref="AF76:AF125" si="33">AE76-4</f>
        <v>-4</v>
      </c>
      <c r="AG76" s="321" t="b">
        <f t="shared" ref="AG76:AG125" si="34">IF(AF76&gt;=30,"30",IF(AF76&gt;=0,AF76))</f>
        <v>0</v>
      </c>
      <c r="AH76" s="165"/>
      <c r="AI76" s="366">
        <f t="shared" si="17"/>
        <v>0</v>
      </c>
      <c r="AJ76" s="321">
        <f t="shared" ref="AJ76:AJ125" si="35">AI76-4</f>
        <v>-4</v>
      </c>
      <c r="AK76" s="321" t="b">
        <f t="shared" ref="AK76:AK125" si="36">IF(AJ76&gt;=30,"30",IF(AJ76&gt;=0,AJ76))</f>
        <v>0</v>
      </c>
      <c r="AL76" s="357" t="str">
        <f t="shared" si="13"/>
        <v xml:space="preserve"> </v>
      </c>
      <c r="AM76" s="367" t="str">
        <f t="shared" si="18"/>
        <v>N/A</v>
      </c>
      <c r="AN76" s="228"/>
      <c r="AO76" s="228"/>
      <c r="AP76" s="228"/>
    </row>
    <row r="77" spans="1:42" ht="34.5" customHeight="1" x14ac:dyDescent="0.25">
      <c r="A77" s="54"/>
      <c r="B77" s="165"/>
      <c r="C77" s="723"/>
      <c r="D77" s="724"/>
      <c r="E77" s="334"/>
      <c r="F77" s="165"/>
      <c r="G77" s="366">
        <f t="shared" si="25"/>
        <v>0</v>
      </c>
      <c r="H77" s="165"/>
      <c r="I77" s="165"/>
      <c r="J77" s="296"/>
      <c r="K77" s="296"/>
      <c r="L77" s="296"/>
      <c r="M77" s="458"/>
      <c r="N77" s="296" t="s">
        <v>68</v>
      </c>
      <c r="O77" s="165"/>
      <c r="P77" s="165"/>
      <c r="Q77" s="165">
        <f t="shared" ref="Q77:Q125" si="37">YEAR(P77)</f>
        <v>1900</v>
      </c>
      <c r="R77" s="467" t="e">
        <f t="shared" ref="R77:R125" si="38">IF(O77="RENUNCIA VOLUNTARIA CON COMPENSACIÓN",$E$126,VLOOKUP(Q77,$AN$12:$AO$32,2,FALSE))</f>
        <v>#N/A</v>
      </c>
      <c r="S77" s="165"/>
      <c r="T77" s="165"/>
      <c r="U77" s="366">
        <f t="shared" ref="U77:U125" si="39">+S77+T77</f>
        <v>0</v>
      </c>
      <c r="V77" s="165"/>
      <c r="W77" s="165"/>
      <c r="X77" s="456"/>
      <c r="Y77" s="165" t="str">
        <f t="shared" si="26"/>
        <v>NO OBLIGATORIA</v>
      </c>
      <c r="Z77" s="165" t="str">
        <f t="shared" si="27"/>
        <v xml:space="preserve"> </v>
      </c>
      <c r="AA77" s="165" t="str">
        <f t="shared" si="28"/>
        <v xml:space="preserve"> </v>
      </c>
      <c r="AB77" s="165" t="str">
        <f t="shared" si="29"/>
        <v xml:space="preserve"> </v>
      </c>
      <c r="AC77" s="165" t="str">
        <f t="shared" si="30"/>
        <v xml:space="preserve"> </v>
      </c>
      <c r="AD77" s="165" t="str">
        <f t="shared" si="31"/>
        <v xml:space="preserve"> </v>
      </c>
      <c r="AE77" s="366">
        <f t="shared" si="32"/>
        <v>0</v>
      </c>
      <c r="AF77" s="321">
        <f t="shared" si="33"/>
        <v>-4</v>
      </c>
      <c r="AG77" s="321" t="b">
        <f t="shared" si="34"/>
        <v>0</v>
      </c>
      <c r="AH77" s="165"/>
      <c r="AI77" s="366">
        <f t="shared" ref="AI77:AI125" si="40">AH77/12</f>
        <v>0</v>
      </c>
      <c r="AJ77" s="321">
        <f t="shared" si="35"/>
        <v>-4</v>
      </c>
      <c r="AK77" s="321" t="b">
        <f t="shared" si="36"/>
        <v>0</v>
      </c>
      <c r="AL77" s="357" t="str">
        <f t="shared" ref="AL77:AL125" si="41">IF(AD77="PAGO",AG77*5*R77,IF(AH77&gt;0,AK77*5*R77," "))</f>
        <v xml:space="preserve"> </v>
      </c>
      <c r="AM77" s="367" t="str">
        <f t="shared" ref="AM77:AM125" si="42">IF(O77=$AN$128,"PARTIDA A DEVENGAR",IF(O77=$AN$127,"PARTIDA A DEVENGAR",IF(O77=$AN$126,"PARTIDA A DEVENGAR",IF(O77=$AN$129,"PARTIDA A DEVENGAR","N/A"))))</f>
        <v>N/A</v>
      </c>
      <c r="AN77" s="228"/>
      <c r="AO77" s="228"/>
      <c r="AP77" s="228"/>
    </row>
    <row r="78" spans="1:42" ht="34.5" customHeight="1" x14ac:dyDescent="0.25">
      <c r="A78" s="54"/>
      <c r="B78" s="165"/>
      <c r="C78" s="723"/>
      <c r="D78" s="724"/>
      <c r="E78" s="334"/>
      <c r="F78" s="165"/>
      <c r="G78" s="366">
        <f t="shared" si="25"/>
        <v>0</v>
      </c>
      <c r="H78" s="165"/>
      <c r="I78" s="165"/>
      <c r="J78" s="296"/>
      <c r="K78" s="296"/>
      <c r="L78" s="296"/>
      <c r="M78" s="458"/>
      <c r="N78" s="296" t="s">
        <v>68</v>
      </c>
      <c r="O78" s="165"/>
      <c r="P78" s="165"/>
      <c r="Q78" s="165">
        <f t="shared" si="37"/>
        <v>1900</v>
      </c>
      <c r="R78" s="467" t="e">
        <f t="shared" si="38"/>
        <v>#N/A</v>
      </c>
      <c r="S78" s="165"/>
      <c r="T78" s="165"/>
      <c r="U78" s="366">
        <f t="shared" si="39"/>
        <v>0</v>
      </c>
      <c r="V78" s="165"/>
      <c r="W78" s="165"/>
      <c r="X78" s="456"/>
      <c r="Y78" s="165" t="str">
        <f t="shared" si="26"/>
        <v>NO OBLIGATORIA</v>
      </c>
      <c r="Z78" s="165" t="str">
        <f t="shared" si="27"/>
        <v xml:space="preserve"> </v>
      </c>
      <c r="AA78" s="165" t="str">
        <f t="shared" si="28"/>
        <v xml:space="preserve"> </v>
      </c>
      <c r="AB78" s="165" t="str">
        <f t="shared" si="29"/>
        <v xml:space="preserve"> </v>
      </c>
      <c r="AC78" s="165" t="str">
        <f t="shared" si="30"/>
        <v xml:space="preserve"> </v>
      </c>
      <c r="AD78" s="165" t="str">
        <f t="shared" si="31"/>
        <v xml:space="preserve"> </v>
      </c>
      <c r="AE78" s="366">
        <f t="shared" si="32"/>
        <v>0</v>
      </c>
      <c r="AF78" s="321">
        <f t="shared" si="33"/>
        <v>-4</v>
      </c>
      <c r="AG78" s="321" t="b">
        <f t="shared" si="34"/>
        <v>0</v>
      </c>
      <c r="AH78" s="165"/>
      <c r="AI78" s="366">
        <f t="shared" si="40"/>
        <v>0</v>
      </c>
      <c r="AJ78" s="321">
        <f t="shared" si="35"/>
        <v>-4</v>
      </c>
      <c r="AK78" s="321" t="b">
        <f t="shared" si="36"/>
        <v>0</v>
      </c>
      <c r="AL78" s="357" t="str">
        <f t="shared" si="41"/>
        <v xml:space="preserve"> </v>
      </c>
      <c r="AM78" s="367" t="str">
        <f t="shared" si="42"/>
        <v>N/A</v>
      </c>
      <c r="AN78" s="228"/>
      <c r="AO78" s="228"/>
      <c r="AP78" s="228"/>
    </row>
    <row r="79" spans="1:42" ht="34.5" customHeight="1" x14ac:dyDescent="0.25">
      <c r="A79" s="54"/>
      <c r="B79" s="165"/>
      <c r="C79" s="723"/>
      <c r="D79" s="724"/>
      <c r="E79" s="334"/>
      <c r="F79" s="165"/>
      <c r="G79" s="366">
        <f t="shared" si="25"/>
        <v>0</v>
      </c>
      <c r="H79" s="165"/>
      <c r="I79" s="165"/>
      <c r="J79" s="296"/>
      <c r="K79" s="296"/>
      <c r="L79" s="296"/>
      <c r="M79" s="458"/>
      <c r="N79" s="296" t="s">
        <v>68</v>
      </c>
      <c r="O79" s="165"/>
      <c r="P79" s="165"/>
      <c r="Q79" s="165">
        <f t="shared" si="37"/>
        <v>1900</v>
      </c>
      <c r="R79" s="467" t="e">
        <f t="shared" si="38"/>
        <v>#N/A</v>
      </c>
      <c r="S79" s="165"/>
      <c r="T79" s="165"/>
      <c r="U79" s="366">
        <f t="shared" si="39"/>
        <v>0</v>
      </c>
      <c r="V79" s="165"/>
      <c r="W79" s="165"/>
      <c r="X79" s="456"/>
      <c r="Y79" s="165" t="str">
        <f t="shared" si="26"/>
        <v>NO OBLIGATORIA</v>
      </c>
      <c r="Z79" s="165" t="str">
        <f t="shared" si="27"/>
        <v xml:space="preserve"> </v>
      </c>
      <c r="AA79" s="165" t="str">
        <f t="shared" si="28"/>
        <v xml:space="preserve"> </v>
      </c>
      <c r="AB79" s="165" t="str">
        <f t="shared" si="29"/>
        <v xml:space="preserve"> </v>
      </c>
      <c r="AC79" s="165" t="str">
        <f t="shared" si="30"/>
        <v xml:space="preserve"> </v>
      </c>
      <c r="AD79" s="165" t="str">
        <f t="shared" si="31"/>
        <v xml:space="preserve"> </v>
      </c>
      <c r="AE79" s="366">
        <f t="shared" si="32"/>
        <v>0</v>
      </c>
      <c r="AF79" s="321">
        <f t="shared" si="33"/>
        <v>-4</v>
      </c>
      <c r="AG79" s="321" t="b">
        <f t="shared" si="34"/>
        <v>0</v>
      </c>
      <c r="AH79" s="165"/>
      <c r="AI79" s="366">
        <f t="shared" si="40"/>
        <v>0</v>
      </c>
      <c r="AJ79" s="321">
        <f t="shared" si="35"/>
        <v>-4</v>
      </c>
      <c r="AK79" s="321" t="b">
        <f t="shared" si="36"/>
        <v>0</v>
      </c>
      <c r="AL79" s="357" t="str">
        <f t="shared" si="41"/>
        <v xml:space="preserve"> </v>
      </c>
      <c r="AM79" s="367" t="str">
        <f t="shared" si="42"/>
        <v>N/A</v>
      </c>
      <c r="AN79" s="228"/>
      <c r="AO79" s="228"/>
      <c r="AP79" s="228"/>
    </row>
    <row r="80" spans="1:42" ht="34.5" customHeight="1" x14ac:dyDescent="0.25">
      <c r="A80" s="54"/>
      <c r="B80" s="165"/>
      <c r="C80" s="723"/>
      <c r="D80" s="724"/>
      <c r="E80" s="334"/>
      <c r="F80" s="165"/>
      <c r="G80" s="366">
        <f t="shared" si="25"/>
        <v>0</v>
      </c>
      <c r="H80" s="165"/>
      <c r="I80" s="165"/>
      <c r="J80" s="296"/>
      <c r="K80" s="296"/>
      <c r="L80" s="296"/>
      <c r="M80" s="458"/>
      <c r="N80" s="296" t="s">
        <v>68</v>
      </c>
      <c r="O80" s="165"/>
      <c r="P80" s="165"/>
      <c r="Q80" s="165">
        <f t="shared" si="37"/>
        <v>1900</v>
      </c>
      <c r="R80" s="467" t="e">
        <f t="shared" si="38"/>
        <v>#N/A</v>
      </c>
      <c r="S80" s="165"/>
      <c r="T80" s="165"/>
      <c r="U80" s="366">
        <f t="shared" si="39"/>
        <v>0</v>
      </c>
      <c r="V80" s="165"/>
      <c r="W80" s="165"/>
      <c r="X80" s="456"/>
      <c r="Y80" s="165" t="str">
        <f t="shared" si="26"/>
        <v>NO OBLIGATORIA</v>
      </c>
      <c r="Z80" s="165" t="str">
        <f t="shared" si="27"/>
        <v xml:space="preserve"> </v>
      </c>
      <c r="AA80" s="165" t="str">
        <f t="shared" si="28"/>
        <v xml:space="preserve"> </v>
      </c>
      <c r="AB80" s="165" t="str">
        <f t="shared" si="29"/>
        <v xml:space="preserve"> </v>
      </c>
      <c r="AC80" s="165" t="str">
        <f t="shared" si="30"/>
        <v xml:space="preserve"> </v>
      </c>
      <c r="AD80" s="165" t="str">
        <f t="shared" si="31"/>
        <v xml:space="preserve"> </v>
      </c>
      <c r="AE80" s="366">
        <f t="shared" si="32"/>
        <v>0</v>
      </c>
      <c r="AF80" s="321">
        <f t="shared" si="33"/>
        <v>-4</v>
      </c>
      <c r="AG80" s="321" t="b">
        <f t="shared" si="34"/>
        <v>0</v>
      </c>
      <c r="AH80" s="165"/>
      <c r="AI80" s="366">
        <f t="shared" si="40"/>
        <v>0</v>
      </c>
      <c r="AJ80" s="321">
        <f t="shared" si="35"/>
        <v>-4</v>
      </c>
      <c r="AK80" s="321" t="b">
        <f t="shared" si="36"/>
        <v>0</v>
      </c>
      <c r="AL80" s="357" t="str">
        <f t="shared" si="41"/>
        <v xml:space="preserve"> </v>
      </c>
      <c r="AM80" s="367" t="str">
        <f t="shared" si="42"/>
        <v>N/A</v>
      </c>
      <c r="AN80" s="228"/>
      <c r="AO80" s="228"/>
      <c r="AP80" s="228"/>
    </row>
    <row r="81" spans="1:42" ht="34.5" customHeight="1" x14ac:dyDescent="0.25">
      <c r="A81" s="54"/>
      <c r="B81" s="165"/>
      <c r="C81" s="723"/>
      <c r="D81" s="724"/>
      <c r="E81" s="334"/>
      <c r="F81" s="165"/>
      <c r="G81" s="366">
        <f t="shared" si="25"/>
        <v>0</v>
      </c>
      <c r="H81" s="165"/>
      <c r="I81" s="165"/>
      <c r="J81" s="296"/>
      <c r="K81" s="296"/>
      <c r="L81" s="296"/>
      <c r="M81" s="458"/>
      <c r="N81" s="296" t="s">
        <v>68</v>
      </c>
      <c r="O81" s="165"/>
      <c r="P81" s="165"/>
      <c r="Q81" s="165">
        <f t="shared" si="37"/>
        <v>1900</v>
      </c>
      <c r="R81" s="467" t="e">
        <f t="shared" si="38"/>
        <v>#N/A</v>
      </c>
      <c r="S81" s="165"/>
      <c r="T81" s="165"/>
      <c r="U81" s="366">
        <f t="shared" si="39"/>
        <v>0</v>
      </c>
      <c r="V81" s="165"/>
      <c r="W81" s="165"/>
      <c r="X81" s="456"/>
      <c r="Y81" s="165" t="str">
        <f t="shared" si="26"/>
        <v>NO OBLIGATORIA</v>
      </c>
      <c r="Z81" s="165" t="str">
        <f t="shared" si="27"/>
        <v xml:space="preserve"> </v>
      </c>
      <c r="AA81" s="165" t="str">
        <f t="shared" si="28"/>
        <v xml:space="preserve"> </v>
      </c>
      <c r="AB81" s="165" t="str">
        <f t="shared" si="29"/>
        <v xml:space="preserve"> </v>
      </c>
      <c r="AC81" s="165" t="str">
        <f t="shared" si="30"/>
        <v xml:space="preserve"> </v>
      </c>
      <c r="AD81" s="165" t="str">
        <f t="shared" si="31"/>
        <v xml:space="preserve"> </v>
      </c>
      <c r="AE81" s="366">
        <f t="shared" si="32"/>
        <v>0</v>
      </c>
      <c r="AF81" s="321">
        <f t="shared" si="33"/>
        <v>-4</v>
      </c>
      <c r="AG81" s="321" t="b">
        <f t="shared" si="34"/>
        <v>0</v>
      </c>
      <c r="AH81" s="165"/>
      <c r="AI81" s="366">
        <f t="shared" si="40"/>
        <v>0</v>
      </c>
      <c r="AJ81" s="321">
        <f t="shared" si="35"/>
        <v>-4</v>
      </c>
      <c r="AK81" s="321" t="b">
        <f t="shared" si="36"/>
        <v>0</v>
      </c>
      <c r="AL81" s="357" t="str">
        <f t="shared" si="41"/>
        <v xml:space="preserve"> </v>
      </c>
      <c r="AM81" s="367" t="str">
        <f t="shared" si="42"/>
        <v>N/A</v>
      </c>
      <c r="AN81" s="228"/>
      <c r="AO81" s="228"/>
      <c r="AP81" s="228"/>
    </row>
    <row r="82" spans="1:42" ht="34.5" customHeight="1" x14ac:dyDescent="0.25">
      <c r="A82" s="54"/>
      <c r="B82" s="165"/>
      <c r="C82" s="723"/>
      <c r="D82" s="724"/>
      <c r="E82" s="334"/>
      <c r="F82" s="165"/>
      <c r="G82" s="366">
        <f t="shared" si="25"/>
        <v>0</v>
      </c>
      <c r="H82" s="165"/>
      <c r="I82" s="165"/>
      <c r="J82" s="296"/>
      <c r="K82" s="296"/>
      <c r="L82" s="296"/>
      <c r="M82" s="458"/>
      <c r="N82" s="296" t="s">
        <v>68</v>
      </c>
      <c r="O82" s="165"/>
      <c r="P82" s="165"/>
      <c r="Q82" s="165">
        <f t="shared" si="37"/>
        <v>1900</v>
      </c>
      <c r="R82" s="467" t="e">
        <f t="shared" si="38"/>
        <v>#N/A</v>
      </c>
      <c r="S82" s="165"/>
      <c r="T82" s="165"/>
      <c r="U82" s="366">
        <f t="shared" si="39"/>
        <v>0</v>
      </c>
      <c r="V82" s="165"/>
      <c r="W82" s="165"/>
      <c r="X82" s="456"/>
      <c r="Y82" s="165" t="str">
        <f t="shared" si="26"/>
        <v>NO OBLIGATORIA</v>
      </c>
      <c r="Z82" s="165" t="str">
        <f t="shared" si="27"/>
        <v xml:space="preserve"> </v>
      </c>
      <c r="AA82" s="165" t="str">
        <f t="shared" si="28"/>
        <v xml:space="preserve"> </v>
      </c>
      <c r="AB82" s="165" t="str">
        <f t="shared" si="29"/>
        <v xml:space="preserve"> </v>
      </c>
      <c r="AC82" s="165" t="str">
        <f t="shared" si="30"/>
        <v xml:space="preserve"> </v>
      </c>
      <c r="AD82" s="165" t="str">
        <f t="shared" si="31"/>
        <v xml:space="preserve"> </v>
      </c>
      <c r="AE82" s="366">
        <f t="shared" si="32"/>
        <v>0</v>
      </c>
      <c r="AF82" s="321">
        <f t="shared" si="33"/>
        <v>-4</v>
      </c>
      <c r="AG82" s="321" t="b">
        <f t="shared" si="34"/>
        <v>0</v>
      </c>
      <c r="AH82" s="165"/>
      <c r="AI82" s="366">
        <f t="shared" si="40"/>
        <v>0</v>
      </c>
      <c r="AJ82" s="321">
        <f t="shared" si="35"/>
        <v>-4</v>
      </c>
      <c r="AK82" s="321" t="b">
        <f t="shared" si="36"/>
        <v>0</v>
      </c>
      <c r="AL82" s="357" t="str">
        <f t="shared" si="41"/>
        <v xml:space="preserve"> </v>
      </c>
      <c r="AM82" s="367" t="str">
        <f t="shared" si="42"/>
        <v>N/A</v>
      </c>
      <c r="AN82" s="228"/>
      <c r="AO82" s="228"/>
      <c r="AP82" s="228"/>
    </row>
    <row r="83" spans="1:42" ht="34.5" customHeight="1" x14ac:dyDescent="0.25">
      <c r="A83" s="54"/>
      <c r="B83" s="165"/>
      <c r="C83" s="723"/>
      <c r="D83" s="724"/>
      <c r="E83" s="334"/>
      <c r="F83" s="165"/>
      <c r="G83" s="366">
        <f t="shared" si="25"/>
        <v>0</v>
      </c>
      <c r="H83" s="165"/>
      <c r="I83" s="165"/>
      <c r="J83" s="296"/>
      <c r="K83" s="296"/>
      <c r="L83" s="296"/>
      <c r="M83" s="458"/>
      <c r="N83" s="296" t="s">
        <v>68</v>
      </c>
      <c r="O83" s="165"/>
      <c r="P83" s="165"/>
      <c r="Q83" s="165">
        <f t="shared" si="37"/>
        <v>1900</v>
      </c>
      <c r="R83" s="467" t="e">
        <f t="shared" si="38"/>
        <v>#N/A</v>
      </c>
      <c r="S83" s="165"/>
      <c r="T83" s="165"/>
      <c r="U83" s="366">
        <f t="shared" si="39"/>
        <v>0</v>
      </c>
      <c r="V83" s="165"/>
      <c r="W83" s="165"/>
      <c r="X83" s="456"/>
      <c r="Y83" s="165" t="str">
        <f t="shared" si="26"/>
        <v>NO OBLIGATORIA</v>
      </c>
      <c r="Z83" s="165" t="str">
        <f t="shared" si="27"/>
        <v xml:space="preserve"> </v>
      </c>
      <c r="AA83" s="165" t="str">
        <f t="shared" si="28"/>
        <v xml:space="preserve"> </v>
      </c>
      <c r="AB83" s="165" t="str">
        <f t="shared" si="29"/>
        <v xml:space="preserve"> </v>
      </c>
      <c r="AC83" s="165" t="str">
        <f t="shared" si="30"/>
        <v xml:space="preserve"> </v>
      </c>
      <c r="AD83" s="165" t="str">
        <f t="shared" si="31"/>
        <v xml:space="preserve"> </v>
      </c>
      <c r="AE83" s="366">
        <f t="shared" si="32"/>
        <v>0</v>
      </c>
      <c r="AF83" s="321">
        <f t="shared" si="33"/>
        <v>-4</v>
      </c>
      <c r="AG83" s="321" t="b">
        <f t="shared" si="34"/>
        <v>0</v>
      </c>
      <c r="AH83" s="165"/>
      <c r="AI83" s="366">
        <f t="shared" si="40"/>
        <v>0</v>
      </c>
      <c r="AJ83" s="321">
        <f t="shared" si="35"/>
        <v>-4</v>
      </c>
      <c r="AK83" s="321" t="b">
        <f t="shared" si="36"/>
        <v>0</v>
      </c>
      <c r="AL83" s="357" t="str">
        <f t="shared" si="41"/>
        <v xml:space="preserve"> </v>
      </c>
      <c r="AM83" s="367" t="str">
        <f t="shared" si="42"/>
        <v>N/A</v>
      </c>
      <c r="AN83" s="228"/>
      <c r="AO83" s="228"/>
      <c r="AP83" s="228"/>
    </row>
    <row r="84" spans="1:42" ht="34.5" customHeight="1" x14ac:dyDescent="0.25">
      <c r="A84" s="54"/>
      <c r="B84" s="165"/>
      <c r="C84" s="723"/>
      <c r="D84" s="724"/>
      <c r="E84" s="334"/>
      <c r="F84" s="165"/>
      <c r="G84" s="366">
        <f t="shared" si="25"/>
        <v>0</v>
      </c>
      <c r="H84" s="165"/>
      <c r="I84" s="165"/>
      <c r="J84" s="296"/>
      <c r="K84" s="296"/>
      <c r="L84" s="296"/>
      <c r="M84" s="458"/>
      <c r="N84" s="296" t="s">
        <v>68</v>
      </c>
      <c r="O84" s="165"/>
      <c r="P84" s="165"/>
      <c r="Q84" s="165">
        <f t="shared" si="37"/>
        <v>1900</v>
      </c>
      <c r="R84" s="467" t="e">
        <f t="shared" si="38"/>
        <v>#N/A</v>
      </c>
      <c r="S84" s="165"/>
      <c r="T84" s="165"/>
      <c r="U84" s="366">
        <f t="shared" si="39"/>
        <v>0</v>
      </c>
      <c r="V84" s="165"/>
      <c r="W84" s="165"/>
      <c r="X84" s="456"/>
      <c r="Y84" s="165" t="str">
        <f t="shared" si="26"/>
        <v>NO OBLIGATORIA</v>
      </c>
      <c r="Z84" s="165" t="str">
        <f t="shared" si="27"/>
        <v xml:space="preserve"> </v>
      </c>
      <c r="AA84" s="165" t="str">
        <f t="shared" si="28"/>
        <v xml:space="preserve"> </v>
      </c>
      <c r="AB84" s="165" t="str">
        <f t="shared" si="29"/>
        <v xml:space="preserve"> </v>
      </c>
      <c r="AC84" s="165" t="str">
        <f t="shared" si="30"/>
        <v xml:space="preserve"> </v>
      </c>
      <c r="AD84" s="165" t="str">
        <f t="shared" si="31"/>
        <v xml:space="preserve"> </v>
      </c>
      <c r="AE84" s="366">
        <f t="shared" si="32"/>
        <v>0</v>
      </c>
      <c r="AF84" s="321">
        <f t="shared" si="33"/>
        <v>-4</v>
      </c>
      <c r="AG84" s="321" t="b">
        <f t="shared" si="34"/>
        <v>0</v>
      </c>
      <c r="AH84" s="165"/>
      <c r="AI84" s="366">
        <f t="shared" si="40"/>
        <v>0</v>
      </c>
      <c r="AJ84" s="321">
        <f t="shared" si="35"/>
        <v>-4</v>
      </c>
      <c r="AK84" s="321" t="b">
        <f t="shared" si="36"/>
        <v>0</v>
      </c>
      <c r="AL84" s="357" t="str">
        <f t="shared" si="41"/>
        <v xml:space="preserve"> </v>
      </c>
      <c r="AM84" s="367" t="str">
        <f t="shared" si="42"/>
        <v>N/A</v>
      </c>
      <c r="AN84" s="228"/>
      <c r="AO84" s="228"/>
      <c r="AP84" s="228"/>
    </row>
    <row r="85" spans="1:42" ht="34.5" customHeight="1" x14ac:dyDescent="0.25">
      <c r="A85" s="54"/>
      <c r="B85" s="165"/>
      <c r="C85" s="723"/>
      <c r="D85" s="724"/>
      <c r="E85" s="334"/>
      <c r="F85" s="165"/>
      <c r="G85" s="366">
        <f t="shared" si="25"/>
        <v>0</v>
      </c>
      <c r="H85" s="165"/>
      <c r="I85" s="165"/>
      <c r="J85" s="296"/>
      <c r="K85" s="296"/>
      <c r="L85" s="296"/>
      <c r="M85" s="458"/>
      <c r="N85" s="296" t="s">
        <v>68</v>
      </c>
      <c r="O85" s="165"/>
      <c r="P85" s="165"/>
      <c r="Q85" s="165">
        <f t="shared" si="37"/>
        <v>1900</v>
      </c>
      <c r="R85" s="467" t="e">
        <f t="shared" si="38"/>
        <v>#N/A</v>
      </c>
      <c r="S85" s="165"/>
      <c r="T85" s="165"/>
      <c r="U85" s="366">
        <f t="shared" si="39"/>
        <v>0</v>
      </c>
      <c r="V85" s="165"/>
      <c r="W85" s="165"/>
      <c r="X85" s="456"/>
      <c r="Y85" s="165" t="str">
        <f t="shared" si="26"/>
        <v>NO OBLIGATORIA</v>
      </c>
      <c r="Z85" s="165" t="str">
        <f t="shared" si="27"/>
        <v xml:space="preserve"> </v>
      </c>
      <c r="AA85" s="165" t="str">
        <f t="shared" si="28"/>
        <v xml:space="preserve"> </v>
      </c>
      <c r="AB85" s="165" t="str">
        <f t="shared" si="29"/>
        <v xml:space="preserve"> </v>
      </c>
      <c r="AC85" s="165" t="str">
        <f t="shared" si="30"/>
        <v xml:space="preserve"> </v>
      </c>
      <c r="AD85" s="165" t="str">
        <f t="shared" si="31"/>
        <v xml:space="preserve"> </v>
      </c>
      <c r="AE85" s="366">
        <f t="shared" si="32"/>
        <v>0</v>
      </c>
      <c r="AF85" s="321">
        <f t="shared" si="33"/>
        <v>-4</v>
      </c>
      <c r="AG85" s="321" t="b">
        <f t="shared" si="34"/>
        <v>0</v>
      </c>
      <c r="AH85" s="165"/>
      <c r="AI85" s="366">
        <f t="shared" si="40"/>
        <v>0</v>
      </c>
      <c r="AJ85" s="321">
        <f t="shared" si="35"/>
        <v>-4</v>
      </c>
      <c r="AK85" s="321" t="b">
        <f t="shared" si="36"/>
        <v>0</v>
      </c>
      <c r="AL85" s="357" t="str">
        <f t="shared" si="41"/>
        <v xml:space="preserve"> </v>
      </c>
      <c r="AM85" s="367" t="str">
        <f t="shared" si="42"/>
        <v>N/A</v>
      </c>
      <c r="AN85" s="228"/>
      <c r="AO85" s="228"/>
      <c r="AP85" s="228"/>
    </row>
    <row r="86" spans="1:42" ht="34.5" customHeight="1" x14ac:dyDescent="0.25">
      <c r="A86" s="54"/>
      <c r="B86" s="165"/>
      <c r="C86" s="723"/>
      <c r="D86" s="724"/>
      <c r="E86" s="334"/>
      <c r="F86" s="165"/>
      <c r="G86" s="366">
        <f t="shared" si="25"/>
        <v>0</v>
      </c>
      <c r="H86" s="165"/>
      <c r="I86" s="165"/>
      <c r="J86" s="296"/>
      <c r="K86" s="296"/>
      <c r="L86" s="296"/>
      <c r="M86" s="458"/>
      <c r="N86" s="296" t="s">
        <v>68</v>
      </c>
      <c r="O86" s="165"/>
      <c r="P86" s="165"/>
      <c r="Q86" s="165">
        <f t="shared" si="37"/>
        <v>1900</v>
      </c>
      <c r="R86" s="467" t="e">
        <f t="shared" si="38"/>
        <v>#N/A</v>
      </c>
      <c r="S86" s="165"/>
      <c r="T86" s="165"/>
      <c r="U86" s="366">
        <f t="shared" si="39"/>
        <v>0</v>
      </c>
      <c r="V86" s="165"/>
      <c r="W86" s="165"/>
      <c r="X86" s="456"/>
      <c r="Y86" s="165" t="str">
        <f t="shared" si="26"/>
        <v>NO OBLIGATORIA</v>
      </c>
      <c r="Z86" s="165" t="str">
        <f t="shared" si="27"/>
        <v xml:space="preserve"> </v>
      </c>
      <c r="AA86" s="165" t="str">
        <f t="shared" si="28"/>
        <v xml:space="preserve"> </v>
      </c>
      <c r="AB86" s="165" t="str">
        <f t="shared" si="29"/>
        <v xml:space="preserve"> </v>
      </c>
      <c r="AC86" s="165" t="str">
        <f t="shared" si="30"/>
        <v xml:space="preserve"> </v>
      </c>
      <c r="AD86" s="165" t="str">
        <f t="shared" si="31"/>
        <v xml:space="preserve"> </v>
      </c>
      <c r="AE86" s="366">
        <f t="shared" si="32"/>
        <v>0</v>
      </c>
      <c r="AF86" s="321">
        <f t="shared" si="33"/>
        <v>-4</v>
      </c>
      <c r="AG86" s="321" t="b">
        <f t="shared" si="34"/>
        <v>0</v>
      </c>
      <c r="AH86" s="165"/>
      <c r="AI86" s="366">
        <f t="shared" si="40"/>
        <v>0</v>
      </c>
      <c r="AJ86" s="321">
        <f t="shared" si="35"/>
        <v>-4</v>
      </c>
      <c r="AK86" s="321" t="b">
        <f t="shared" si="36"/>
        <v>0</v>
      </c>
      <c r="AL86" s="357" t="str">
        <f t="shared" si="41"/>
        <v xml:space="preserve"> </v>
      </c>
      <c r="AM86" s="367" t="str">
        <f t="shared" si="42"/>
        <v>N/A</v>
      </c>
      <c r="AN86" s="228"/>
      <c r="AO86" s="228"/>
      <c r="AP86" s="228"/>
    </row>
    <row r="87" spans="1:42" ht="34.5" customHeight="1" x14ac:dyDescent="0.25">
      <c r="A87" s="54"/>
      <c r="B87" s="165"/>
      <c r="C87" s="723"/>
      <c r="D87" s="724"/>
      <c r="E87" s="334"/>
      <c r="F87" s="165"/>
      <c r="G87" s="366">
        <f t="shared" si="25"/>
        <v>0</v>
      </c>
      <c r="H87" s="165"/>
      <c r="I87" s="165"/>
      <c r="J87" s="296"/>
      <c r="K87" s="296"/>
      <c r="L87" s="296"/>
      <c r="M87" s="458"/>
      <c r="N87" s="296" t="s">
        <v>68</v>
      </c>
      <c r="O87" s="165"/>
      <c r="P87" s="165"/>
      <c r="Q87" s="165">
        <f t="shared" si="37"/>
        <v>1900</v>
      </c>
      <c r="R87" s="467" t="e">
        <f t="shared" si="38"/>
        <v>#N/A</v>
      </c>
      <c r="S87" s="165"/>
      <c r="T87" s="165"/>
      <c r="U87" s="366">
        <f t="shared" si="39"/>
        <v>0</v>
      </c>
      <c r="V87" s="165"/>
      <c r="W87" s="165"/>
      <c r="X87" s="456"/>
      <c r="Y87" s="165" t="str">
        <f t="shared" si="26"/>
        <v>NO OBLIGATORIA</v>
      </c>
      <c r="Z87" s="165" t="str">
        <f t="shared" si="27"/>
        <v xml:space="preserve"> </v>
      </c>
      <c r="AA87" s="165" t="str">
        <f t="shared" si="28"/>
        <v xml:space="preserve"> </v>
      </c>
      <c r="AB87" s="165" t="str">
        <f t="shared" si="29"/>
        <v xml:space="preserve"> </v>
      </c>
      <c r="AC87" s="165" t="str">
        <f t="shared" si="30"/>
        <v xml:space="preserve"> </v>
      </c>
      <c r="AD87" s="165" t="str">
        <f t="shared" si="31"/>
        <v xml:space="preserve"> </v>
      </c>
      <c r="AE87" s="366">
        <f t="shared" si="32"/>
        <v>0</v>
      </c>
      <c r="AF87" s="321">
        <f t="shared" si="33"/>
        <v>-4</v>
      </c>
      <c r="AG87" s="321" t="b">
        <f t="shared" si="34"/>
        <v>0</v>
      </c>
      <c r="AH87" s="165"/>
      <c r="AI87" s="366">
        <f t="shared" si="40"/>
        <v>0</v>
      </c>
      <c r="AJ87" s="321">
        <f t="shared" si="35"/>
        <v>-4</v>
      </c>
      <c r="AK87" s="321" t="b">
        <f t="shared" si="36"/>
        <v>0</v>
      </c>
      <c r="AL87" s="357" t="str">
        <f t="shared" si="41"/>
        <v xml:space="preserve"> </v>
      </c>
      <c r="AM87" s="367" t="str">
        <f t="shared" si="42"/>
        <v>N/A</v>
      </c>
      <c r="AN87" s="228"/>
      <c r="AO87" s="228"/>
      <c r="AP87" s="228"/>
    </row>
    <row r="88" spans="1:42" ht="34.5" customHeight="1" x14ac:dyDescent="0.25">
      <c r="A88" s="54"/>
      <c r="B88" s="165"/>
      <c r="C88" s="723"/>
      <c r="D88" s="724"/>
      <c r="E88" s="334"/>
      <c r="F88" s="165"/>
      <c r="G88" s="366">
        <f t="shared" si="25"/>
        <v>0</v>
      </c>
      <c r="H88" s="165"/>
      <c r="I88" s="165"/>
      <c r="J88" s="296"/>
      <c r="K88" s="296"/>
      <c r="L88" s="296"/>
      <c r="M88" s="458"/>
      <c r="N88" s="296" t="s">
        <v>68</v>
      </c>
      <c r="O88" s="165"/>
      <c r="P88" s="165"/>
      <c r="Q88" s="165">
        <f t="shared" si="37"/>
        <v>1900</v>
      </c>
      <c r="R88" s="467" t="e">
        <f t="shared" si="38"/>
        <v>#N/A</v>
      </c>
      <c r="S88" s="165"/>
      <c r="T88" s="165"/>
      <c r="U88" s="366">
        <f t="shared" si="39"/>
        <v>0</v>
      </c>
      <c r="V88" s="165"/>
      <c r="W88" s="165"/>
      <c r="X88" s="456"/>
      <c r="Y88" s="165" t="str">
        <f t="shared" si="26"/>
        <v>NO OBLIGATORIA</v>
      </c>
      <c r="Z88" s="165" t="str">
        <f t="shared" si="27"/>
        <v xml:space="preserve"> </v>
      </c>
      <c r="AA88" s="165" t="str">
        <f t="shared" si="28"/>
        <v xml:space="preserve"> </v>
      </c>
      <c r="AB88" s="165" t="str">
        <f t="shared" si="29"/>
        <v xml:space="preserve"> </v>
      </c>
      <c r="AC88" s="165" t="str">
        <f t="shared" si="30"/>
        <v xml:space="preserve"> </v>
      </c>
      <c r="AD88" s="165" t="str">
        <f t="shared" si="31"/>
        <v xml:space="preserve"> </v>
      </c>
      <c r="AE88" s="366">
        <f t="shared" si="32"/>
        <v>0</v>
      </c>
      <c r="AF88" s="321">
        <f t="shared" si="33"/>
        <v>-4</v>
      </c>
      <c r="AG88" s="321" t="b">
        <f t="shared" si="34"/>
        <v>0</v>
      </c>
      <c r="AH88" s="165"/>
      <c r="AI88" s="366">
        <f t="shared" si="40"/>
        <v>0</v>
      </c>
      <c r="AJ88" s="321">
        <f t="shared" si="35"/>
        <v>-4</v>
      </c>
      <c r="AK88" s="321" t="b">
        <f t="shared" si="36"/>
        <v>0</v>
      </c>
      <c r="AL88" s="357" t="str">
        <f t="shared" si="41"/>
        <v xml:space="preserve"> </v>
      </c>
      <c r="AM88" s="367" t="str">
        <f t="shared" si="42"/>
        <v>N/A</v>
      </c>
      <c r="AN88" s="228"/>
      <c r="AO88" s="228"/>
      <c r="AP88" s="228"/>
    </row>
    <row r="89" spans="1:42" ht="34.5" customHeight="1" x14ac:dyDescent="0.25">
      <c r="A89" s="54"/>
      <c r="B89" s="165"/>
      <c r="C89" s="723"/>
      <c r="D89" s="724"/>
      <c r="E89" s="334"/>
      <c r="F89" s="165"/>
      <c r="G89" s="366">
        <f t="shared" si="25"/>
        <v>0</v>
      </c>
      <c r="H89" s="165"/>
      <c r="I89" s="165"/>
      <c r="J89" s="296"/>
      <c r="K89" s="296"/>
      <c r="L89" s="296"/>
      <c r="M89" s="458"/>
      <c r="N89" s="296" t="s">
        <v>68</v>
      </c>
      <c r="O89" s="165"/>
      <c r="P89" s="165"/>
      <c r="Q89" s="165">
        <f t="shared" si="37"/>
        <v>1900</v>
      </c>
      <c r="R89" s="467" t="e">
        <f t="shared" si="38"/>
        <v>#N/A</v>
      </c>
      <c r="S89" s="165"/>
      <c r="T89" s="165"/>
      <c r="U89" s="366">
        <f t="shared" si="39"/>
        <v>0</v>
      </c>
      <c r="V89" s="165"/>
      <c r="W89" s="165"/>
      <c r="X89" s="456"/>
      <c r="Y89" s="165" t="str">
        <f t="shared" si="26"/>
        <v>NO OBLIGATORIA</v>
      </c>
      <c r="Z89" s="165" t="str">
        <f t="shared" si="27"/>
        <v xml:space="preserve"> </v>
      </c>
      <c r="AA89" s="165" t="str">
        <f t="shared" si="28"/>
        <v xml:space="preserve"> </v>
      </c>
      <c r="AB89" s="165" t="str">
        <f t="shared" si="29"/>
        <v xml:space="preserve"> </v>
      </c>
      <c r="AC89" s="165" t="str">
        <f t="shared" si="30"/>
        <v xml:space="preserve"> </v>
      </c>
      <c r="AD89" s="165" t="str">
        <f t="shared" si="31"/>
        <v xml:space="preserve"> </v>
      </c>
      <c r="AE89" s="366">
        <f t="shared" si="32"/>
        <v>0</v>
      </c>
      <c r="AF89" s="321">
        <f t="shared" si="33"/>
        <v>-4</v>
      </c>
      <c r="AG89" s="321" t="b">
        <f t="shared" si="34"/>
        <v>0</v>
      </c>
      <c r="AH89" s="165"/>
      <c r="AI89" s="366">
        <f t="shared" si="40"/>
        <v>0</v>
      </c>
      <c r="AJ89" s="321">
        <f t="shared" si="35"/>
        <v>-4</v>
      </c>
      <c r="AK89" s="321" t="b">
        <f t="shared" si="36"/>
        <v>0</v>
      </c>
      <c r="AL89" s="357" t="str">
        <f t="shared" si="41"/>
        <v xml:space="preserve"> </v>
      </c>
      <c r="AM89" s="367" t="str">
        <f t="shared" si="42"/>
        <v>N/A</v>
      </c>
      <c r="AN89" s="319" t="s">
        <v>184</v>
      </c>
      <c r="AO89" s="228"/>
      <c r="AP89" s="228"/>
    </row>
    <row r="90" spans="1:42" ht="34.5" customHeight="1" x14ac:dyDescent="0.25">
      <c r="A90" s="54"/>
      <c r="B90" s="165"/>
      <c r="C90" s="723"/>
      <c r="D90" s="724"/>
      <c r="E90" s="334"/>
      <c r="F90" s="165"/>
      <c r="G90" s="366">
        <f t="shared" si="25"/>
        <v>0</v>
      </c>
      <c r="H90" s="165"/>
      <c r="I90" s="165"/>
      <c r="J90" s="296"/>
      <c r="K90" s="296"/>
      <c r="L90" s="296"/>
      <c r="M90" s="458"/>
      <c r="N90" s="296" t="s">
        <v>68</v>
      </c>
      <c r="O90" s="165"/>
      <c r="P90" s="165"/>
      <c r="Q90" s="165">
        <f t="shared" si="37"/>
        <v>1900</v>
      </c>
      <c r="R90" s="467" t="e">
        <f t="shared" si="38"/>
        <v>#N/A</v>
      </c>
      <c r="S90" s="165"/>
      <c r="T90" s="165"/>
      <c r="U90" s="366">
        <f t="shared" si="39"/>
        <v>0</v>
      </c>
      <c r="V90" s="165"/>
      <c r="W90" s="165"/>
      <c r="X90" s="456"/>
      <c r="Y90" s="165" t="str">
        <f t="shared" si="26"/>
        <v>NO OBLIGATORIA</v>
      </c>
      <c r="Z90" s="165" t="str">
        <f t="shared" si="27"/>
        <v xml:space="preserve"> </v>
      </c>
      <c r="AA90" s="165" t="str">
        <f t="shared" si="28"/>
        <v xml:space="preserve"> </v>
      </c>
      <c r="AB90" s="165" t="str">
        <f t="shared" si="29"/>
        <v xml:space="preserve"> </v>
      </c>
      <c r="AC90" s="165" t="str">
        <f t="shared" si="30"/>
        <v xml:space="preserve"> </v>
      </c>
      <c r="AD90" s="165" t="str">
        <f t="shared" si="31"/>
        <v xml:space="preserve"> </v>
      </c>
      <c r="AE90" s="366">
        <f t="shared" si="32"/>
        <v>0</v>
      </c>
      <c r="AF90" s="321">
        <f t="shared" si="33"/>
        <v>-4</v>
      </c>
      <c r="AG90" s="321" t="b">
        <f t="shared" si="34"/>
        <v>0</v>
      </c>
      <c r="AH90" s="165"/>
      <c r="AI90" s="366">
        <f t="shared" si="40"/>
        <v>0</v>
      </c>
      <c r="AJ90" s="321">
        <f t="shared" si="35"/>
        <v>-4</v>
      </c>
      <c r="AK90" s="321" t="b">
        <f t="shared" si="36"/>
        <v>0</v>
      </c>
      <c r="AL90" s="357" t="str">
        <f t="shared" si="41"/>
        <v xml:space="preserve"> </v>
      </c>
      <c r="AM90" s="367" t="str">
        <f t="shared" si="42"/>
        <v>N/A</v>
      </c>
      <c r="AN90" s="319" t="s">
        <v>183</v>
      </c>
      <c r="AO90" s="228"/>
      <c r="AP90" s="228"/>
    </row>
    <row r="91" spans="1:42" ht="34.5" customHeight="1" x14ac:dyDescent="0.25">
      <c r="A91" s="54"/>
      <c r="B91" s="165"/>
      <c r="C91" s="723"/>
      <c r="D91" s="724"/>
      <c r="E91" s="334"/>
      <c r="F91" s="165"/>
      <c r="G91" s="366">
        <f t="shared" si="25"/>
        <v>0</v>
      </c>
      <c r="H91" s="165"/>
      <c r="I91" s="165"/>
      <c r="J91" s="296"/>
      <c r="K91" s="296"/>
      <c r="L91" s="296"/>
      <c r="M91" s="458"/>
      <c r="N91" s="296" t="s">
        <v>68</v>
      </c>
      <c r="O91" s="165"/>
      <c r="P91" s="165"/>
      <c r="Q91" s="165">
        <f t="shared" si="37"/>
        <v>1900</v>
      </c>
      <c r="R91" s="467" t="e">
        <f t="shared" si="38"/>
        <v>#N/A</v>
      </c>
      <c r="S91" s="165"/>
      <c r="T91" s="165"/>
      <c r="U91" s="366">
        <f t="shared" si="39"/>
        <v>0</v>
      </c>
      <c r="V91" s="165"/>
      <c r="W91" s="165"/>
      <c r="X91" s="456"/>
      <c r="Y91" s="165" t="str">
        <f t="shared" si="26"/>
        <v>NO OBLIGATORIA</v>
      </c>
      <c r="Z91" s="165" t="str">
        <f t="shared" si="27"/>
        <v xml:space="preserve"> </v>
      </c>
      <c r="AA91" s="165" t="str">
        <f t="shared" si="28"/>
        <v xml:space="preserve"> </v>
      </c>
      <c r="AB91" s="165" t="str">
        <f t="shared" si="29"/>
        <v xml:space="preserve"> </v>
      </c>
      <c r="AC91" s="165" t="str">
        <f t="shared" si="30"/>
        <v xml:space="preserve"> </v>
      </c>
      <c r="AD91" s="165" t="str">
        <f t="shared" si="31"/>
        <v xml:space="preserve"> </v>
      </c>
      <c r="AE91" s="366">
        <f t="shared" si="32"/>
        <v>0</v>
      </c>
      <c r="AF91" s="321">
        <f t="shared" si="33"/>
        <v>-4</v>
      </c>
      <c r="AG91" s="321" t="b">
        <f t="shared" si="34"/>
        <v>0</v>
      </c>
      <c r="AH91" s="165"/>
      <c r="AI91" s="366">
        <f t="shared" si="40"/>
        <v>0</v>
      </c>
      <c r="AJ91" s="321">
        <f t="shared" si="35"/>
        <v>-4</v>
      </c>
      <c r="AK91" s="321" t="b">
        <f t="shared" si="36"/>
        <v>0</v>
      </c>
      <c r="AL91" s="357" t="str">
        <f t="shared" si="41"/>
        <v xml:space="preserve"> </v>
      </c>
      <c r="AM91" s="367" t="str">
        <f t="shared" si="42"/>
        <v>N/A</v>
      </c>
      <c r="AN91"/>
      <c r="AO91" s="228"/>
      <c r="AP91" s="228"/>
    </row>
    <row r="92" spans="1:42" ht="34.5" customHeight="1" x14ac:dyDescent="0.25">
      <c r="A92" s="54"/>
      <c r="B92" s="165"/>
      <c r="C92" s="723"/>
      <c r="D92" s="724"/>
      <c r="E92" s="334"/>
      <c r="F92" s="165"/>
      <c r="G92" s="366">
        <f t="shared" si="25"/>
        <v>0</v>
      </c>
      <c r="H92" s="165"/>
      <c r="I92" s="165"/>
      <c r="J92" s="296"/>
      <c r="K92" s="296"/>
      <c r="L92" s="296"/>
      <c r="M92" s="458"/>
      <c r="N92" s="296" t="s">
        <v>68</v>
      </c>
      <c r="O92" s="165"/>
      <c r="P92" s="165"/>
      <c r="Q92" s="165">
        <f t="shared" si="37"/>
        <v>1900</v>
      </c>
      <c r="R92" s="467" t="e">
        <f t="shared" si="38"/>
        <v>#N/A</v>
      </c>
      <c r="S92" s="165"/>
      <c r="T92" s="165"/>
      <c r="U92" s="366">
        <f t="shared" si="39"/>
        <v>0</v>
      </c>
      <c r="V92" s="165"/>
      <c r="W92" s="165"/>
      <c r="X92" s="456"/>
      <c r="Y92" s="165" t="str">
        <f t="shared" si="26"/>
        <v>NO OBLIGATORIA</v>
      </c>
      <c r="Z92" s="165" t="str">
        <f t="shared" si="27"/>
        <v xml:space="preserve"> </v>
      </c>
      <c r="AA92" s="165" t="str">
        <f t="shared" si="28"/>
        <v xml:space="preserve"> </v>
      </c>
      <c r="AB92" s="165" t="str">
        <f t="shared" si="29"/>
        <v xml:space="preserve"> </v>
      </c>
      <c r="AC92" s="165" t="str">
        <f t="shared" si="30"/>
        <v xml:space="preserve"> </v>
      </c>
      <c r="AD92" s="165" t="str">
        <f t="shared" si="31"/>
        <v xml:space="preserve"> </v>
      </c>
      <c r="AE92" s="366">
        <f t="shared" si="32"/>
        <v>0</v>
      </c>
      <c r="AF92" s="321">
        <f t="shared" si="33"/>
        <v>-4</v>
      </c>
      <c r="AG92" s="321" t="b">
        <f t="shared" si="34"/>
        <v>0</v>
      </c>
      <c r="AH92" s="165"/>
      <c r="AI92" s="366">
        <f t="shared" si="40"/>
        <v>0</v>
      </c>
      <c r="AJ92" s="321">
        <f t="shared" si="35"/>
        <v>-4</v>
      </c>
      <c r="AK92" s="321" t="b">
        <f t="shared" si="36"/>
        <v>0</v>
      </c>
      <c r="AL92" s="357" t="str">
        <f t="shared" si="41"/>
        <v xml:space="preserve"> </v>
      </c>
      <c r="AM92" s="367" t="str">
        <f t="shared" si="42"/>
        <v>N/A</v>
      </c>
      <c r="AN92"/>
      <c r="AO92" s="228"/>
      <c r="AP92" s="228"/>
    </row>
    <row r="93" spans="1:42" ht="34.5" customHeight="1" x14ac:dyDescent="0.25">
      <c r="A93" s="54"/>
      <c r="B93" s="165"/>
      <c r="C93" s="723"/>
      <c r="D93" s="724"/>
      <c r="E93" s="334"/>
      <c r="F93" s="165"/>
      <c r="G93" s="366">
        <f t="shared" si="25"/>
        <v>0</v>
      </c>
      <c r="H93" s="165"/>
      <c r="I93" s="165"/>
      <c r="J93" s="296"/>
      <c r="K93" s="296"/>
      <c r="L93" s="296"/>
      <c r="M93" s="458"/>
      <c r="N93" s="296" t="s">
        <v>68</v>
      </c>
      <c r="O93" s="165"/>
      <c r="P93" s="165"/>
      <c r="Q93" s="165">
        <f t="shared" si="37"/>
        <v>1900</v>
      </c>
      <c r="R93" s="467" t="e">
        <f t="shared" si="38"/>
        <v>#N/A</v>
      </c>
      <c r="S93" s="165"/>
      <c r="T93" s="165"/>
      <c r="U93" s="366">
        <f t="shared" si="39"/>
        <v>0</v>
      </c>
      <c r="V93" s="165"/>
      <c r="W93" s="165"/>
      <c r="X93" s="456"/>
      <c r="Y93" s="165" t="str">
        <f t="shared" si="26"/>
        <v>NO OBLIGATORIA</v>
      </c>
      <c r="Z93" s="165" t="str">
        <f t="shared" si="27"/>
        <v xml:space="preserve"> </v>
      </c>
      <c r="AA93" s="165" t="str">
        <f t="shared" si="28"/>
        <v xml:space="preserve"> </v>
      </c>
      <c r="AB93" s="165" t="str">
        <f t="shared" si="29"/>
        <v xml:space="preserve"> </v>
      </c>
      <c r="AC93" s="165" t="str">
        <f t="shared" si="30"/>
        <v xml:space="preserve"> </v>
      </c>
      <c r="AD93" s="165" t="str">
        <f t="shared" si="31"/>
        <v xml:space="preserve"> </v>
      </c>
      <c r="AE93" s="366">
        <f t="shared" si="32"/>
        <v>0</v>
      </c>
      <c r="AF93" s="321">
        <f t="shared" si="33"/>
        <v>-4</v>
      </c>
      <c r="AG93" s="321" t="b">
        <f t="shared" si="34"/>
        <v>0</v>
      </c>
      <c r="AH93" s="165"/>
      <c r="AI93" s="366">
        <f t="shared" si="40"/>
        <v>0</v>
      </c>
      <c r="AJ93" s="321">
        <f t="shared" si="35"/>
        <v>-4</v>
      </c>
      <c r="AK93" s="321" t="b">
        <f t="shared" si="36"/>
        <v>0</v>
      </c>
      <c r="AL93" s="357" t="str">
        <f t="shared" si="41"/>
        <v xml:space="preserve"> </v>
      </c>
      <c r="AM93" s="367" t="str">
        <f t="shared" si="42"/>
        <v>N/A</v>
      </c>
      <c r="AN93" s="173" t="s">
        <v>333</v>
      </c>
      <c r="AO93" s="228"/>
      <c r="AP93" s="228"/>
    </row>
    <row r="94" spans="1:42" ht="34.5" customHeight="1" x14ac:dyDescent="0.25">
      <c r="A94" s="54"/>
      <c r="B94" s="165"/>
      <c r="C94" s="723"/>
      <c r="D94" s="724"/>
      <c r="E94" s="334"/>
      <c r="F94" s="165"/>
      <c r="G94" s="366">
        <f t="shared" si="25"/>
        <v>0</v>
      </c>
      <c r="H94" s="165"/>
      <c r="I94" s="165"/>
      <c r="J94" s="296"/>
      <c r="K94" s="296"/>
      <c r="L94" s="296"/>
      <c r="M94" s="458"/>
      <c r="N94" s="296" t="s">
        <v>68</v>
      </c>
      <c r="O94" s="165"/>
      <c r="P94" s="165"/>
      <c r="Q94" s="165">
        <f t="shared" si="37"/>
        <v>1900</v>
      </c>
      <c r="R94" s="467" t="e">
        <f t="shared" si="38"/>
        <v>#N/A</v>
      </c>
      <c r="S94" s="165"/>
      <c r="T94" s="165"/>
      <c r="U94" s="366">
        <f t="shared" si="39"/>
        <v>0</v>
      </c>
      <c r="V94" s="165"/>
      <c r="W94" s="165"/>
      <c r="X94" s="456"/>
      <c r="Y94" s="165" t="str">
        <f t="shared" si="26"/>
        <v>NO OBLIGATORIA</v>
      </c>
      <c r="Z94" s="165" t="str">
        <f t="shared" si="27"/>
        <v xml:space="preserve"> </v>
      </c>
      <c r="AA94" s="165" t="str">
        <f t="shared" si="28"/>
        <v xml:space="preserve"> </v>
      </c>
      <c r="AB94" s="165" t="str">
        <f t="shared" si="29"/>
        <v xml:space="preserve"> </v>
      </c>
      <c r="AC94" s="165" t="str">
        <f t="shared" si="30"/>
        <v xml:space="preserve"> </v>
      </c>
      <c r="AD94" s="165" t="str">
        <f t="shared" si="31"/>
        <v xml:space="preserve"> </v>
      </c>
      <c r="AE94" s="366">
        <f t="shared" si="32"/>
        <v>0</v>
      </c>
      <c r="AF94" s="321">
        <f t="shared" si="33"/>
        <v>-4</v>
      </c>
      <c r="AG94" s="321" t="b">
        <f t="shared" si="34"/>
        <v>0</v>
      </c>
      <c r="AH94" s="165"/>
      <c r="AI94" s="366">
        <f t="shared" si="40"/>
        <v>0</v>
      </c>
      <c r="AJ94" s="321">
        <f t="shared" si="35"/>
        <v>-4</v>
      </c>
      <c r="AK94" s="321" t="b">
        <f t="shared" si="36"/>
        <v>0</v>
      </c>
      <c r="AL94" s="357" t="str">
        <f t="shared" si="41"/>
        <v xml:space="preserve"> </v>
      </c>
      <c r="AM94" s="367" t="str">
        <f t="shared" si="42"/>
        <v>N/A</v>
      </c>
      <c r="AN94" t="s">
        <v>332</v>
      </c>
      <c r="AO94" s="228"/>
      <c r="AP94" s="228"/>
    </row>
    <row r="95" spans="1:42" ht="34.5" customHeight="1" x14ac:dyDescent="0.25">
      <c r="A95" s="54"/>
      <c r="B95" s="165"/>
      <c r="C95" s="723"/>
      <c r="D95" s="724"/>
      <c r="E95" s="334"/>
      <c r="F95" s="165"/>
      <c r="G95" s="366">
        <f t="shared" si="25"/>
        <v>0</v>
      </c>
      <c r="H95" s="165"/>
      <c r="I95" s="165"/>
      <c r="J95" s="296"/>
      <c r="K95" s="296"/>
      <c r="L95" s="296"/>
      <c r="M95" s="458"/>
      <c r="N95" s="296" t="s">
        <v>68</v>
      </c>
      <c r="O95" s="165"/>
      <c r="P95" s="165"/>
      <c r="Q95" s="165">
        <f t="shared" si="37"/>
        <v>1900</v>
      </c>
      <c r="R95" s="467" t="e">
        <f t="shared" si="38"/>
        <v>#N/A</v>
      </c>
      <c r="S95" s="165"/>
      <c r="T95" s="165"/>
      <c r="U95" s="366">
        <f t="shared" si="39"/>
        <v>0</v>
      </c>
      <c r="V95" s="165"/>
      <c r="W95" s="165"/>
      <c r="X95" s="456"/>
      <c r="Y95" s="165" t="str">
        <f t="shared" si="26"/>
        <v>NO OBLIGATORIA</v>
      </c>
      <c r="Z95" s="165" t="str">
        <f t="shared" si="27"/>
        <v xml:space="preserve"> </v>
      </c>
      <c r="AA95" s="165" t="str">
        <f t="shared" si="28"/>
        <v xml:space="preserve"> </v>
      </c>
      <c r="AB95" s="165" t="str">
        <f t="shared" si="29"/>
        <v xml:space="preserve"> </v>
      </c>
      <c r="AC95" s="165" t="str">
        <f t="shared" si="30"/>
        <v xml:space="preserve"> </v>
      </c>
      <c r="AD95" s="165" t="str">
        <f t="shared" si="31"/>
        <v xml:space="preserve"> </v>
      </c>
      <c r="AE95" s="366">
        <f t="shared" si="32"/>
        <v>0</v>
      </c>
      <c r="AF95" s="321">
        <f t="shared" si="33"/>
        <v>-4</v>
      </c>
      <c r="AG95" s="321" t="b">
        <f t="shared" si="34"/>
        <v>0</v>
      </c>
      <c r="AH95" s="165"/>
      <c r="AI95" s="366">
        <f t="shared" si="40"/>
        <v>0</v>
      </c>
      <c r="AJ95" s="321">
        <f t="shared" si="35"/>
        <v>-4</v>
      </c>
      <c r="AK95" s="321" t="b">
        <f t="shared" si="36"/>
        <v>0</v>
      </c>
      <c r="AL95" s="357" t="str">
        <f t="shared" si="41"/>
        <v xml:space="preserve"> </v>
      </c>
      <c r="AM95" s="367" t="str">
        <f t="shared" si="42"/>
        <v>N/A</v>
      </c>
      <c r="AN95" s="319" t="s">
        <v>331</v>
      </c>
      <c r="AO95" s="228"/>
      <c r="AP95" s="228"/>
    </row>
    <row r="96" spans="1:42" ht="34.5" customHeight="1" x14ac:dyDescent="0.25">
      <c r="A96" s="54"/>
      <c r="B96" s="165"/>
      <c r="C96" s="723"/>
      <c r="D96" s="724"/>
      <c r="E96" s="334"/>
      <c r="F96" s="165"/>
      <c r="G96" s="366">
        <f t="shared" si="25"/>
        <v>0</v>
      </c>
      <c r="H96" s="165"/>
      <c r="I96" s="165"/>
      <c r="J96" s="296"/>
      <c r="K96" s="296"/>
      <c r="L96" s="296"/>
      <c r="M96" s="458"/>
      <c r="N96" s="296" t="s">
        <v>68</v>
      </c>
      <c r="O96" s="165"/>
      <c r="P96" s="165"/>
      <c r="Q96" s="165">
        <f t="shared" si="37"/>
        <v>1900</v>
      </c>
      <c r="R96" s="467" t="e">
        <f t="shared" si="38"/>
        <v>#N/A</v>
      </c>
      <c r="S96" s="165"/>
      <c r="T96" s="165"/>
      <c r="U96" s="366">
        <f t="shared" si="39"/>
        <v>0</v>
      </c>
      <c r="V96" s="165"/>
      <c r="W96" s="165"/>
      <c r="X96" s="456"/>
      <c r="Y96" s="165" t="str">
        <f t="shared" si="26"/>
        <v>NO OBLIGATORIA</v>
      </c>
      <c r="Z96" s="165" t="str">
        <f t="shared" si="27"/>
        <v xml:space="preserve"> </v>
      </c>
      <c r="AA96" s="165" t="str">
        <f t="shared" si="28"/>
        <v xml:space="preserve"> </v>
      </c>
      <c r="AB96" s="165" t="str">
        <f t="shared" si="29"/>
        <v xml:space="preserve"> </v>
      </c>
      <c r="AC96" s="165" t="str">
        <f t="shared" si="30"/>
        <v xml:space="preserve"> </v>
      </c>
      <c r="AD96" s="165" t="str">
        <f t="shared" si="31"/>
        <v xml:space="preserve"> </v>
      </c>
      <c r="AE96" s="366">
        <f t="shared" si="32"/>
        <v>0</v>
      </c>
      <c r="AF96" s="321">
        <f t="shared" si="33"/>
        <v>-4</v>
      </c>
      <c r="AG96" s="321" t="b">
        <f t="shared" si="34"/>
        <v>0</v>
      </c>
      <c r="AH96" s="165"/>
      <c r="AI96" s="366">
        <f t="shared" si="40"/>
        <v>0</v>
      </c>
      <c r="AJ96" s="321">
        <f t="shared" si="35"/>
        <v>-4</v>
      </c>
      <c r="AK96" s="321" t="b">
        <f t="shared" si="36"/>
        <v>0</v>
      </c>
      <c r="AL96" s="357" t="str">
        <f t="shared" si="41"/>
        <v xml:space="preserve"> </v>
      </c>
      <c r="AM96" s="367" t="str">
        <f t="shared" si="42"/>
        <v>N/A</v>
      </c>
      <c r="AN96" s="319" t="s">
        <v>330</v>
      </c>
      <c r="AO96" s="228"/>
      <c r="AP96" s="228"/>
    </row>
    <row r="97" spans="1:42" ht="34.5" customHeight="1" x14ac:dyDescent="0.25">
      <c r="A97" s="54"/>
      <c r="B97" s="165"/>
      <c r="C97" s="723"/>
      <c r="D97" s="724"/>
      <c r="E97" s="334"/>
      <c r="F97" s="165"/>
      <c r="G97" s="366">
        <f t="shared" si="25"/>
        <v>0</v>
      </c>
      <c r="H97" s="165"/>
      <c r="I97" s="165"/>
      <c r="J97" s="296"/>
      <c r="K97" s="296"/>
      <c r="L97" s="296"/>
      <c r="M97" s="458"/>
      <c r="N97" s="296" t="s">
        <v>68</v>
      </c>
      <c r="O97" s="165"/>
      <c r="P97" s="165"/>
      <c r="Q97" s="165">
        <f t="shared" si="37"/>
        <v>1900</v>
      </c>
      <c r="R97" s="467" t="e">
        <f t="shared" si="38"/>
        <v>#N/A</v>
      </c>
      <c r="S97" s="165"/>
      <c r="T97" s="165"/>
      <c r="U97" s="366">
        <f t="shared" si="39"/>
        <v>0</v>
      </c>
      <c r="V97" s="165"/>
      <c r="W97" s="165"/>
      <c r="X97" s="456"/>
      <c r="Y97" s="165" t="str">
        <f t="shared" si="26"/>
        <v>NO OBLIGATORIA</v>
      </c>
      <c r="Z97" s="165" t="str">
        <f t="shared" si="27"/>
        <v xml:space="preserve"> </v>
      </c>
      <c r="AA97" s="165" t="str">
        <f t="shared" si="28"/>
        <v xml:space="preserve"> </v>
      </c>
      <c r="AB97" s="165" t="str">
        <f t="shared" si="29"/>
        <v xml:space="preserve"> </v>
      </c>
      <c r="AC97" s="165" t="str">
        <f t="shared" si="30"/>
        <v xml:space="preserve"> </v>
      </c>
      <c r="AD97" s="165" t="str">
        <f t="shared" si="31"/>
        <v xml:space="preserve"> </v>
      </c>
      <c r="AE97" s="366">
        <f t="shared" si="32"/>
        <v>0</v>
      </c>
      <c r="AF97" s="321">
        <f t="shared" si="33"/>
        <v>-4</v>
      </c>
      <c r="AG97" s="321" t="b">
        <f t="shared" si="34"/>
        <v>0</v>
      </c>
      <c r="AH97" s="165"/>
      <c r="AI97" s="366">
        <f t="shared" si="40"/>
        <v>0</v>
      </c>
      <c r="AJ97" s="321">
        <f t="shared" si="35"/>
        <v>-4</v>
      </c>
      <c r="AK97" s="321" t="b">
        <f t="shared" si="36"/>
        <v>0</v>
      </c>
      <c r="AL97" s="357" t="str">
        <f t="shared" si="41"/>
        <v xml:space="preserve"> </v>
      </c>
      <c r="AM97" s="367" t="str">
        <f t="shared" si="42"/>
        <v>N/A</v>
      </c>
      <c r="AN97" t="s">
        <v>329</v>
      </c>
      <c r="AO97" s="228"/>
      <c r="AP97" s="228"/>
    </row>
    <row r="98" spans="1:42" ht="34.5" customHeight="1" x14ac:dyDescent="0.25">
      <c r="A98" s="54"/>
      <c r="B98" s="165"/>
      <c r="C98" s="723"/>
      <c r="D98" s="724"/>
      <c r="E98" s="334"/>
      <c r="F98" s="165"/>
      <c r="G98" s="366">
        <f t="shared" si="25"/>
        <v>0</v>
      </c>
      <c r="H98" s="165"/>
      <c r="I98" s="165"/>
      <c r="J98" s="296"/>
      <c r="K98" s="296"/>
      <c r="L98" s="296"/>
      <c r="M98" s="458"/>
      <c r="N98" s="296" t="s">
        <v>68</v>
      </c>
      <c r="O98" s="165"/>
      <c r="P98" s="165"/>
      <c r="Q98" s="165">
        <f t="shared" si="37"/>
        <v>1900</v>
      </c>
      <c r="R98" s="467" t="e">
        <f t="shared" si="38"/>
        <v>#N/A</v>
      </c>
      <c r="S98" s="165"/>
      <c r="T98" s="165"/>
      <c r="U98" s="366">
        <f t="shared" si="39"/>
        <v>0</v>
      </c>
      <c r="V98" s="165"/>
      <c r="W98" s="165"/>
      <c r="X98" s="456"/>
      <c r="Y98" s="165" t="str">
        <f t="shared" si="26"/>
        <v>NO OBLIGATORIA</v>
      </c>
      <c r="Z98" s="165" t="str">
        <f t="shared" si="27"/>
        <v xml:space="preserve"> </v>
      </c>
      <c r="AA98" s="165" t="str">
        <f t="shared" si="28"/>
        <v xml:space="preserve"> </v>
      </c>
      <c r="AB98" s="165" t="str">
        <f t="shared" si="29"/>
        <v xml:space="preserve"> </v>
      </c>
      <c r="AC98" s="165" t="str">
        <f t="shared" si="30"/>
        <v xml:space="preserve"> </v>
      </c>
      <c r="AD98" s="165" t="str">
        <f t="shared" si="31"/>
        <v xml:space="preserve"> </v>
      </c>
      <c r="AE98" s="366">
        <f t="shared" si="32"/>
        <v>0</v>
      </c>
      <c r="AF98" s="321">
        <f t="shared" si="33"/>
        <v>-4</v>
      </c>
      <c r="AG98" s="321" t="b">
        <f t="shared" si="34"/>
        <v>0</v>
      </c>
      <c r="AH98" s="165"/>
      <c r="AI98" s="366">
        <f t="shared" si="40"/>
        <v>0</v>
      </c>
      <c r="AJ98" s="321">
        <f t="shared" si="35"/>
        <v>-4</v>
      </c>
      <c r="AK98" s="321" t="b">
        <f t="shared" si="36"/>
        <v>0</v>
      </c>
      <c r="AL98" s="357" t="str">
        <f t="shared" si="41"/>
        <v xml:space="preserve"> </v>
      </c>
      <c r="AM98" s="367" t="str">
        <f t="shared" si="42"/>
        <v>N/A</v>
      </c>
      <c r="AN98" t="s">
        <v>328</v>
      </c>
      <c r="AO98" s="228"/>
      <c r="AP98" s="228"/>
    </row>
    <row r="99" spans="1:42" ht="34.5" customHeight="1" x14ac:dyDescent="0.25">
      <c r="A99" s="54"/>
      <c r="B99" s="165"/>
      <c r="C99" s="723"/>
      <c r="D99" s="724"/>
      <c r="E99" s="334"/>
      <c r="F99" s="165"/>
      <c r="G99" s="366">
        <f t="shared" si="25"/>
        <v>0</v>
      </c>
      <c r="H99" s="165"/>
      <c r="I99" s="165"/>
      <c r="J99" s="296"/>
      <c r="K99" s="296"/>
      <c r="L99" s="296"/>
      <c r="M99" s="458"/>
      <c r="N99" s="296" t="s">
        <v>68</v>
      </c>
      <c r="O99" s="165"/>
      <c r="P99" s="165"/>
      <c r="Q99" s="165">
        <f t="shared" si="37"/>
        <v>1900</v>
      </c>
      <c r="R99" s="467" t="e">
        <f t="shared" si="38"/>
        <v>#N/A</v>
      </c>
      <c r="S99" s="165"/>
      <c r="T99" s="165"/>
      <c r="U99" s="366">
        <f t="shared" si="39"/>
        <v>0</v>
      </c>
      <c r="V99" s="165"/>
      <c r="W99" s="165"/>
      <c r="X99" s="456"/>
      <c r="Y99" s="165" t="str">
        <f t="shared" si="26"/>
        <v>NO OBLIGATORIA</v>
      </c>
      <c r="Z99" s="165" t="str">
        <f t="shared" si="27"/>
        <v xml:space="preserve"> </v>
      </c>
      <c r="AA99" s="165" t="str">
        <f t="shared" si="28"/>
        <v xml:space="preserve"> </v>
      </c>
      <c r="AB99" s="165" t="str">
        <f t="shared" si="29"/>
        <v xml:space="preserve"> </v>
      </c>
      <c r="AC99" s="165" t="str">
        <f t="shared" si="30"/>
        <v xml:space="preserve"> </v>
      </c>
      <c r="AD99" s="165" t="str">
        <f t="shared" si="31"/>
        <v xml:space="preserve"> </v>
      </c>
      <c r="AE99" s="366">
        <f t="shared" si="32"/>
        <v>0</v>
      </c>
      <c r="AF99" s="321">
        <f t="shared" si="33"/>
        <v>-4</v>
      </c>
      <c r="AG99" s="321" t="b">
        <f t="shared" si="34"/>
        <v>0</v>
      </c>
      <c r="AH99" s="165"/>
      <c r="AI99" s="366">
        <f t="shared" si="40"/>
        <v>0</v>
      </c>
      <c r="AJ99" s="321">
        <f t="shared" si="35"/>
        <v>-4</v>
      </c>
      <c r="AK99" s="321" t="b">
        <f t="shared" si="36"/>
        <v>0</v>
      </c>
      <c r="AL99" s="357" t="str">
        <f t="shared" si="41"/>
        <v xml:space="preserve"> </v>
      </c>
      <c r="AM99" s="367" t="str">
        <f t="shared" si="42"/>
        <v>N/A</v>
      </c>
      <c r="AN99" s="228"/>
      <c r="AO99" s="228"/>
      <c r="AP99" s="228"/>
    </row>
    <row r="100" spans="1:42" ht="34.5" customHeight="1" x14ac:dyDescent="0.25">
      <c r="A100" s="54"/>
      <c r="B100" s="165"/>
      <c r="C100" s="723"/>
      <c r="D100" s="724"/>
      <c r="E100" s="334"/>
      <c r="F100" s="165"/>
      <c r="G100" s="366">
        <f t="shared" si="25"/>
        <v>0</v>
      </c>
      <c r="H100" s="165"/>
      <c r="I100" s="165"/>
      <c r="J100" s="296"/>
      <c r="K100" s="296"/>
      <c r="L100" s="296"/>
      <c r="M100" s="458"/>
      <c r="N100" s="296" t="s">
        <v>68</v>
      </c>
      <c r="O100" s="165"/>
      <c r="P100" s="165"/>
      <c r="Q100" s="165">
        <f t="shared" si="37"/>
        <v>1900</v>
      </c>
      <c r="R100" s="467" t="e">
        <f t="shared" si="38"/>
        <v>#N/A</v>
      </c>
      <c r="S100" s="165"/>
      <c r="T100" s="165"/>
      <c r="U100" s="366">
        <f t="shared" si="39"/>
        <v>0</v>
      </c>
      <c r="V100" s="165"/>
      <c r="W100" s="165"/>
      <c r="X100" s="456"/>
      <c r="Y100" s="165" t="str">
        <f t="shared" si="26"/>
        <v>NO OBLIGATORIA</v>
      </c>
      <c r="Z100" s="165" t="str">
        <f t="shared" si="27"/>
        <v xml:space="preserve"> </v>
      </c>
      <c r="AA100" s="165" t="str">
        <f t="shared" si="28"/>
        <v xml:space="preserve"> </v>
      </c>
      <c r="AB100" s="165" t="str">
        <f t="shared" si="29"/>
        <v xml:space="preserve"> </v>
      </c>
      <c r="AC100" s="165" t="str">
        <f t="shared" si="30"/>
        <v xml:space="preserve"> </v>
      </c>
      <c r="AD100" s="165" t="str">
        <f t="shared" si="31"/>
        <v xml:space="preserve"> </v>
      </c>
      <c r="AE100" s="366">
        <f t="shared" si="32"/>
        <v>0</v>
      </c>
      <c r="AF100" s="321">
        <f t="shared" si="33"/>
        <v>-4</v>
      </c>
      <c r="AG100" s="321" t="b">
        <f t="shared" si="34"/>
        <v>0</v>
      </c>
      <c r="AH100" s="165"/>
      <c r="AI100" s="366">
        <f t="shared" si="40"/>
        <v>0</v>
      </c>
      <c r="AJ100" s="321">
        <f t="shared" si="35"/>
        <v>-4</v>
      </c>
      <c r="AK100" s="321" t="b">
        <f t="shared" si="36"/>
        <v>0</v>
      </c>
      <c r="AL100" s="357" t="str">
        <f t="shared" si="41"/>
        <v xml:space="preserve"> </v>
      </c>
      <c r="AM100" s="367" t="str">
        <f t="shared" si="42"/>
        <v>N/A</v>
      </c>
      <c r="AN100" s="228"/>
      <c r="AO100" s="228"/>
      <c r="AP100" s="228"/>
    </row>
    <row r="101" spans="1:42" ht="34.5" customHeight="1" x14ac:dyDescent="0.25">
      <c r="A101" s="54"/>
      <c r="B101" s="165"/>
      <c r="C101" s="723"/>
      <c r="D101" s="724"/>
      <c r="E101" s="334"/>
      <c r="F101" s="165"/>
      <c r="G101" s="366">
        <f t="shared" si="25"/>
        <v>0</v>
      </c>
      <c r="H101" s="165"/>
      <c r="I101" s="165"/>
      <c r="J101" s="296"/>
      <c r="K101" s="296"/>
      <c r="L101" s="296"/>
      <c r="M101" s="458"/>
      <c r="N101" s="296" t="s">
        <v>68</v>
      </c>
      <c r="O101" s="165"/>
      <c r="P101" s="165"/>
      <c r="Q101" s="165">
        <f t="shared" si="37"/>
        <v>1900</v>
      </c>
      <c r="R101" s="467" t="e">
        <f t="shared" si="38"/>
        <v>#N/A</v>
      </c>
      <c r="S101" s="165"/>
      <c r="T101" s="165"/>
      <c r="U101" s="366">
        <f t="shared" si="39"/>
        <v>0</v>
      </c>
      <c r="V101" s="165"/>
      <c r="W101" s="165"/>
      <c r="X101" s="456"/>
      <c r="Y101" s="165" t="str">
        <f t="shared" si="26"/>
        <v>NO OBLIGATORIA</v>
      </c>
      <c r="Z101" s="165" t="str">
        <f t="shared" si="27"/>
        <v xml:space="preserve"> </v>
      </c>
      <c r="AA101" s="165" t="str">
        <f t="shared" si="28"/>
        <v xml:space="preserve"> </v>
      </c>
      <c r="AB101" s="165" t="str">
        <f t="shared" si="29"/>
        <v xml:space="preserve"> </v>
      </c>
      <c r="AC101" s="165" t="str">
        <f t="shared" si="30"/>
        <v xml:space="preserve"> </v>
      </c>
      <c r="AD101" s="165" t="str">
        <f t="shared" si="31"/>
        <v xml:space="preserve"> </v>
      </c>
      <c r="AE101" s="366">
        <f t="shared" si="32"/>
        <v>0</v>
      </c>
      <c r="AF101" s="321">
        <f t="shared" si="33"/>
        <v>-4</v>
      </c>
      <c r="AG101" s="321" t="b">
        <f t="shared" si="34"/>
        <v>0</v>
      </c>
      <c r="AH101" s="165"/>
      <c r="AI101" s="366">
        <f t="shared" si="40"/>
        <v>0</v>
      </c>
      <c r="AJ101" s="321">
        <f t="shared" si="35"/>
        <v>-4</v>
      </c>
      <c r="AK101" s="321" t="b">
        <f t="shared" si="36"/>
        <v>0</v>
      </c>
      <c r="AL101" s="357" t="str">
        <f t="shared" si="41"/>
        <v xml:space="preserve"> </v>
      </c>
      <c r="AM101" s="367" t="str">
        <f t="shared" si="42"/>
        <v>N/A</v>
      </c>
      <c r="AN101" s="228"/>
      <c r="AO101" s="228"/>
      <c r="AP101" s="228"/>
    </row>
    <row r="102" spans="1:42" ht="34.5" customHeight="1" x14ac:dyDescent="0.25">
      <c r="A102" s="54"/>
      <c r="B102" s="165"/>
      <c r="C102" s="723"/>
      <c r="D102" s="724"/>
      <c r="E102" s="334"/>
      <c r="F102" s="165"/>
      <c r="G102" s="366">
        <f t="shared" si="25"/>
        <v>0</v>
      </c>
      <c r="H102" s="165"/>
      <c r="I102" s="165"/>
      <c r="J102" s="296"/>
      <c r="K102" s="296"/>
      <c r="L102" s="296"/>
      <c r="M102" s="458"/>
      <c r="N102" s="296" t="s">
        <v>68</v>
      </c>
      <c r="O102" s="165"/>
      <c r="P102" s="165"/>
      <c r="Q102" s="165">
        <f t="shared" si="37"/>
        <v>1900</v>
      </c>
      <c r="R102" s="467" t="e">
        <f t="shared" si="38"/>
        <v>#N/A</v>
      </c>
      <c r="S102" s="165"/>
      <c r="T102" s="165"/>
      <c r="U102" s="366">
        <f t="shared" si="39"/>
        <v>0</v>
      </c>
      <c r="V102" s="165"/>
      <c r="W102" s="165"/>
      <c r="X102" s="456"/>
      <c r="Y102" s="165" t="str">
        <f t="shared" si="26"/>
        <v>NO OBLIGATORIA</v>
      </c>
      <c r="Z102" s="165" t="str">
        <f t="shared" si="27"/>
        <v xml:space="preserve"> </v>
      </c>
      <c r="AA102" s="165" t="str">
        <f t="shared" si="28"/>
        <v xml:space="preserve"> </v>
      </c>
      <c r="AB102" s="165" t="str">
        <f t="shared" si="29"/>
        <v xml:space="preserve"> </v>
      </c>
      <c r="AC102" s="165" t="str">
        <f t="shared" si="30"/>
        <v xml:space="preserve"> </v>
      </c>
      <c r="AD102" s="165" t="str">
        <f t="shared" si="31"/>
        <v xml:space="preserve"> </v>
      </c>
      <c r="AE102" s="366">
        <f t="shared" si="32"/>
        <v>0</v>
      </c>
      <c r="AF102" s="321">
        <f t="shared" si="33"/>
        <v>-4</v>
      </c>
      <c r="AG102" s="321" t="b">
        <f t="shared" si="34"/>
        <v>0</v>
      </c>
      <c r="AH102" s="165"/>
      <c r="AI102" s="366">
        <f t="shared" si="40"/>
        <v>0</v>
      </c>
      <c r="AJ102" s="321">
        <f t="shared" si="35"/>
        <v>-4</v>
      </c>
      <c r="AK102" s="321" t="b">
        <f t="shared" si="36"/>
        <v>0</v>
      </c>
      <c r="AL102" s="357" t="str">
        <f t="shared" si="41"/>
        <v xml:space="preserve"> </v>
      </c>
      <c r="AM102" s="367" t="str">
        <f t="shared" si="42"/>
        <v>N/A</v>
      </c>
      <c r="AN102" s="228"/>
      <c r="AO102" s="228"/>
      <c r="AP102" s="228"/>
    </row>
    <row r="103" spans="1:42" ht="34.5" customHeight="1" x14ac:dyDescent="0.25">
      <c r="A103" s="54"/>
      <c r="B103" s="165"/>
      <c r="C103" s="723"/>
      <c r="D103" s="724"/>
      <c r="E103" s="334"/>
      <c r="F103" s="165"/>
      <c r="G103" s="366">
        <f t="shared" si="25"/>
        <v>0</v>
      </c>
      <c r="H103" s="165"/>
      <c r="I103" s="165"/>
      <c r="J103" s="296"/>
      <c r="K103" s="296"/>
      <c r="L103" s="296"/>
      <c r="M103" s="458"/>
      <c r="N103" s="296" t="s">
        <v>68</v>
      </c>
      <c r="O103" s="165"/>
      <c r="P103" s="165"/>
      <c r="Q103" s="165">
        <f t="shared" si="37"/>
        <v>1900</v>
      </c>
      <c r="R103" s="467" t="e">
        <f t="shared" si="38"/>
        <v>#N/A</v>
      </c>
      <c r="S103" s="165"/>
      <c r="T103" s="165"/>
      <c r="U103" s="366">
        <f t="shared" si="39"/>
        <v>0</v>
      </c>
      <c r="V103" s="165"/>
      <c r="W103" s="165"/>
      <c r="X103" s="456"/>
      <c r="Y103" s="165" t="str">
        <f t="shared" si="26"/>
        <v>NO OBLIGATORIA</v>
      </c>
      <c r="Z103" s="165" t="str">
        <f t="shared" si="27"/>
        <v xml:space="preserve"> </v>
      </c>
      <c r="AA103" s="165" t="str">
        <f t="shared" si="28"/>
        <v xml:space="preserve"> </v>
      </c>
      <c r="AB103" s="165" t="str">
        <f t="shared" si="29"/>
        <v xml:space="preserve"> </v>
      </c>
      <c r="AC103" s="165" t="str">
        <f t="shared" si="30"/>
        <v xml:space="preserve"> </v>
      </c>
      <c r="AD103" s="165" t="str">
        <f t="shared" si="31"/>
        <v xml:space="preserve"> </v>
      </c>
      <c r="AE103" s="366">
        <f t="shared" si="32"/>
        <v>0</v>
      </c>
      <c r="AF103" s="321">
        <f t="shared" si="33"/>
        <v>-4</v>
      </c>
      <c r="AG103" s="321" t="b">
        <f t="shared" si="34"/>
        <v>0</v>
      </c>
      <c r="AH103" s="165"/>
      <c r="AI103" s="366">
        <f t="shared" si="40"/>
        <v>0</v>
      </c>
      <c r="AJ103" s="321">
        <f t="shared" si="35"/>
        <v>-4</v>
      </c>
      <c r="AK103" s="321" t="b">
        <f t="shared" si="36"/>
        <v>0</v>
      </c>
      <c r="AL103" s="357" t="str">
        <f t="shared" si="41"/>
        <v xml:space="preserve"> </v>
      </c>
      <c r="AM103" s="367" t="str">
        <f t="shared" si="42"/>
        <v>N/A</v>
      </c>
      <c r="AN103" s="228"/>
      <c r="AO103" s="228"/>
      <c r="AP103" s="228"/>
    </row>
    <row r="104" spans="1:42" ht="34.5" customHeight="1" x14ac:dyDescent="0.25">
      <c r="A104" s="54"/>
      <c r="B104" s="165"/>
      <c r="C104" s="723"/>
      <c r="D104" s="724"/>
      <c r="E104" s="334"/>
      <c r="F104" s="165"/>
      <c r="G104" s="366">
        <f t="shared" si="25"/>
        <v>0</v>
      </c>
      <c r="H104" s="165"/>
      <c r="I104" s="165"/>
      <c r="J104" s="296"/>
      <c r="K104" s="296"/>
      <c r="L104" s="296"/>
      <c r="M104" s="458"/>
      <c r="N104" s="296" t="s">
        <v>68</v>
      </c>
      <c r="O104" s="165"/>
      <c r="P104" s="165"/>
      <c r="Q104" s="165">
        <f t="shared" si="37"/>
        <v>1900</v>
      </c>
      <c r="R104" s="467" t="e">
        <f t="shared" si="38"/>
        <v>#N/A</v>
      </c>
      <c r="S104" s="165"/>
      <c r="T104" s="165"/>
      <c r="U104" s="366">
        <f t="shared" si="39"/>
        <v>0</v>
      </c>
      <c r="V104" s="165"/>
      <c r="W104" s="165"/>
      <c r="X104" s="456"/>
      <c r="Y104" s="165" t="str">
        <f t="shared" si="26"/>
        <v>NO OBLIGATORIA</v>
      </c>
      <c r="Z104" s="165" t="str">
        <f t="shared" si="27"/>
        <v xml:space="preserve"> </v>
      </c>
      <c r="AA104" s="165" t="str">
        <f t="shared" si="28"/>
        <v xml:space="preserve"> </v>
      </c>
      <c r="AB104" s="165" t="str">
        <f t="shared" si="29"/>
        <v xml:space="preserve"> </v>
      </c>
      <c r="AC104" s="165" t="str">
        <f t="shared" si="30"/>
        <v xml:space="preserve"> </v>
      </c>
      <c r="AD104" s="165" t="str">
        <f t="shared" si="31"/>
        <v xml:space="preserve"> </v>
      </c>
      <c r="AE104" s="366">
        <f t="shared" si="32"/>
        <v>0</v>
      </c>
      <c r="AF104" s="321">
        <f t="shared" si="33"/>
        <v>-4</v>
      </c>
      <c r="AG104" s="321" t="b">
        <f t="shared" si="34"/>
        <v>0</v>
      </c>
      <c r="AH104" s="165"/>
      <c r="AI104" s="366">
        <f t="shared" si="40"/>
        <v>0</v>
      </c>
      <c r="AJ104" s="321">
        <f t="shared" si="35"/>
        <v>-4</v>
      </c>
      <c r="AK104" s="321" t="b">
        <f t="shared" si="36"/>
        <v>0</v>
      </c>
      <c r="AL104" s="357" t="str">
        <f t="shared" si="41"/>
        <v xml:space="preserve"> </v>
      </c>
      <c r="AM104" s="367" t="str">
        <f t="shared" si="42"/>
        <v>N/A</v>
      </c>
      <c r="AN104" s="228"/>
      <c r="AO104" s="228"/>
      <c r="AP104" s="228"/>
    </row>
    <row r="105" spans="1:42" ht="34.5" customHeight="1" x14ac:dyDescent="0.25">
      <c r="A105" s="54"/>
      <c r="B105" s="165"/>
      <c r="C105" s="723"/>
      <c r="D105" s="724"/>
      <c r="E105" s="334"/>
      <c r="F105" s="165"/>
      <c r="G105" s="366">
        <f t="shared" si="25"/>
        <v>0</v>
      </c>
      <c r="H105" s="165"/>
      <c r="I105" s="165"/>
      <c r="J105" s="296"/>
      <c r="K105" s="296"/>
      <c r="L105" s="296"/>
      <c r="M105" s="458"/>
      <c r="N105" s="296" t="s">
        <v>68</v>
      </c>
      <c r="O105" s="165"/>
      <c r="P105" s="165"/>
      <c r="Q105" s="165">
        <f t="shared" si="37"/>
        <v>1900</v>
      </c>
      <c r="R105" s="467" t="e">
        <f t="shared" si="38"/>
        <v>#N/A</v>
      </c>
      <c r="S105" s="165"/>
      <c r="T105" s="165"/>
      <c r="U105" s="366">
        <f t="shared" si="39"/>
        <v>0</v>
      </c>
      <c r="V105" s="165"/>
      <c r="W105" s="165"/>
      <c r="X105" s="456"/>
      <c r="Y105" s="165" t="str">
        <f t="shared" si="26"/>
        <v>NO OBLIGATORIA</v>
      </c>
      <c r="Z105" s="165" t="str">
        <f t="shared" si="27"/>
        <v xml:space="preserve"> </v>
      </c>
      <c r="AA105" s="165" t="str">
        <f t="shared" si="28"/>
        <v xml:space="preserve"> </v>
      </c>
      <c r="AB105" s="165" t="str">
        <f t="shared" si="29"/>
        <v xml:space="preserve"> </v>
      </c>
      <c r="AC105" s="165" t="str">
        <f t="shared" si="30"/>
        <v xml:space="preserve"> </v>
      </c>
      <c r="AD105" s="165" t="str">
        <f t="shared" si="31"/>
        <v xml:space="preserve"> </v>
      </c>
      <c r="AE105" s="366">
        <f t="shared" si="32"/>
        <v>0</v>
      </c>
      <c r="AF105" s="321">
        <f t="shared" si="33"/>
        <v>-4</v>
      </c>
      <c r="AG105" s="321" t="b">
        <f t="shared" si="34"/>
        <v>0</v>
      </c>
      <c r="AH105" s="165"/>
      <c r="AI105" s="366">
        <f t="shared" si="40"/>
        <v>0</v>
      </c>
      <c r="AJ105" s="321">
        <f t="shared" si="35"/>
        <v>-4</v>
      </c>
      <c r="AK105" s="321" t="b">
        <f t="shared" si="36"/>
        <v>0</v>
      </c>
      <c r="AL105" s="357" t="str">
        <f t="shared" si="41"/>
        <v xml:space="preserve"> </v>
      </c>
      <c r="AM105" s="367" t="str">
        <f t="shared" si="42"/>
        <v>N/A</v>
      </c>
      <c r="AN105" s="228"/>
      <c r="AO105" s="228"/>
      <c r="AP105" s="228"/>
    </row>
    <row r="106" spans="1:42" ht="34.5" customHeight="1" x14ac:dyDescent="0.25">
      <c r="A106" s="54"/>
      <c r="B106" s="165"/>
      <c r="C106" s="723"/>
      <c r="D106" s="724"/>
      <c r="E106" s="334"/>
      <c r="F106" s="165"/>
      <c r="G106" s="366">
        <f t="shared" si="25"/>
        <v>0</v>
      </c>
      <c r="H106" s="165"/>
      <c r="I106" s="165"/>
      <c r="J106" s="296"/>
      <c r="K106" s="296"/>
      <c r="L106" s="296"/>
      <c r="M106" s="458"/>
      <c r="N106" s="296" t="s">
        <v>68</v>
      </c>
      <c r="O106" s="165"/>
      <c r="P106" s="165"/>
      <c r="Q106" s="165">
        <f t="shared" si="37"/>
        <v>1900</v>
      </c>
      <c r="R106" s="467" t="e">
        <f t="shared" si="38"/>
        <v>#N/A</v>
      </c>
      <c r="S106" s="165"/>
      <c r="T106" s="165"/>
      <c r="U106" s="366">
        <f t="shared" si="39"/>
        <v>0</v>
      </c>
      <c r="V106" s="165"/>
      <c r="W106" s="165"/>
      <c r="X106" s="456"/>
      <c r="Y106" s="165" t="str">
        <f t="shared" si="26"/>
        <v>NO OBLIGATORIA</v>
      </c>
      <c r="Z106" s="165" t="str">
        <f t="shared" si="27"/>
        <v xml:space="preserve"> </v>
      </c>
      <c r="AA106" s="165" t="str">
        <f t="shared" si="28"/>
        <v xml:space="preserve"> </v>
      </c>
      <c r="AB106" s="165" t="str">
        <f t="shared" si="29"/>
        <v xml:space="preserve"> </v>
      </c>
      <c r="AC106" s="165" t="str">
        <f t="shared" si="30"/>
        <v xml:space="preserve"> </v>
      </c>
      <c r="AD106" s="165" t="str">
        <f t="shared" si="31"/>
        <v xml:space="preserve"> </v>
      </c>
      <c r="AE106" s="366">
        <f t="shared" si="32"/>
        <v>0</v>
      </c>
      <c r="AF106" s="321">
        <f t="shared" si="33"/>
        <v>-4</v>
      </c>
      <c r="AG106" s="321" t="b">
        <f t="shared" si="34"/>
        <v>0</v>
      </c>
      <c r="AH106" s="165"/>
      <c r="AI106" s="366">
        <f t="shared" si="40"/>
        <v>0</v>
      </c>
      <c r="AJ106" s="321">
        <f t="shared" si="35"/>
        <v>-4</v>
      </c>
      <c r="AK106" s="321" t="b">
        <f t="shared" si="36"/>
        <v>0</v>
      </c>
      <c r="AL106" s="357" t="str">
        <f t="shared" si="41"/>
        <v xml:space="preserve"> </v>
      </c>
      <c r="AM106" s="367" t="str">
        <f t="shared" si="42"/>
        <v>N/A</v>
      </c>
      <c r="AN106" s="228"/>
      <c r="AO106" s="228"/>
      <c r="AP106" s="228"/>
    </row>
    <row r="107" spans="1:42" ht="34.5" customHeight="1" x14ac:dyDescent="0.25">
      <c r="A107" s="54"/>
      <c r="B107" s="165"/>
      <c r="C107" s="723"/>
      <c r="D107" s="724"/>
      <c r="E107" s="334"/>
      <c r="F107" s="165"/>
      <c r="G107" s="366">
        <f t="shared" si="25"/>
        <v>0</v>
      </c>
      <c r="H107" s="165"/>
      <c r="I107" s="165"/>
      <c r="J107" s="296"/>
      <c r="K107" s="296"/>
      <c r="L107" s="296"/>
      <c r="M107" s="458"/>
      <c r="N107" s="296" t="s">
        <v>68</v>
      </c>
      <c r="O107" s="165"/>
      <c r="P107" s="165"/>
      <c r="Q107" s="165">
        <f t="shared" si="37"/>
        <v>1900</v>
      </c>
      <c r="R107" s="467" t="e">
        <f t="shared" si="38"/>
        <v>#N/A</v>
      </c>
      <c r="S107" s="165"/>
      <c r="T107" s="165"/>
      <c r="U107" s="366">
        <f t="shared" si="39"/>
        <v>0</v>
      </c>
      <c r="V107" s="165"/>
      <c r="W107" s="165"/>
      <c r="X107" s="456"/>
      <c r="Y107" s="165" t="str">
        <f t="shared" si="26"/>
        <v>NO OBLIGATORIA</v>
      </c>
      <c r="Z107" s="165" t="str">
        <f t="shared" si="27"/>
        <v xml:space="preserve"> </v>
      </c>
      <c r="AA107" s="165" t="str">
        <f t="shared" si="28"/>
        <v xml:space="preserve"> </v>
      </c>
      <c r="AB107" s="165" t="str">
        <f t="shared" si="29"/>
        <v xml:space="preserve"> </v>
      </c>
      <c r="AC107" s="165" t="str">
        <f t="shared" si="30"/>
        <v xml:space="preserve"> </v>
      </c>
      <c r="AD107" s="165" t="str">
        <f t="shared" si="31"/>
        <v xml:space="preserve"> </v>
      </c>
      <c r="AE107" s="366">
        <f t="shared" si="32"/>
        <v>0</v>
      </c>
      <c r="AF107" s="321">
        <f t="shared" si="33"/>
        <v>-4</v>
      </c>
      <c r="AG107" s="321" t="b">
        <f t="shared" si="34"/>
        <v>0</v>
      </c>
      <c r="AH107" s="165"/>
      <c r="AI107" s="366">
        <f t="shared" si="40"/>
        <v>0</v>
      </c>
      <c r="AJ107" s="321">
        <f t="shared" si="35"/>
        <v>-4</v>
      </c>
      <c r="AK107" s="321" t="b">
        <f t="shared" si="36"/>
        <v>0</v>
      </c>
      <c r="AL107" s="357" t="str">
        <f t="shared" si="41"/>
        <v xml:space="preserve"> </v>
      </c>
      <c r="AM107" s="367" t="str">
        <f t="shared" si="42"/>
        <v>N/A</v>
      </c>
      <c r="AN107" s="228"/>
      <c r="AO107" s="228"/>
      <c r="AP107" s="228"/>
    </row>
    <row r="108" spans="1:42" ht="34.5" customHeight="1" x14ac:dyDescent="0.25">
      <c r="A108" s="54"/>
      <c r="B108" s="165"/>
      <c r="C108" s="723"/>
      <c r="D108" s="724"/>
      <c r="E108" s="334"/>
      <c r="F108" s="165"/>
      <c r="G108" s="366">
        <f t="shared" ref="G108:G125" si="43">+DATEDIF(F108,P108,"Y")</f>
        <v>0</v>
      </c>
      <c r="H108" s="165"/>
      <c r="I108" s="165"/>
      <c r="J108" s="296"/>
      <c r="K108" s="296"/>
      <c r="L108" s="296"/>
      <c r="M108" s="458"/>
      <c r="N108" s="296" t="s">
        <v>68</v>
      </c>
      <c r="O108" s="165"/>
      <c r="P108" s="165"/>
      <c r="Q108" s="165">
        <f t="shared" si="37"/>
        <v>1900</v>
      </c>
      <c r="R108" s="467" t="e">
        <f t="shared" si="38"/>
        <v>#N/A</v>
      </c>
      <c r="S108" s="165"/>
      <c r="T108" s="165"/>
      <c r="U108" s="366">
        <f t="shared" si="39"/>
        <v>0</v>
      </c>
      <c r="V108" s="165"/>
      <c r="W108" s="165"/>
      <c r="X108" s="456"/>
      <c r="Y108" s="165" t="str">
        <f t="shared" ref="Y108:Y125" si="44">+IF(AND(O108="Compensación de retiro por jubilación por invalidez",U108&gt;=60),"INVALIDEZ",IF(AND(G108&gt;=70,U108&gt;=120),"OBLIGATORIA",IF(AND(V108="SI",X108&gt;=30%),"DISCAPACIDAD","NO OBLIGATORIA")))</f>
        <v>NO OBLIGATORIA</v>
      </c>
      <c r="Z108" s="165" t="str">
        <f t="shared" ref="Z108:Z125" si="45">+IF(AND(Y108="NO OBLIGATORIA",G108&gt;=60,U108&gt;=360),"OK"," ")</f>
        <v xml:space="preserve"> </v>
      </c>
      <c r="AA108" s="165" t="str">
        <f t="shared" ref="AA108:AA125" si="46">+IF(AND(Y108="NO OBLIGATORIA",G108&gt;=65,U108&gt;=180),"OK"," ")</f>
        <v xml:space="preserve"> </v>
      </c>
      <c r="AB108" s="165" t="str">
        <f t="shared" si="29"/>
        <v xml:space="preserve"> </v>
      </c>
      <c r="AC108" s="165" t="str">
        <f t="shared" si="30"/>
        <v xml:space="preserve"> </v>
      </c>
      <c r="AD108" s="165" t="str">
        <f t="shared" si="31"/>
        <v xml:space="preserve"> </v>
      </c>
      <c r="AE108" s="366">
        <f t="shared" si="32"/>
        <v>0</v>
      </c>
      <c r="AF108" s="321">
        <f t="shared" si="33"/>
        <v>-4</v>
      </c>
      <c r="AG108" s="321" t="b">
        <f t="shared" si="34"/>
        <v>0</v>
      </c>
      <c r="AH108" s="165"/>
      <c r="AI108" s="366">
        <f t="shared" si="40"/>
        <v>0</v>
      </c>
      <c r="AJ108" s="321">
        <f t="shared" si="35"/>
        <v>-4</v>
      </c>
      <c r="AK108" s="321" t="b">
        <f t="shared" si="36"/>
        <v>0</v>
      </c>
      <c r="AL108" s="357" t="str">
        <f t="shared" si="41"/>
        <v xml:space="preserve"> </v>
      </c>
      <c r="AM108" s="367" t="str">
        <f t="shared" si="42"/>
        <v>N/A</v>
      </c>
      <c r="AN108" s="228"/>
      <c r="AO108" s="228"/>
      <c r="AP108" s="228"/>
    </row>
    <row r="109" spans="1:42" ht="34.5" customHeight="1" x14ac:dyDescent="0.25">
      <c r="A109" s="54"/>
      <c r="B109" s="165"/>
      <c r="C109" s="873"/>
      <c r="D109" s="874"/>
      <c r="E109" s="334"/>
      <c r="F109" s="165"/>
      <c r="G109" s="366">
        <f t="shared" si="43"/>
        <v>0</v>
      </c>
      <c r="H109" s="165"/>
      <c r="I109" s="165"/>
      <c r="J109" s="296"/>
      <c r="K109" s="296"/>
      <c r="L109" s="296"/>
      <c r="M109" s="458"/>
      <c r="N109" s="296" t="s">
        <v>68</v>
      </c>
      <c r="O109" s="165"/>
      <c r="P109" s="165"/>
      <c r="Q109" s="165">
        <f t="shared" si="37"/>
        <v>1900</v>
      </c>
      <c r="R109" s="467" t="e">
        <f t="shared" si="38"/>
        <v>#N/A</v>
      </c>
      <c r="S109" s="165"/>
      <c r="T109" s="165"/>
      <c r="U109" s="366">
        <f t="shared" si="39"/>
        <v>0</v>
      </c>
      <c r="V109" s="165"/>
      <c r="W109" s="165"/>
      <c r="X109" s="456"/>
      <c r="Y109" s="165" t="str">
        <f t="shared" si="44"/>
        <v>NO OBLIGATORIA</v>
      </c>
      <c r="Z109" s="165" t="str">
        <f t="shared" si="45"/>
        <v xml:space="preserve"> </v>
      </c>
      <c r="AA109" s="165" t="str">
        <f t="shared" si="46"/>
        <v xml:space="preserve"> </v>
      </c>
      <c r="AB109" s="165" t="str">
        <f t="shared" si="29"/>
        <v xml:space="preserve"> </v>
      </c>
      <c r="AC109" s="165" t="str">
        <f t="shared" si="30"/>
        <v xml:space="preserve"> </v>
      </c>
      <c r="AD109" s="165" t="str">
        <f t="shared" si="31"/>
        <v xml:space="preserve"> </v>
      </c>
      <c r="AE109" s="366">
        <f t="shared" si="32"/>
        <v>0</v>
      </c>
      <c r="AF109" s="321">
        <f t="shared" si="33"/>
        <v>-4</v>
      </c>
      <c r="AG109" s="321" t="b">
        <f t="shared" si="34"/>
        <v>0</v>
      </c>
      <c r="AH109" s="165"/>
      <c r="AI109" s="366">
        <f t="shared" si="40"/>
        <v>0</v>
      </c>
      <c r="AJ109" s="321">
        <f t="shared" si="35"/>
        <v>-4</v>
      </c>
      <c r="AK109" s="321" t="b">
        <f t="shared" si="36"/>
        <v>0</v>
      </c>
      <c r="AL109" s="357" t="str">
        <f t="shared" si="41"/>
        <v xml:space="preserve"> </v>
      </c>
      <c r="AM109" s="367" t="str">
        <f t="shared" si="42"/>
        <v>N/A</v>
      </c>
      <c r="AN109" s="228"/>
      <c r="AO109" s="228"/>
      <c r="AP109" s="228"/>
    </row>
    <row r="110" spans="1:42" ht="34.5" customHeight="1" x14ac:dyDescent="0.25">
      <c r="A110" s="54"/>
      <c r="B110" s="165"/>
      <c r="C110" s="723"/>
      <c r="D110" s="724"/>
      <c r="E110" s="334"/>
      <c r="F110" s="165"/>
      <c r="G110" s="366">
        <f t="shared" si="43"/>
        <v>0</v>
      </c>
      <c r="H110" s="165"/>
      <c r="I110" s="165"/>
      <c r="J110" s="296"/>
      <c r="K110" s="296"/>
      <c r="L110" s="296"/>
      <c r="M110" s="458"/>
      <c r="N110" s="296" t="s">
        <v>68</v>
      </c>
      <c r="O110" s="165"/>
      <c r="P110" s="165"/>
      <c r="Q110" s="165">
        <f t="shared" si="37"/>
        <v>1900</v>
      </c>
      <c r="R110" s="467" t="e">
        <f t="shared" si="38"/>
        <v>#N/A</v>
      </c>
      <c r="S110" s="165"/>
      <c r="T110" s="165"/>
      <c r="U110" s="366">
        <f t="shared" si="39"/>
        <v>0</v>
      </c>
      <c r="V110" s="165"/>
      <c r="W110" s="165"/>
      <c r="X110" s="456"/>
      <c r="Y110" s="165" t="str">
        <f t="shared" si="44"/>
        <v>NO OBLIGATORIA</v>
      </c>
      <c r="Z110" s="165" t="str">
        <f t="shared" si="45"/>
        <v xml:space="preserve"> </v>
      </c>
      <c r="AA110" s="165" t="str">
        <f t="shared" si="46"/>
        <v xml:space="preserve"> </v>
      </c>
      <c r="AB110" s="165" t="str">
        <f t="shared" si="29"/>
        <v xml:space="preserve"> </v>
      </c>
      <c r="AC110" s="165" t="str">
        <f t="shared" si="30"/>
        <v xml:space="preserve"> </v>
      </c>
      <c r="AD110" s="165" t="str">
        <f t="shared" si="31"/>
        <v xml:space="preserve"> </v>
      </c>
      <c r="AE110" s="366">
        <f t="shared" si="32"/>
        <v>0</v>
      </c>
      <c r="AF110" s="321">
        <f t="shared" si="33"/>
        <v>-4</v>
      </c>
      <c r="AG110" s="321" t="b">
        <f t="shared" si="34"/>
        <v>0</v>
      </c>
      <c r="AH110" s="165"/>
      <c r="AI110" s="366">
        <f t="shared" si="40"/>
        <v>0</v>
      </c>
      <c r="AJ110" s="321">
        <f t="shared" si="35"/>
        <v>-4</v>
      </c>
      <c r="AK110" s="321" t="b">
        <f t="shared" si="36"/>
        <v>0</v>
      </c>
      <c r="AL110" s="357" t="str">
        <f t="shared" si="41"/>
        <v xml:space="preserve"> </v>
      </c>
      <c r="AM110" s="367" t="str">
        <f t="shared" si="42"/>
        <v>N/A</v>
      </c>
      <c r="AN110" s="228"/>
      <c r="AO110" s="228"/>
      <c r="AP110" s="228"/>
    </row>
    <row r="111" spans="1:42" ht="34.5" customHeight="1" x14ac:dyDescent="0.25">
      <c r="A111" s="54"/>
      <c r="B111" s="165"/>
      <c r="C111" s="723"/>
      <c r="D111" s="724"/>
      <c r="E111" s="334"/>
      <c r="F111" s="322"/>
      <c r="G111" s="366">
        <f t="shared" si="43"/>
        <v>0</v>
      </c>
      <c r="H111" s="165"/>
      <c r="I111" s="165"/>
      <c r="J111" s="296"/>
      <c r="K111" s="296"/>
      <c r="L111" s="296"/>
      <c r="M111" s="458"/>
      <c r="N111" s="296" t="s">
        <v>68</v>
      </c>
      <c r="O111" s="165"/>
      <c r="P111" s="322"/>
      <c r="Q111" s="165">
        <f t="shared" si="37"/>
        <v>1900</v>
      </c>
      <c r="R111" s="467" t="e">
        <f t="shared" si="38"/>
        <v>#N/A</v>
      </c>
      <c r="S111" s="165"/>
      <c r="T111" s="165"/>
      <c r="U111" s="366">
        <f t="shared" si="39"/>
        <v>0</v>
      </c>
      <c r="V111" s="165"/>
      <c r="W111" s="165"/>
      <c r="X111" s="456"/>
      <c r="Y111" s="165" t="str">
        <f t="shared" si="44"/>
        <v>NO OBLIGATORIA</v>
      </c>
      <c r="Z111" s="165" t="str">
        <f t="shared" si="45"/>
        <v xml:space="preserve"> </v>
      </c>
      <c r="AA111" s="165" t="str">
        <f t="shared" si="46"/>
        <v xml:space="preserve"> </v>
      </c>
      <c r="AB111" s="165" t="str">
        <f t="shared" si="29"/>
        <v xml:space="preserve"> </v>
      </c>
      <c r="AC111" s="165" t="str">
        <f t="shared" si="30"/>
        <v xml:space="preserve"> </v>
      </c>
      <c r="AD111" s="165" t="str">
        <f t="shared" si="31"/>
        <v xml:space="preserve"> </v>
      </c>
      <c r="AE111" s="366">
        <f t="shared" si="32"/>
        <v>0</v>
      </c>
      <c r="AF111" s="321">
        <f t="shared" si="33"/>
        <v>-4</v>
      </c>
      <c r="AG111" s="321" t="b">
        <f t="shared" si="34"/>
        <v>0</v>
      </c>
      <c r="AH111" s="165"/>
      <c r="AI111" s="366">
        <f t="shared" si="40"/>
        <v>0</v>
      </c>
      <c r="AJ111" s="321">
        <f t="shared" si="35"/>
        <v>-4</v>
      </c>
      <c r="AK111" s="321" t="b">
        <f t="shared" si="36"/>
        <v>0</v>
      </c>
      <c r="AL111" s="357" t="str">
        <f t="shared" si="41"/>
        <v xml:space="preserve"> </v>
      </c>
      <c r="AM111" s="367" t="str">
        <f t="shared" si="42"/>
        <v>N/A</v>
      </c>
      <c r="AN111" s="228"/>
      <c r="AO111" s="228"/>
      <c r="AP111" s="228"/>
    </row>
    <row r="112" spans="1:42" ht="34.5" customHeight="1" x14ac:dyDescent="0.25">
      <c r="A112" s="54"/>
      <c r="B112" s="165"/>
      <c r="C112" s="723"/>
      <c r="D112" s="724"/>
      <c r="E112" s="334"/>
      <c r="F112" s="165"/>
      <c r="G112" s="366">
        <f t="shared" si="43"/>
        <v>0</v>
      </c>
      <c r="H112" s="165"/>
      <c r="I112" s="165"/>
      <c r="J112" s="296"/>
      <c r="K112" s="296"/>
      <c r="L112" s="296"/>
      <c r="M112" s="458"/>
      <c r="N112" s="296" t="s">
        <v>68</v>
      </c>
      <c r="O112" s="165"/>
      <c r="P112" s="165"/>
      <c r="Q112" s="165">
        <f t="shared" si="37"/>
        <v>1900</v>
      </c>
      <c r="R112" s="467" t="e">
        <f t="shared" si="38"/>
        <v>#N/A</v>
      </c>
      <c r="S112" s="165"/>
      <c r="T112" s="165"/>
      <c r="U112" s="366">
        <f t="shared" si="39"/>
        <v>0</v>
      </c>
      <c r="V112" s="165"/>
      <c r="W112" s="165"/>
      <c r="X112" s="456"/>
      <c r="Y112" s="165" t="str">
        <f t="shared" si="44"/>
        <v>NO OBLIGATORIA</v>
      </c>
      <c r="Z112" s="165" t="str">
        <f t="shared" si="45"/>
        <v xml:space="preserve"> </v>
      </c>
      <c r="AA112" s="165" t="str">
        <f t="shared" si="46"/>
        <v xml:space="preserve"> </v>
      </c>
      <c r="AB112" s="165" t="str">
        <f t="shared" si="29"/>
        <v xml:space="preserve"> </v>
      </c>
      <c r="AC112" s="165" t="str">
        <f t="shared" si="30"/>
        <v xml:space="preserve"> </v>
      </c>
      <c r="AD112" s="165" t="str">
        <f t="shared" si="31"/>
        <v xml:space="preserve"> </v>
      </c>
      <c r="AE112" s="366">
        <f t="shared" si="32"/>
        <v>0</v>
      </c>
      <c r="AF112" s="321">
        <f t="shared" si="33"/>
        <v>-4</v>
      </c>
      <c r="AG112" s="321" t="b">
        <f t="shared" si="34"/>
        <v>0</v>
      </c>
      <c r="AH112" s="165"/>
      <c r="AI112" s="366">
        <f t="shared" si="40"/>
        <v>0</v>
      </c>
      <c r="AJ112" s="321">
        <f t="shared" si="35"/>
        <v>-4</v>
      </c>
      <c r="AK112" s="321" t="b">
        <f t="shared" si="36"/>
        <v>0</v>
      </c>
      <c r="AL112" s="357" t="str">
        <f t="shared" si="41"/>
        <v xml:space="preserve"> </v>
      </c>
      <c r="AM112" s="367" t="str">
        <f t="shared" si="42"/>
        <v>N/A</v>
      </c>
      <c r="AN112" s="228"/>
      <c r="AO112" s="228"/>
      <c r="AP112" s="228"/>
    </row>
    <row r="113" spans="1:44" ht="34.5" customHeight="1" x14ac:dyDescent="0.25">
      <c r="A113" s="54"/>
      <c r="B113" s="165"/>
      <c r="C113" s="723"/>
      <c r="D113" s="724"/>
      <c r="E113" s="334"/>
      <c r="F113" s="165"/>
      <c r="G113" s="366">
        <f t="shared" si="43"/>
        <v>0</v>
      </c>
      <c r="H113" s="165"/>
      <c r="I113" s="165"/>
      <c r="J113" s="296"/>
      <c r="K113" s="296"/>
      <c r="L113" s="296"/>
      <c r="M113" s="458"/>
      <c r="N113" s="296" t="s">
        <v>68</v>
      </c>
      <c r="O113" s="165"/>
      <c r="P113" s="165"/>
      <c r="Q113" s="165">
        <f t="shared" si="37"/>
        <v>1900</v>
      </c>
      <c r="R113" s="467" t="e">
        <f t="shared" si="38"/>
        <v>#N/A</v>
      </c>
      <c r="S113" s="165"/>
      <c r="T113" s="165"/>
      <c r="U113" s="366">
        <f t="shared" si="39"/>
        <v>0</v>
      </c>
      <c r="V113" s="165"/>
      <c r="W113" s="165"/>
      <c r="X113" s="456"/>
      <c r="Y113" s="165" t="str">
        <f t="shared" si="44"/>
        <v>NO OBLIGATORIA</v>
      </c>
      <c r="Z113" s="165" t="str">
        <f t="shared" si="45"/>
        <v xml:space="preserve"> </v>
      </c>
      <c r="AA113" s="165" t="str">
        <f t="shared" si="46"/>
        <v xml:space="preserve"> </v>
      </c>
      <c r="AB113" s="165" t="str">
        <f t="shared" si="29"/>
        <v xml:space="preserve"> </v>
      </c>
      <c r="AC113" s="165" t="str">
        <f t="shared" si="30"/>
        <v xml:space="preserve"> </v>
      </c>
      <c r="AD113" s="165" t="str">
        <f t="shared" si="31"/>
        <v xml:space="preserve"> </v>
      </c>
      <c r="AE113" s="366">
        <f t="shared" si="32"/>
        <v>0</v>
      </c>
      <c r="AF113" s="321">
        <f t="shared" si="33"/>
        <v>-4</v>
      </c>
      <c r="AG113" s="321" t="b">
        <f t="shared" si="34"/>
        <v>0</v>
      </c>
      <c r="AH113" s="165"/>
      <c r="AI113" s="366">
        <f t="shared" si="40"/>
        <v>0</v>
      </c>
      <c r="AJ113" s="321">
        <f t="shared" si="35"/>
        <v>-4</v>
      </c>
      <c r="AK113" s="321" t="b">
        <f t="shared" si="36"/>
        <v>0</v>
      </c>
      <c r="AL113" s="357" t="str">
        <f t="shared" si="41"/>
        <v xml:space="preserve"> </v>
      </c>
      <c r="AM113" s="367" t="str">
        <f t="shared" si="42"/>
        <v>N/A</v>
      </c>
      <c r="AN113" s="228"/>
      <c r="AO113" s="228"/>
      <c r="AP113" s="228"/>
    </row>
    <row r="114" spans="1:44" ht="34.5" customHeight="1" x14ac:dyDescent="0.25">
      <c r="A114" s="54"/>
      <c r="B114" s="165"/>
      <c r="C114" s="723"/>
      <c r="D114" s="724"/>
      <c r="E114" s="334"/>
      <c r="F114" s="165"/>
      <c r="G114" s="366">
        <f t="shared" si="43"/>
        <v>0</v>
      </c>
      <c r="H114" s="165"/>
      <c r="I114" s="165"/>
      <c r="J114" s="296"/>
      <c r="K114" s="296"/>
      <c r="L114" s="296"/>
      <c r="M114" s="458"/>
      <c r="N114" s="296" t="s">
        <v>68</v>
      </c>
      <c r="O114" s="165"/>
      <c r="P114" s="165"/>
      <c r="Q114" s="165">
        <f t="shared" si="37"/>
        <v>1900</v>
      </c>
      <c r="R114" s="467" t="e">
        <f t="shared" si="38"/>
        <v>#N/A</v>
      </c>
      <c r="S114" s="165"/>
      <c r="T114" s="165"/>
      <c r="U114" s="366">
        <f t="shared" si="39"/>
        <v>0</v>
      </c>
      <c r="V114" s="165"/>
      <c r="W114" s="165"/>
      <c r="X114" s="456"/>
      <c r="Y114" s="165" t="str">
        <f t="shared" si="44"/>
        <v>NO OBLIGATORIA</v>
      </c>
      <c r="Z114" s="165" t="str">
        <f t="shared" si="45"/>
        <v xml:space="preserve"> </v>
      </c>
      <c r="AA114" s="165" t="str">
        <f t="shared" si="46"/>
        <v xml:space="preserve"> </v>
      </c>
      <c r="AB114" s="165" t="str">
        <f t="shared" si="29"/>
        <v xml:space="preserve"> </v>
      </c>
      <c r="AC114" s="165" t="str">
        <f t="shared" si="30"/>
        <v xml:space="preserve"> </v>
      </c>
      <c r="AD114" s="165" t="str">
        <f t="shared" si="31"/>
        <v xml:space="preserve"> </v>
      </c>
      <c r="AE114" s="366">
        <f t="shared" si="32"/>
        <v>0</v>
      </c>
      <c r="AF114" s="321">
        <f t="shared" si="33"/>
        <v>-4</v>
      </c>
      <c r="AG114" s="321" t="b">
        <f t="shared" si="34"/>
        <v>0</v>
      </c>
      <c r="AH114" s="165"/>
      <c r="AI114" s="366">
        <f t="shared" si="40"/>
        <v>0</v>
      </c>
      <c r="AJ114" s="321">
        <f t="shared" si="35"/>
        <v>-4</v>
      </c>
      <c r="AK114" s="321" t="b">
        <f t="shared" si="36"/>
        <v>0</v>
      </c>
      <c r="AL114" s="357" t="str">
        <f t="shared" si="41"/>
        <v xml:space="preserve"> </v>
      </c>
      <c r="AM114" s="367" t="str">
        <f t="shared" si="42"/>
        <v>N/A</v>
      </c>
      <c r="AN114" s="228"/>
      <c r="AO114" s="228"/>
      <c r="AP114" s="228"/>
    </row>
    <row r="115" spans="1:44" ht="34.5" customHeight="1" x14ac:dyDescent="0.25">
      <c r="A115" s="54"/>
      <c r="B115" s="165"/>
      <c r="C115" s="723"/>
      <c r="D115" s="724"/>
      <c r="E115" s="334"/>
      <c r="F115" s="165"/>
      <c r="G115" s="366">
        <f t="shared" si="43"/>
        <v>0</v>
      </c>
      <c r="H115" s="165"/>
      <c r="I115" s="165"/>
      <c r="J115" s="296"/>
      <c r="K115" s="296"/>
      <c r="L115" s="296"/>
      <c r="M115" s="458"/>
      <c r="N115" s="296" t="s">
        <v>68</v>
      </c>
      <c r="O115" s="165"/>
      <c r="P115" s="165"/>
      <c r="Q115" s="165">
        <f t="shared" si="37"/>
        <v>1900</v>
      </c>
      <c r="R115" s="467" t="e">
        <f t="shared" si="38"/>
        <v>#N/A</v>
      </c>
      <c r="S115" s="165"/>
      <c r="T115" s="165"/>
      <c r="U115" s="366">
        <f t="shared" si="39"/>
        <v>0</v>
      </c>
      <c r="V115" s="165"/>
      <c r="W115" s="165"/>
      <c r="X115" s="456"/>
      <c r="Y115" s="165" t="str">
        <f t="shared" si="44"/>
        <v>NO OBLIGATORIA</v>
      </c>
      <c r="Z115" s="165" t="str">
        <f t="shared" si="45"/>
        <v xml:space="preserve"> </v>
      </c>
      <c r="AA115" s="165" t="str">
        <f t="shared" si="46"/>
        <v xml:space="preserve"> </v>
      </c>
      <c r="AB115" s="165" t="str">
        <f t="shared" si="29"/>
        <v xml:space="preserve"> </v>
      </c>
      <c r="AC115" s="165" t="str">
        <f t="shared" si="30"/>
        <v xml:space="preserve"> </v>
      </c>
      <c r="AD115" s="165" t="str">
        <f t="shared" si="31"/>
        <v xml:space="preserve"> </v>
      </c>
      <c r="AE115" s="366">
        <f t="shared" si="32"/>
        <v>0</v>
      </c>
      <c r="AF115" s="321">
        <f t="shared" si="33"/>
        <v>-4</v>
      </c>
      <c r="AG115" s="321" t="b">
        <f t="shared" si="34"/>
        <v>0</v>
      </c>
      <c r="AH115" s="165"/>
      <c r="AI115" s="366">
        <f t="shared" si="40"/>
        <v>0</v>
      </c>
      <c r="AJ115" s="321">
        <f t="shared" si="35"/>
        <v>-4</v>
      </c>
      <c r="AK115" s="321" t="b">
        <f t="shared" si="36"/>
        <v>0</v>
      </c>
      <c r="AL115" s="357" t="str">
        <f t="shared" si="41"/>
        <v xml:space="preserve"> </v>
      </c>
      <c r="AM115" s="367" t="str">
        <f t="shared" si="42"/>
        <v>N/A</v>
      </c>
      <c r="AN115" s="228"/>
      <c r="AO115" s="228"/>
      <c r="AP115" s="228"/>
    </row>
    <row r="116" spans="1:44" ht="34.5" customHeight="1" x14ac:dyDescent="0.25">
      <c r="A116" s="54"/>
      <c r="B116" s="165"/>
      <c r="C116" s="723"/>
      <c r="D116" s="724"/>
      <c r="E116" s="334"/>
      <c r="F116" s="165"/>
      <c r="G116" s="366">
        <f t="shared" si="43"/>
        <v>0</v>
      </c>
      <c r="H116" s="165"/>
      <c r="I116" s="165"/>
      <c r="J116" s="296"/>
      <c r="K116" s="296"/>
      <c r="L116" s="296"/>
      <c r="M116" s="458"/>
      <c r="N116" s="296" t="s">
        <v>68</v>
      </c>
      <c r="O116" s="165"/>
      <c r="P116" s="165"/>
      <c r="Q116" s="165">
        <f t="shared" si="37"/>
        <v>1900</v>
      </c>
      <c r="R116" s="467" t="e">
        <f t="shared" si="38"/>
        <v>#N/A</v>
      </c>
      <c r="S116" s="165"/>
      <c r="T116" s="165"/>
      <c r="U116" s="366">
        <f t="shared" si="39"/>
        <v>0</v>
      </c>
      <c r="V116" s="165"/>
      <c r="W116" s="165"/>
      <c r="X116" s="456"/>
      <c r="Y116" s="165" t="str">
        <f t="shared" si="44"/>
        <v>NO OBLIGATORIA</v>
      </c>
      <c r="Z116" s="165" t="str">
        <f t="shared" si="45"/>
        <v xml:space="preserve"> </v>
      </c>
      <c r="AA116" s="165" t="str">
        <f t="shared" si="46"/>
        <v xml:space="preserve"> </v>
      </c>
      <c r="AB116" s="165" t="str">
        <f t="shared" si="29"/>
        <v xml:space="preserve"> </v>
      </c>
      <c r="AC116" s="165" t="str">
        <f t="shared" si="30"/>
        <v xml:space="preserve"> </v>
      </c>
      <c r="AD116" s="165" t="str">
        <f t="shared" si="31"/>
        <v xml:space="preserve"> </v>
      </c>
      <c r="AE116" s="366">
        <f t="shared" si="32"/>
        <v>0</v>
      </c>
      <c r="AF116" s="321">
        <f t="shared" si="33"/>
        <v>-4</v>
      </c>
      <c r="AG116" s="321" t="b">
        <f t="shared" si="34"/>
        <v>0</v>
      </c>
      <c r="AH116" s="165"/>
      <c r="AI116" s="366">
        <f t="shared" si="40"/>
        <v>0</v>
      </c>
      <c r="AJ116" s="321">
        <f t="shared" si="35"/>
        <v>-4</v>
      </c>
      <c r="AK116" s="321" t="b">
        <f t="shared" si="36"/>
        <v>0</v>
      </c>
      <c r="AL116" s="357" t="str">
        <f t="shared" si="41"/>
        <v xml:space="preserve"> </v>
      </c>
      <c r="AM116" s="367" t="str">
        <f t="shared" si="42"/>
        <v>N/A</v>
      </c>
      <c r="AN116" s="228"/>
      <c r="AO116" s="228"/>
      <c r="AP116" s="228"/>
    </row>
    <row r="117" spans="1:44" ht="34.5" customHeight="1" x14ac:dyDescent="0.25">
      <c r="A117" s="54"/>
      <c r="B117" s="165"/>
      <c r="C117" s="723"/>
      <c r="D117" s="724"/>
      <c r="E117" s="334"/>
      <c r="F117" s="165"/>
      <c r="G117" s="366">
        <f t="shared" si="43"/>
        <v>0</v>
      </c>
      <c r="H117" s="165"/>
      <c r="I117" s="165"/>
      <c r="J117" s="296"/>
      <c r="K117" s="296"/>
      <c r="L117" s="296"/>
      <c r="M117" s="458"/>
      <c r="N117" s="296" t="s">
        <v>68</v>
      </c>
      <c r="O117" s="165"/>
      <c r="P117" s="165"/>
      <c r="Q117" s="165">
        <f t="shared" si="37"/>
        <v>1900</v>
      </c>
      <c r="R117" s="467" t="e">
        <f t="shared" si="38"/>
        <v>#N/A</v>
      </c>
      <c r="S117" s="165"/>
      <c r="T117" s="165"/>
      <c r="U117" s="366">
        <f t="shared" si="39"/>
        <v>0</v>
      </c>
      <c r="V117" s="165"/>
      <c r="W117" s="165"/>
      <c r="X117" s="456"/>
      <c r="Y117" s="165" t="str">
        <f t="shared" si="44"/>
        <v>NO OBLIGATORIA</v>
      </c>
      <c r="Z117" s="165" t="str">
        <f t="shared" si="45"/>
        <v xml:space="preserve"> </v>
      </c>
      <c r="AA117" s="165" t="str">
        <f t="shared" si="46"/>
        <v xml:space="preserve"> </v>
      </c>
      <c r="AB117" s="165" t="str">
        <f t="shared" si="29"/>
        <v xml:space="preserve"> </v>
      </c>
      <c r="AC117" s="165" t="str">
        <f t="shared" si="30"/>
        <v xml:space="preserve"> </v>
      </c>
      <c r="AD117" s="165" t="str">
        <f t="shared" si="31"/>
        <v xml:space="preserve"> </v>
      </c>
      <c r="AE117" s="366">
        <f t="shared" si="32"/>
        <v>0</v>
      </c>
      <c r="AF117" s="321">
        <f t="shared" si="33"/>
        <v>-4</v>
      </c>
      <c r="AG117" s="321" t="b">
        <f t="shared" si="34"/>
        <v>0</v>
      </c>
      <c r="AH117" s="165"/>
      <c r="AI117" s="366">
        <f t="shared" si="40"/>
        <v>0</v>
      </c>
      <c r="AJ117" s="321">
        <f t="shared" si="35"/>
        <v>-4</v>
      </c>
      <c r="AK117" s="321" t="b">
        <f t="shared" si="36"/>
        <v>0</v>
      </c>
      <c r="AL117" s="357" t="str">
        <f t="shared" si="41"/>
        <v xml:space="preserve"> </v>
      </c>
      <c r="AM117" s="367" t="str">
        <f t="shared" si="42"/>
        <v>N/A</v>
      </c>
      <c r="AN117" s="228"/>
      <c r="AO117" s="228"/>
      <c r="AP117" s="228"/>
    </row>
    <row r="118" spans="1:44" ht="34.5" customHeight="1" x14ac:dyDescent="0.25">
      <c r="A118" s="54"/>
      <c r="B118" s="165"/>
      <c r="C118" s="723"/>
      <c r="D118" s="724"/>
      <c r="E118" s="334"/>
      <c r="F118" s="165"/>
      <c r="G118" s="366">
        <f t="shared" si="43"/>
        <v>0</v>
      </c>
      <c r="H118" s="165"/>
      <c r="I118" s="165"/>
      <c r="J118" s="296"/>
      <c r="K118" s="296"/>
      <c r="L118" s="296"/>
      <c r="M118" s="458"/>
      <c r="N118" s="296" t="s">
        <v>68</v>
      </c>
      <c r="O118" s="165"/>
      <c r="P118" s="165"/>
      <c r="Q118" s="165">
        <f t="shared" si="37"/>
        <v>1900</v>
      </c>
      <c r="R118" s="467" t="e">
        <f t="shared" si="38"/>
        <v>#N/A</v>
      </c>
      <c r="S118" s="165"/>
      <c r="T118" s="165"/>
      <c r="U118" s="366">
        <f t="shared" si="39"/>
        <v>0</v>
      </c>
      <c r="V118" s="165"/>
      <c r="W118" s="165"/>
      <c r="X118" s="456"/>
      <c r="Y118" s="165" t="str">
        <f t="shared" si="44"/>
        <v>NO OBLIGATORIA</v>
      </c>
      <c r="Z118" s="165" t="str">
        <f t="shared" si="45"/>
        <v xml:space="preserve"> </v>
      </c>
      <c r="AA118" s="165" t="str">
        <f t="shared" si="46"/>
        <v xml:space="preserve"> </v>
      </c>
      <c r="AB118" s="165" t="str">
        <f t="shared" si="29"/>
        <v xml:space="preserve"> </v>
      </c>
      <c r="AC118" s="165" t="str">
        <f t="shared" si="30"/>
        <v xml:space="preserve"> </v>
      </c>
      <c r="AD118" s="165" t="str">
        <f t="shared" si="31"/>
        <v xml:space="preserve"> </v>
      </c>
      <c r="AE118" s="366">
        <f t="shared" si="32"/>
        <v>0</v>
      </c>
      <c r="AF118" s="321">
        <f t="shared" si="33"/>
        <v>-4</v>
      </c>
      <c r="AG118" s="321" t="b">
        <f t="shared" si="34"/>
        <v>0</v>
      </c>
      <c r="AH118" s="165"/>
      <c r="AI118" s="366">
        <f t="shared" si="40"/>
        <v>0</v>
      </c>
      <c r="AJ118" s="321">
        <f t="shared" si="35"/>
        <v>-4</v>
      </c>
      <c r="AK118" s="321" t="b">
        <f t="shared" si="36"/>
        <v>0</v>
      </c>
      <c r="AL118" s="357" t="str">
        <f t="shared" si="41"/>
        <v xml:space="preserve"> </v>
      </c>
      <c r="AM118" s="367" t="str">
        <f t="shared" si="42"/>
        <v>N/A</v>
      </c>
      <c r="AN118" s="228"/>
      <c r="AO118" s="228"/>
      <c r="AP118" s="228"/>
    </row>
    <row r="119" spans="1:44" ht="34.5" customHeight="1" x14ac:dyDescent="0.25">
      <c r="A119" s="54"/>
      <c r="B119" s="165"/>
      <c r="C119" s="723"/>
      <c r="D119" s="724"/>
      <c r="E119" s="334"/>
      <c r="F119" s="165"/>
      <c r="G119" s="366">
        <f t="shared" si="43"/>
        <v>0</v>
      </c>
      <c r="H119" s="165"/>
      <c r="I119" s="165"/>
      <c r="J119" s="296"/>
      <c r="K119" s="296"/>
      <c r="L119" s="296"/>
      <c r="M119" s="458"/>
      <c r="N119" s="296" t="s">
        <v>68</v>
      </c>
      <c r="O119" s="165"/>
      <c r="P119" s="165"/>
      <c r="Q119" s="165">
        <f t="shared" si="37"/>
        <v>1900</v>
      </c>
      <c r="R119" s="467" t="e">
        <f t="shared" si="38"/>
        <v>#N/A</v>
      </c>
      <c r="S119" s="165"/>
      <c r="T119" s="165"/>
      <c r="U119" s="366">
        <f t="shared" si="39"/>
        <v>0</v>
      </c>
      <c r="V119" s="165"/>
      <c r="W119" s="165"/>
      <c r="X119" s="456"/>
      <c r="Y119" s="165" t="str">
        <f t="shared" si="44"/>
        <v>NO OBLIGATORIA</v>
      </c>
      <c r="Z119" s="165" t="str">
        <f t="shared" si="45"/>
        <v xml:space="preserve"> </v>
      </c>
      <c r="AA119" s="165" t="str">
        <f t="shared" si="46"/>
        <v xml:space="preserve"> </v>
      </c>
      <c r="AB119" s="165" t="str">
        <f t="shared" si="29"/>
        <v xml:space="preserve"> </v>
      </c>
      <c r="AC119" s="165" t="str">
        <f t="shared" si="30"/>
        <v xml:space="preserve"> </v>
      </c>
      <c r="AD119" s="165" t="str">
        <f t="shared" si="31"/>
        <v xml:space="preserve"> </v>
      </c>
      <c r="AE119" s="366">
        <f t="shared" si="32"/>
        <v>0</v>
      </c>
      <c r="AF119" s="321">
        <f t="shared" si="33"/>
        <v>-4</v>
      </c>
      <c r="AG119" s="321" t="b">
        <f t="shared" si="34"/>
        <v>0</v>
      </c>
      <c r="AH119" s="165"/>
      <c r="AI119" s="366">
        <f t="shared" si="40"/>
        <v>0</v>
      </c>
      <c r="AJ119" s="321">
        <f t="shared" si="35"/>
        <v>-4</v>
      </c>
      <c r="AK119" s="321" t="b">
        <f t="shared" si="36"/>
        <v>0</v>
      </c>
      <c r="AL119" s="357" t="str">
        <f t="shared" si="41"/>
        <v xml:space="preserve"> </v>
      </c>
      <c r="AM119" s="367" t="str">
        <f t="shared" si="42"/>
        <v>N/A</v>
      </c>
      <c r="AN119" s="228"/>
      <c r="AO119" s="228"/>
      <c r="AP119" s="228"/>
    </row>
    <row r="120" spans="1:44" ht="34.5" customHeight="1" x14ac:dyDescent="0.25">
      <c r="A120" s="54"/>
      <c r="B120" s="165"/>
      <c r="C120" s="723"/>
      <c r="D120" s="724"/>
      <c r="E120" s="334"/>
      <c r="F120" s="165"/>
      <c r="G120" s="366">
        <f t="shared" si="43"/>
        <v>0</v>
      </c>
      <c r="H120" s="165"/>
      <c r="I120" s="165"/>
      <c r="J120" s="296"/>
      <c r="K120" s="296"/>
      <c r="L120" s="296"/>
      <c r="M120" s="458"/>
      <c r="N120" s="296" t="s">
        <v>68</v>
      </c>
      <c r="O120" s="165"/>
      <c r="P120" s="165"/>
      <c r="Q120" s="165">
        <f t="shared" si="37"/>
        <v>1900</v>
      </c>
      <c r="R120" s="467" t="e">
        <f t="shared" si="38"/>
        <v>#N/A</v>
      </c>
      <c r="S120" s="165"/>
      <c r="T120" s="165"/>
      <c r="U120" s="366">
        <f t="shared" si="39"/>
        <v>0</v>
      </c>
      <c r="V120" s="165"/>
      <c r="W120" s="165"/>
      <c r="X120" s="456"/>
      <c r="Y120" s="165" t="str">
        <f t="shared" si="44"/>
        <v>NO OBLIGATORIA</v>
      </c>
      <c r="Z120" s="165" t="str">
        <f t="shared" si="45"/>
        <v xml:space="preserve"> </v>
      </c>
      <c r="AA120" s="165" t="str">
        <f t="shared" si="46"/>
        <v xml:space="preserve"> </v>
      </c>
      <c r="AB120" s="165" t="str">
        <f t="shared" si="29"/>
        <v xml:space="preserve"> </v>
      </c>
      <c r="AC120" s="165" t="str">
        <f t="shared" si="30"/>
        <v xml:space="preserve"> </v>
      </c>
      <c r="AD120" s="165" t="str">
        <f t="shared" si="31"/>
        <v xml:space="preserve"> </v>
      </c>
      <c r="AE120" s="366">
        <f t="shared" si="32"/>
        <v>0</v>
      </c>
      <c r="AF120" s="321">
        <f t="shared" si="33"/>
        <v>-4</v>
      </c>
      <c r="AG120" s="321" t="b">
        <f t="shared" si="34"/>
        <v>0</v>
      </c>
      <c r="AH120" s="165"/>
      <c r="AI120" s="366">
        <f t="shared" si="40"/>
        <v>0</v>
      </c>
      <c r="AJ120" s="321">
        <f t="shared" si="35"/>
        <v>-4</v>
      </c>
      <c r="AK120" s="321" t="b">
        <f t="shared" si="36"/>
        <v>0</v>
      </c>
      <c r="AL120" s="357" t="str">
        <f t="shared" si="41"/>
        <v xml:space="preserve"> </v>
      </c>
      <c r="AM120" s="367" t="str">
        <f t="shared" si="42"/>
        <v>N/A</v>
      </c>
      <c r="AN120" s="228"/>
      <c r="AO120" s="228"/>
      <c r="AP120" s="228"/>
    </row>
    <row r="121" spans="1:44" ht="34.5" customHeight="1" x14ac:dyDescent="0.25">
      <c r="A121" s="54"/>
      <c r="B121" s="165"/>
      <c r="C121" s="723"/>
      <c r="D121" s="724"/>
      <c r="E121" s="334"/>
      <c r="F121" s="165"/>
      <c r="G121" s="366">
        <f t="shared" si="43"/>
        <v>0</v>
      </c>
      <c r="H121" s="165"/>
      <c r="I121" s="165"/>
      <c r="J121" s="296"/>
      <c r="K121" s="296"/>
      <c r="L121" s="296"/>
      <c r="M121" s="458"/>
      <c r="N121" s="296" t="s">
        <v>68</v>
      </c>
      <c r="O121" s="165"/>
      <c r="P121" s="165"/>
      <c r="Q121" s="165">
        <f t="shared" si="37"/>
        <v>1900</v>
      </c>
      <c r="R121" s="467" t="e">
        <f t="shared" si="38"/>
        <v>#N/A</v>
      </c>
      <c r="S121" s="165"/>
      <c r="T121" s="165"/>
      <c r="U121" s="366">
        <f t="shared" si="39"/>
        <v>0</v>
      </c>
      <c r="V121" s="165"/>
      <c r="W121" s="165"/>
      <c r="X121" s="456"/>
      <c r="Y121" s="165" t="str">
        <f t="shared" si="44"/>
        <v>NO OBLIGATORIA</v>
      </c>
      <c r="Z121" s="165" t="str">
        <f t="shared" si="45"/>
        <v xml:space="preserve"> </v>
      </c>
      <c r="AA121" s="165" t="str">
        <f t="shared" si="46"/>
        <v xml:space="preserve"> </v>
      </c>
      <c r="AB121" s="165" t="str">
        <f t="shared" si="29"/>
        <v xml:space="preserve"> </v>
      </c>
      <c r="AC121" s="165" t="str">
        <f t="shared" si="30"/>
        <v xml:space="preserve"> </v>
      </c>
      <c r="AD121" s="165" t="str">
        <f t="shared" si="31"/>
        <v xml:space="preserve"> </v>
      </c>
      <c r="AE121" s="366">
        <f t="shared" si="32"/>
        <v>0</v>
      </c>
      <c r="AF121" s="321">
        <f t="shared" si="33"/>
        <v>-4</v>
      </c>
      <c r="AG121" s="321" t="b">
        <f t="shared" si="34"/>
        <v>0</v>
      </c>
      <c r="AH121" s="165"/>
      <c r="AI121" s="366">
        <f t="shared" si="40"/>
        <v>0</v>
      </c>
      <c r="AJ121" s="321">
        <f t="shared" si="35"/>
        <v>-4</v>
      </c>
      <c r="AK121" s="321" t="b">
        <f t="shared" si="36"/>
        <v>0</v>
      </c>
      <c r="AL121" s="357" t="str">
        <f t="shared" si="41"/>
        <v xml:space="preserve"> </v>
      </c>
      <c r="AM121" s="367" t="str">
        <f t="shared" si="42"/>
        <v>N/A</v>
      </c>
      <c r="AN121" s="228"/>
      <c r="AO121" s="228"/>
      <c r="AP121" s="228"/>
    </row>
    <row r="122" spans="1:44" ht="34.5" customHeight="1" x14ac:dyDescent="0.25">
      <c r="A122" s="54"/>
      <c r="B122" s="165"/>
      <c r="C122" s="723"/>
      <c r="D122" s="724"/>
      <c r="E122" s="334"/>
      <c r="F122" s="165"/>
      <c r="G122" s="366">
        <f t="shared" si="43"/>
        <v>0</v>
      </c>
      <c r="H122" s="165"/>
      <c r="I122" s="165"/>
      <c r="J122" s="296"/>
      <c r="K122" s="296"/>
      <c r="L122" s="296"/>
      <c r="M122" s="458"/>
      <c r="N122" s="296" t="s">
        <v>68</v>
      </c>
      <c r="O122" s="165"/>
      <c r="P122" s="165"/>
      <c r="Q122" s="165">
        <f t="shared" si="37"/>
        <v>1900</v>
      </c>
      <c r="R122" s="467" t="e">
        <f t="shared" si="38"/>
        <v>#N/A</v>
      </c>
      <c r="S122" s="165"/>
      <c r="T122" s="165"/>
      <c r="U122" s="366">
        <f t="shared" si="39"/>
        <v>0</v>
      </c>
      <c r="V122" s="165"/>
      <c r="W122" s="165"/>
      <c r="X122" s="456"/>
      <c r="Y122" s="165" t="str">
        <f t="shared" si="44"/>
        <v>NO OBLIGATORIA</v>
      </c>
      <c r="Z122" s="165" t="str">
        <f t="shared" si="45"/>
        <v xml:space="preserve"> </v>
      </c>
      <c r="AA122" s="165" t="str">
        <f t="shared" si="46"/>
        <v xml:space="preserve"> </v>
      </c>
      <c r="AB122" s="165" t="str">
        <f t="shared" si="29"/>
        <v xml:space="preserve"> </v>
      </c>
      <c r="AC122" s="165" t="str">
        <f t="shared" si="30"/>
        <v xml:space="preserve"> </v>
      </c>
      <c r="AD122" s="165" t="str">
        <f t="shared" si="31"/>
        <v xml:space="preserve"> </v>
      </c>
      <c r="AE122" s="366">
        <f t="shared" si="32"/>
        <v>0</v>
      </c>
      <c r="AF122" s="321">
        <f t="shared" si="33"/>
        <v>-4</v>
      </c>
      <c r="AG122" s="321" t="b">
        <f t="shared" si="34"/>
        <v>0</v>
      </c>
      <c r="AH122" s="165"/>
      <c r="AI122" s="366">
        <f t="shared" si="40"/>
        <v>0</v>
      </c>
      <c r="AJ122" s="321">
        <f t="shared" si="35"/>
        <v>-4</v>
      </c>
      <c r="AK122" s="321" t="b">
        <f t="shared" si="36"/>
        <v>0</v>
      </c>
      <c r="AL122" s="357" t="str">
        <f t="shared" si="41"/>
        <v xml:space="preserve"> </v>
      </c>
      <c r="AM122" s="367" t="str">
        <f t="shared" si="42"/>
        <v>N/A</v>
      </c>
      <c r="AN122" s="228"/>
      <c r="AO122" s="228"/>
      <c r="AP122" s="228"/>
    </row>
    <row r="123" spans="1:44" ht="34.5" customHeight="1" x14ac:dyDescent="0.25">
      <c r="A123" s="54"/>
      <c r="B123" s="165"/>
      <c r="C123" s="723"/>
      <c r="D123" s="724"/>
      <c r="E123" s="334"/>
      <c r="F123" s="165"/>
      <c r="G123" s="366">
        <f t="shared" si="43"/>
        <v>0</v>
      </c>
      <c r="H123" s="165"/>
      <c r="I123" s="165"/>
      <c r="J123" s="296"/>
      <c r="K123" s="296"/>
      <c r="L123" s="296"/>
      <c r="M123" s="458"/>
      <c r="N123" s="296" t="s">
        <v>68</v>
      </c>
      <c r="O123" s="165"/>
      <c r="P123" s="165"/>
      <c r="Q123" s="165">
        <f t="shared" si="37"/>
        <v>1900</v>
      </c>
      <c r="R123" s="467" t="e">
        <f t="shared" si="38"/>
        <v>#N/A</v>
      </c>
      <c r="S123" s="165"/>
      <c r="T123" s="165"/>
      <c r="U123" s="366">
        <f t="shared" si="39"/>
        <v>0</v>
      </c>
      <c r="V123" s="165"/>
      <c r="W123" s="165"/>
      <c r="X123" s="456"/>
      <c r="Y123" s="165" t="str">
        <f t="shared" si="44"/>
        <v>NO OBLIGATORIA</v>
      </c>
      <c r="Z123" s="165" t="str">
        <f t="shared" si="45"/>
        <v xml:space="preserve"> </v>
      </c>
      <c r="AA123" s="165" t="str">
        <f t="shared" si="46"/>
        <v xml:space="preserve"> </v>
      </c>
      <c r="AB123" s="165" t="str">
        <f t="shared" si="29"/>
        <v xml:space="preserve"> </v>
      </c>
      <c r="AC123" s="165" t="str">
        <f t="shared" si="30"/>
        <v xml:space="preserve"> </v>
      </c>
      <c r="AD123" s="165" t="str">
        <f t="shared" si="31"/>
        <v xml:space="preserve"> </v>
      </c>
      <c r="AE123" s="366">
        <f t="shared" si="32"/>
        <v>0</v>
      </c>
      <c r="AF123" s="321">
        <f t="shared" si="33"/>
        <v>-4</v>
      </c>
      <c r="AG123" s="321" t="b">
        <f t="shared" si="34"/>
        <v>0</v>
      </c>
      <c r="AH123" s="165"/>
      <c r="AI123" s="366">
        <f t="shared" si="40"/>
        <v>0</v>
      </c>
      <c r="AJ123" s="321">
        <f t="shared" si="35"/>
        <v>-4</v>
      </c>
      <c r="AK123" s="321" t="b">
        <f t="shared" si="36"/>
        <v>0</v>
      </c>
      <c r="AL123" s="357" t="str">
        <f t="shared" si="41"/>
        <v xml:space="preserve"> </v>
      </c>
      <c r="AM123" s="367" t="str">
        <f t="shared" si="42"/>
        <v>N/A</v>
      </c>
      <c r="AN123" s="228"/>
      <c r="AO123" s="228"/>
      <c r="AP123" s="228"/>
    </row>
    <row r="124" spans="1:44" ht="34.5" customHeight="1" x14ac:dyDescent="0.25">
      <c r="A124" s="54"/>
      <c r="B124" s="165"/>
      <c r="C124" s="723"/>
      <c r="D124" s="724"/>
      <c r="E124" s="334"/>
      <c r="F124" s="165"/>
      <c r="G124" s="366">
        <f t="shared" si="43"/>
        <v>0</v>
      </c>
      <c r="H124" s="165"/>
      <c r="I124" s="165"/>
      <c r="J124" s="296"/>
      <c r="K124" s="296"/>
      <c r="L124" s="296"/>
      <c r="M124" s="458"/>
      <c r="N124" s="296" t="s">
        <v>68</v>
      </c>
      <c r="O124" s="165"/>
      <c r="P124" s="165"/>
      <c r="Q124" s="165">
        <f t="shared" si="37"/>
        <v>1900</v>
      </c>
      <c r="R124" s="467" t="e">
        <f t="shared" si="38"/>
        <v>#N/A</v>
      </c>
      <c r="S124" s="165"/>
      <c r="T124" s="165"/>
      <c r="U124" s="366">
        <f t="shared" si="39"/>
        <v>0</v>
      </c>
      <c r="V124" s="165"/>
      <c r="W124" s="165"/>
      <c r="X124" s="456"/>
      <c r="Y124" s="165" t="str">
        <f t="shared" si="44"/>
        <v>NO OBLIGATORIA</v>
      </c>
      <c r="Z124" s="165" t="str">
        <f t="shared" si="45"/>
        <v xml:space="preserve"> </v>
      </c>
      <c r="AA124" s="165" t="str">
        <f t="shared" si="46"/>
        <v xml:space="preserve"> </v>
      </c>
      <c r="AB124" s="165" t="str">
        <f t="shared" si="29"/>
        <v xml:space="preserve"> </v>
      </c>
      <c r="AC124" s="165" t="str">
        <f t="shared" si="30"/>
        <v xml:space="preserve"> </v>
      </c>
      <c r="AD124" s="165" t="str">
        <f t="shared" si="31"/>
        <v xml:space="preserve"> </v>
      </c>
      <c r="AE124" s="366">
        <f t="shared" si="32"/>
        <v>0</v>
      </c>
      <c r="AF124" s="321">
        <f t="shared" si="33"/>
        <v>-4</v>
      </c>
      <c r="AG124" s="321" t="b">
        <f t="shared" si="34"/>
        <v>0</v>
      </c>
      <c r="AH124" s="165"/>
      <c r="AI124" s="366">
        <f t="shared" si="40"/>
        <v>0</v>
      </c>
      <c r="AJ124" s="321">
        <f t="shared" si="35"/>
        <v>-4</v>
      </c>
      <c r="AK124" s="321" t="b">
        <f t="shared" si="36"/>
        <v>0</v>
      </c>
      <c r="AL124" s="357" t="str">
        <f t="shared" si="41"/>
        <v xml:space="preserve"> </v>
      </c>
      <c r="AM124" s="367" t="str">
        <f t="shared" si="42"/>
        <v>N/A</v>
      </c>
      <c r="AN124" s="228"/>
      <c r="AO124" s="228"/>
      <c r="AP124" s="228"/>
    </row>
    <row r="125" spans="1:44" ht="34.5" customHeight="1" x14ac:dyDescent="0.25">
      <c r="A125" s="54"/>
      <c r="B125" s="165"/>
      <c r="C125" s="879"/>
      <c r="D125" s="879"/>
      <c r="E125" s="334"/>
      <c r="F125" s="165"/>
      <c r="G125" s="366">
        <f t="shared" si="43"/>
        <v>0</v>
      </c>
      <c r="H125" s="165"/>
      <c r="I125" s="165"/>
      <c r="J125" s="296"/>
      <c r="K125" s="296"/>
      <c r="L125" s="296"/>
      <c r="M125" s="458"/>
      <c r="N125" s="296" t="s">
        <v>68</v>
      </c>
      <c r="O125" s="165"/>
      <c r="P125" s="165"/>
      <c r="Q125" s="165">
        <f t="shared" si="37"/>
        <v>1900</v>
      </c>
      <c r="R125" s="467" t="e">
        <f t="shared" si="38"/>
        <v>#N/A</v>
      </c>
      <c r="S125" s="165"/>
      <c r="T125" s="165"/>
      <c r="U125" s="366">
        <f t="shared" si="39"/>
        <v>0</v>
      </c>
      <c r="V125" s="165"/>
      <c r="W125" s="165"/>
      <c r="X125" s="456"/>
      <c r="Y125" s="165" t="str">
        <f t="shared" si="44"/>
        <v>NO OBLIGATORIA</v>
      </c>
      <c r="Z125" s="165" t="str">
        <f t="shared" si="45"/>
        <v xml:space="preserve"> </v>
      </c>
      <c r="AA125" s="165" t="str">
        <f t="shared" si="46"/>
        <v xml:space="preserve"> </v>
      </c>
      <c r="AB125" s="165" t="str">
        <f t="shared" si="29"/>
        <v xml:space="preserve"> </v>
      </c>
      <c r="AC125" s="165" t="str">
        <f t="shared" si="30"/>
        <v xml:space="preserve"> </v>
      </c>
      <c r="AD125" s="165" t="str">
        <f t="shared" si="31"/>
        <v xml:space="preserve"> </v>
      </c>
      <c r="AE125" s="366">
        <f t="shared" si="32"/>
        <v>0</v>
      </c>
      <c r="AF125" s="321">
        <f t="shared" si="33"/>
        <v>-4</v>
      </c>
      <c r="AG125" s="321" t="b">
        <f t="shared" si="34"/>
        <v>0</v>
      </c>
      <c r="AH125" s="165"/>
      <c r="AI125" s="366">
        <f t="shared" si="40"/>
        <v>0</v>
      </c>
      <c r="AJ125" s="321">
        <f t="shared" si="35"/>
        <v>-4</v>
      </c>
      <c r="AK125" s="321" t="b">
        <f t="shared" si="36"/>
        <v>0</v>
      </c>
      <c r="AL125" s="357" t="str">
        <f t="shared" si="41"/>
        <v xml:space="preserve"> </v>
      </c>
      <c r="AM125" s="367" t="str">
        <f t="shared" si="42"/>
        <v>N/A</v>
      </c>
      <c r="AN125" s="228"/>
      <c r="AO125" s="228"/>
      <c r="AP125" s="228"/>
    </row>
    <row r="126" spans="1:44" ht="16.5" customHeight="1" x14ac:dyDescent="0.25">
      <c r="B126" s="880" t="s">
        <v>463</v>
      </c>
      <c r="C126" s="880"/>
      <c r="D126" s="880"/>
      <c r="E126" s="881">
        <v>354</v>
      </c>
      <c r="F126" s="149"/>
      <c r="G126" s="149"/>
      <c r="H126" s="149"/>
      <c r="I126" s="149"/>
      <c r="J126" s="149"/>
      <c r="K126" s="149"/>
      <c r="L126" s="49"/>
      <c r="M126" s="49"/>
      <c r="N126" s="876" t="s">
        <v>327</v>
      </c>
      <c r="O126" s="876"/>
      <c r="P126" s="876"/>
      <c r="Q126" s="876"/>
      <c r="R126" s="876"/>
      <c r="S126" s="876"/>
      <c r="T126" s="876"/>
      <c r="U126" s="876"/>
      <c r="V126" s="876"/>
      <c r="W126" s="876"/>
      <c r="X126" s="876"/>
      <c r="Y126" s="876"/>
      <c r="Z126" s="876"/>
      <c r="AA126" s="876"/>
      <c r="AB126" s="876"/>
      <c r="AC126" s="876"/>
      <c r="AD126" s="876"/>
      <c r="AE126" s="876"/>
      <c r="AF126" s="876"/>
      <c r="AG126" s="876"/>
      <c r="AH126" s="876"/>
      <c r="AI126" s="876"/>
      <c r="AJ126" s="876"/>
      <c r="AK126" s="876"/>
      <c r="AL126" s="876"/>
      <c r="AM126" s="317">
        <f>COUNTIF($O$12:$O$125,"=COMPENSACIÓN DE RETIRO POR JUBILACIÓN OBLIGATORIA 70 AÑOS")</f>
        <v>0</v>
      </c>
      <c r="AN126" s="320" t="s">
        <v>326</v>
      </c>
      <c r="AO126" s="316"/>
      <c r="AP126" s="316"/>
      <c r="AQ126" s="149"/>
      <c r="AR126" s="242"/>
    </row>
    <row r="127" spans="1:44" ht="15" customHeight="1" x14ac:dyDescent="0.25">
      <c r="B127" s="880"/>
      <c r="C127" s="880"/>
      <c r="D127" s="880"/>
      <c r="E127" s="881"/>
      <c r="F127" s="149"/>
      <c r="G127" s="149"/>
      <c r="H127" s="149"/>
      <c r="I127" s="149"/>
      <c r="J127" s="149"/>
      <c r="K127" s="149"/>
      <c r="L127" s="49"/>
      <c r="M127" s="49"/>
      <c r="N127" s="876" t="s">
        <v>325</v>
      </c>
      <c r="O127" s="876"/>
      <c r="P127" s="876"/>
      <c r="Q127" s="876"/>
      <c r="R127" s="876"/>
      <c r="S127" s="876"/>
      <c r="T127" s="876"/>
      <c r="U127" s="876"/>
      <c r="V127" s="876"/>
      <c r="W127" s="876"/>
      <c r="X127" s="876"/>
      <c r="Y127" s="876"/>
      <c r="Z127" s="876"/>
      <c r="AA127" s="876"/>
      <c r="AB127" s="876"/>
      <c r="AC127" s="876"/>
      <c r="AD127" s="876"/>
      <c r="AE127" s="876"/>
      <c r="AF127" s="876"/>
      <c r="AG127" s="876"/>
      <c r="AH127" s="876"/>
      <c r="AI127" s="876"/>
      <c r="AJ127" s="876"/>
      <c r="AK127" s="876"/>
      <c r="AL127" s="876"/>
      <c r="AM127" s="317">
        <f>COUNTIF($O$12:$O$125,"=COMPENSACIÓN DE RETIRO POR JUBILACIÓN POR INVALIDEZ")</f>
        <v>0</v>
      </c>
      <c r="AN127" s="320" t="s">
        <v>324</v>
      </c>
      <c r="AO127" s="316"/>
      <c r="AP127" s="316"/>
      <c r="AQ127" s="149"/>
      <c r="AR127" s="242"/>
    </row>
    <row r="128" spans="1:44" ht="13.5" customHeight="1" x14ac:dyDescent="0.25">
      <c r="C128" s="149"/>
      <c r="D128" s="149"/>
      <c r="E128" s="149"/>
      <c r="F128" s="149"/>
      <c r="G128" s="149"/>
      <c r="H128" s="149"/>
      <c r="I128" s="149"/>
      <c r="J128" s="149"/>
      <c r="K128" s="149"/>
      <c r="L128" s="49"/>
      <c r="M128" s="49"/>
      <c r="N128" s="876" t="s">
        <v>323</v>
      </c>
      <c r="O128" s="876"/>
      <c r="P128" s="876"/>
      <c r="Q128" s="876"/>
      <c r="R128" s="876"/>
      <c r="S128" s="876"/>
      <c r="T128" s="876"/>
      <c r="U128" s="876"/>
      <c r="V128" s="876"/>
      <c r="W128" s="876"/>
      <c r="X128" s="876"/>
      <c r="Y128" s="876"/>
      <c r="Z128" s="876"/>
      <c r="AA128" s="876"/>
      <c r="AB128" s="876"/>
      <c r="AC128" s="876"/>
      <c r="AD128" s="876"/>
      <c r="AE128" s="876"/>
      <c r="AF128" s="876"/>
      <c r="AG128" s="876"/>
      <c r="AH128" s="876"/>
      <c r="AI128" s="876"/>
      <c r="AJ128" s="876"/>
      <c r="AK128" s="876"/>
      <c r="AL128" s="876"/>
      <c r="AM128" s="317">
        <f>COUNTIF($O$12:$O$125,"=COMPENSACIÓN DE RETIRO POR JUBILACIÓN NO OBLIGATORIA")</f>
        <v>0</v>
      </c>
      <c r="AN128" s="320" t="s">
        <v>322</v>
      </c>
      <c r="AO128" s="316"/>
      <c r="AP128" s="316"/>
      <c r="AQ128" s="149"/>
      <c r="AR128" s="242"/>
    </row>
    <row r="129" spans="1:44" ht="13.5" customHeight="1" x14ac:dyDescent="0.25">
      <c r="C129" s="149"/>
      <c r="D129" s="149"/>
      <c r="E129" s="149"/>
      <c r="F129" s="149"/>
      <c r="G129" s="149"/>
      <c r="H129" s="149"/>
      <c r="I129" s="149"/>
      <c r="J129" s="149"/>
      <c r="K129" s="149"/>
      <c r="L129" s="49"/>
      <c r="M129" s="49"/>
      <c r="N129" s="876" t="s">
        <v>321</v>
      </c>
      <c r="O129" s="876"/>
      <c r="P129" s="876"/>
      <c r="Q129" s="876"/>
      <c r="R129" s="876"/>
      <c r="S129" s="876"/>
      <c r="T129" s="876"/>
      <c r="U129" s="876"/>
      <c r="V129" s="876"/>
      <c r="W129" s="876"/>
      <c r="X129" s="876"/>
      <c r="Y129" s="876"/>
      <c r="Z129" s="876"/>
      <c r="AA129" s="876"/>
      <c r="AB129" s="876"/>
      <c r="AC129" s="876"/>
      <c r="AD129" s="876"/>
      <c r="AE129" s="876"/>
      <c r="AF129" s="876"/>
      <c r="AG129" s="876"/>
      <c r="AH129" s="876"/>
      <c r="AI129" s="876"/>
      <c r="AJ129" s="876"/>
      <c r="AK129" s="876"/>
      <c r="AL129" s="876"/>
      <c r="AM129" s="317">
        <f>COUNTIF($O$12:$O$125,"=JUBILACIÓN ESPECIAL POR VEJEZ (DISCAPACIDAD)")</f>
        <v>0</v>
      </c>
      <c r="AN129" s="319" t="s">
        <v>320</v>
      </c>
      <c r="AO129" s="316"/>
      <c r="AP129" s="316"/>
      <c r="AQ129" s="149"/>
      <c r="AR129" s="242"/>
    </row>
    <row r="130" spans="1:44" ht="10.5" customHeight="1" x14ac:dyDescent="0.25">
      <c r="C130" s="149"/>
      <c r="D130" s="149"/>
      <c r="E130" s="149"/>
      <c r="F130" s="149"/>
      <c r="G130" s="149"/>
      <c r="H130" s="149"/>
      <c r="I130" s="149"/>
      <c r="J130" s="149"/>
      <c r="K130" s="149"/>
      <c r="L130" s="49"/>
      <c r="M130" s="49"/>
      <c r="N130" s="876" t="s">
        <v>427</v>
      </c>
      <c r="O130" s="876"/>
      <c r="P130" s="876"/>
      <c r="Q130" s="876"/>
      <c r="R130" s="876"/>
      <c r="S130" s="876"/>
      <c r="T130" s="876"/>
      <c r="U130" s="876"/>
      <c r="V130" s="876"/>
      <c r="W130" s="876"/>
      <c r="X130" s="876"/>
      <c r="Y130" s="876"/>
      <c r="Z130" s="876"/>
      <c r="AA130" s="876"/>
      <c r="AB130" s="876"/>
      <c r="AC130" s="876"/>
      <c r="AD130" s="876"/>
      <c r="AE130" s="876"/>
      <c r="AF130" s="876"/>
      <c r="AG130" s="876"/>
      <c r="AH130" s="876"/>
      <c r="AI130" s="876"/>
      <c r="AJ130" s="876"/>
      <c r="AK130" s="876"/>
      <c r="AL130" s="876"/>
      <c r="AM130" s="317">
        <f>COUNTIF($O$12:$O$125,"=Renuncia Voluntaria con Compensación")</f>
        <v>0</v>
      </c>
      <c r="AN130" s="49" t="s">
        <v>426</v>
      </c>
      <c r="AO130" s="316"/>
      <c r="AP130" s="316"/>
      <c r="AQ130" s="149"/>
      <c r="AR130" s="242"/>
    </row>
    <row r="131" spans="1:44" ht="15.75" customHeight="1" x14ac:dyDescent="0.25"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8"/>
      <c r="M131" s="318"/>
      <c r="N131" s="877" t="s">
        <v>319</v>
      </c>
      <c r="O131" s="878"/>
      <c r="P131" s="878"/>
      <c r="Q131" s="878"/>
      <c r="R131" s="878"/>
      <c r="S131" s="878"/>
      <c r="T131" s="878"/>
      <c r="U131" s="878"/>
      <c r="V131" s="878"/>
      <c r="W131" s="878"/>
      <c r="X131" s="878"/>
      <c r="Y131" s="878"/>
      <c r="Z131" s="878"/>
      <c r="AA131" s="878"/>
      <c r="AB131" s="878"/>
      <c r="AC131" s="878"/>
      <c r="AD131" s="878"/>
      <c r="AE131" s="878"/>
      <c r="AF131" s="878"/>
      <c r="AG131" s="878"/>
      <c r="AH131" s="878"/>
      <c r="AI131" s="878"/>
      <c r="AJ131" s="878"/>
      <c r="AK131" s="878"/>
      <c r="AL131" s="878"/>
      <c r="AM131" s="465">
        <f>SUM(AM126:AM130)</f>
        <v>0</v>
      </c>
      <c r="AN131" s="316"/>
      <c r="AO131" s="316"/>
      <c r="AP131" s="316"/>
      <c r="AQ131" s="149"/>
    </row>
    <row r="132" spans="1:44" ht="19.5" customHeight="1" x14ac:dyDescent="0.25">
      <c r="A132" s="54"/>
      <c r="B132" s="144"/>
      <c r="C132" s="144"/>
      <c r="D132" s="144"/>
      <c r="E132" s="144"/>
      <c r="F132" s="144"/>
      <c r="G132" s="144"/>
      <c r="H132" s="144"/>
      <c r="I132" s="144"/>
      <c r="J132" s="315"/>
      <c r="K132" s="144"/>
      <c r="L132" s="144"/>
      <c r="M132" s="144"/>
      <c r="N132" s="144"/>
      <c r="O132" s="144"/>
      <c r="P132" s="314"/>
      <c r="Q132" s="144"/>
      <c r="R132" s="14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3"/>
      <c r="AN132" s="313"/>
      <c r="AO132" s="313"/>
      <c r="AP132" s="313"/>
    </row>
    <row r="133" spans="1:44" ht="15" customHeight="1" x14ac:dyDescent="0.25">
      <c r="A133" s="54"/>
      <c r="B133" s="144"/>
      <c r="C133" s="144"/>
      <c r="D133" s="144"/>
      <c r="E133" s="144"/>
      <c r="F133" s="144"/>
      <c r="G133" s="875"/>
      <c r="H133" s="875"/>
      <c r="I133" s="875"/>
      <c r="J133" s="261"/>
      <c r="K133" s="261"/>
      <c r="L133" s="261"/>
      <c r="M133" s="261"/>
      <c r="N133" s="363"/>
      <c r="O133" s="144"/>
      <c r="P133" s="314"/>
      <c r="Q133" s="144"/>
      <c r="R133" s="14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60"/>
      <c r="AN133" s="360"/>
      <c r="AO133" s="360"/>
      <c r="AP133" s="360"/>
    </row>
    <row r="134" spans="1:44" ht="19.5" customHeight="1" thickBot="1" x14ac:dyDescent="0.3">
      <c r="A134" s="145"/>
      <c r="C134" s="466"/>
      <c r="D134" s="466"/>
      <c r="E134" s="466"/>
      <c r="F134" s="466"/>
      <c r="G134" s="745" t="s">
        <v>431</v>
      </c>
      <c r="H134" s="745"/>
      <c r="I134" s="745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360"/>
      <c r="AN134" s="360"/>
      <c r="AO134" s="360"/>
      <c r="AP134" s="360"/>
    </row>
    <row r="135" spans="1:44" ht="13.5" hidden="1" x14ac:dyDescent="0.25">
      <c r="AM135" s="313"/>
      <c r="AN135" s="313"/>
      <c r="AO135" s="313"/>
      <c r="AP135" s="313"/>
    </row>
    <row r="136" spans="1:44" ht="13.5" hidden="1" x14ac:dyDescent="0.25">
      <c r="AM136" s="313"/>
      <c r="AN136" s="313"/>
      <c r="AO136" s="313"/>
      <c r="AP136" s="313"/>
    </row>
    <row r="137" spans="1:44" ht="13.5" hidden="1" x14ac:dyDescent="0.25">
      <c r="AM137" s="313"/>
      <c r="AN137" s="313"/>
      <c r="AO137" s="313"/>
      <c r="AP137" s="313"/>
    </row>
    <row r="138" spans="1:44" ht="13.5" hidden="1" x14ac:dyDescent="0.25">
      <c r="AM138" s="313"/>
      <c r="AN138" s="313"/>
      <c r="AO138" s="313"/>
      <c r="AP138" s="313"/>
    </row>
    <row r="139" spans="1:44" ht="13.5" hidden="1" x14ac:dyDescent="0.25">
      <c r="AM139" s="313"/>
      <c r="AN139" s="313"/>
      <c r="AO139" s="313"/>
      <c r="AP139" s="313"/>
    </row>
    <row r="140" spans="1:44" ht="13.5" hidden="1" x14ac:dyDescent="0.25">
      <c r="AM140" s="313"/>
      <c r="AN140" s="313"/>
      <c r="AO140" s="313"/>
      <c r="AP140" s="313"/>
    </row>
    <row r="141" spans="1:44" ht="13.5" hidden="1" x14ac:dyDescent="0.25">
      <c r="AM141" s="313"/>
      <c r="AN141" s="313"/>
      <c r="AO141" s="313"/>
      <c r="AP141" s="313"/>
    </row>
    <row r="142" spans="1:44" ht="13.5" hidden="1" x14ac:dyDescent="0.25">
      <c r="AM142" s="313"/>
      <c r="AN142" s="313"/>
      <c r="AO142" s="313"/>
      <c r="AP142" s="313"/>
    </row>
    <row r="143" spans="1:44" ht="13.5" hidden="1" x14ac:dyDescent="0.25">
      <c r="AM143" s="313"/>
      <c r="AN143" s="313"/>
      <c r="AO143" s="313"/>
      <c r="AP143" s="313"/>
    </row>
    <row r="144" spans="1:44" ht="13.5" hidden="1" x14ac:dyDescent="0.25">
      <c r="AM144" s="313"/>
      <c r="AN144" s="313"/>
      <c r="AO144" s="313"/>
      <c r="AP144" s="313"/>
    </row>
    <row r="145" spans="39:42" ht="13.5" hidden="1" x14ac:dyDescent="0.25">
      <c r="AM145" s="313"/>
      <c r="AN145" s="313"/>
      <c r="AO145" s="313"/>
      <c r="AP145" s="313"/>
    </row>
    <row r="146" spans="39:42" ht="13.5" hidden="1" x14ac:dyDescent="0.25">
      <c r="AM146" s="313"/>
      <c r="AN146" s="313"/>
      <c r="AO146" s="313"/>
      <c r="AP146" s="313"/>
    </row>
    <row r="147" spans="39:42" ht="13.5" hidden="1" x14ac:dyDescent="0.25">
      <c r="AM147" s="313"/>
      <c r="AN147" s="313"/>
      <c r="AO147" s="313"/>
      <c r="AP147" s="313"/>
    </row>
    <row r="148" spans="39:42" ht="13.5" hidden="1" x14ac:dyDescent="0.25">
      <c r="AM148" s="313"/>
      <c r="AN148" s="313"/>
      <c r="AO148" s="313"/>
      <c r="AP148" s="313"/>
    </row>
    <row r="149" spans="39:42" ht="13.5" hidden="1" x14ac:dyDescent="0.25">
      <c r="AM149" s="313"/>
      <c r="AN149" s="313"/>
      <c r="AO149" s="313"/>
      <c r="AP149" s="313"/>
    </row>
    <row r="150" spans="39:42" ht="13.5" hidden="1" x14ac:dyDescent="0.25">
      <c r="AM150" s="313"/>
      <c r="AN150" s="313"/>
      <c r="AO150" s="313"/>
      <c r="AP150" s="313"/>
    </row>
    <row r="151" spans="39:42" ht="13.5" hidden="1" x14ac:dyDescent="0.25">
      <c r="AM151" s="313"/>
      <c r="AN151" s="313"/>
      <c r="AO151" s="313"/>
      <c r="AP151" s="313"/>
    </row>
    <row r="152" spans="39:42" ht="13.5" hidden="1" x14ac:dyDescent="0.25">
      <c r="AM152" s="313"/>
      <c r="AN152" s="313"/>
      <c r="AO152" s="313"/>
      <c r="AP152" s="313"/>
    </row>
    <row r="153" spans="39:42" ht="13.5" hidden="1" x14ac:dyDescent="0.25">
      <c r="AM153" s="313"/>
      <c r="AN153" s="313"/>
      <c r="AO153" s="313"/>
      <c r="AP153" s="313"/>
    </row>
    <row r="154" spans="39:42" ht="13.5" hidden="1" x14ac:dyDescent="0.25">
      <c r="AM154" s="313"/>
      <c r="AN154" s="313"/>
      <c r="AO154" s="313"/>
      <c r="AP154" s="313"/>
    </row>
    <row r="155" spans="39:42" ht="13.5" hidden="1" x14ac:dyDescent="0.25">
      <c r="AM155" s="313"/>
      <c r="AN155" s="313"/>
      <c r="AO155" s="313"/>
      <c r="AP155" s="313"/>
    </row>
    <row r="156" spans="39:42" ht="13.5" hidden="1" x14ac:dyDescent="0.25">
      <c r="AM156" s="313"/>
      <c r="AN156" s="313"/>
      <c r="AO156" s="313"/>
      <c r="AP156" s="313"/>
    </row>
    <row r="157" spans="39:42" ht="13.5" hidden="1" x14ac:dyDescent="0.25">
      <c r="AM157" s="313"/>
      <c r="AN157" s="313"/>
      <c r="AO157" s="313"/>
      <c r="AP157" s="313"/>
    </row>
    <row r="158" spans="39:42" ht="13.5" hidden="1" x14ac:dyDescent="0.25">
      <c r="AM158" s="313"/>
      <c r="AN158" s="313"/>
      <c r="AO158" s="313"/>
      <c r="AP158" s="313"/>
    </row>
    <row r="159" spans="39:42" ht="13.5" hidden="1" x14ac:dyDescent="0.25">
      <c r="AM159" s="313"/>
      <c r="AN159" s="313"/>
      <c r="AO159" s="313"/>
      <c r="AP159" s="313"/>
    </row>
    <row r="160" spans="39:42" ht="13.5" hidden="1" x14ac:dyDescent="0.25">
      <c r="AM160" s="313"/>
      <c r="AN160" s="313"/>
      <c r="AO160" s="313"/>
      <c r="AP160" s="313"/>
    </row>
    <row r="161" spans="39:42" ht="13.5" hidden="1" x14ac:dyDescent="0.25">
      <c r="AM161" s="313"/>
      <c r="AN161" s="313"/>
      <c r="AO161" s="313"/>
      <c r="AP161" s="313"/>
    </row>
    <row r="162" spans="39:42" ht="13.5" hidden="1" x14ac:dyDescent="0.25">
      <c r="AM162" s="313"/>
      <c r="AN162" s="313"/>
      <c r="AO162" s="313"/>
      <c r="AP162" s="313"/>
    </row>
    <row r="163" spans="39:42" ht="13.5" hidden="1" x14ac:dyDescent="0.25">
      <c r="AM163" s="313"/>
      <c r="AN163" s="313"/>
      <c r="AO163" s="313"/>
      <c r="AP163" s="313"/>
    </row>
    <row r="164" spans="39:42" ht="13.5" hidden="1" x14ac:dyDescent="0.25">
      <c r="AM164" s="313"/>
      <c r="AN164" s="313"/>
      <c r="AO164" s="313"/>
      <c r="AP164" s="313"/>
    </row>
    <row r="165" spans="39:42" ht="13.5" hidden="1" x14ac:dyDescent="0.25">
      <c r="AM165" s="313"/>
      <c r="AN165" s="313"/>
      <c r="AO165" s="313"/>
      <c r="AP165" s="313"/>
    </row>
    <row r="166" spans="39:42" ht="13.5" hidden="1" x14ac:dyDescent="0.25">
      <c r="AM166" s="313"/>
      <c r="AN166" s="313"/>
      <c r="AO166" s="313"/>
      <c r="AP166" s="313"/>
    </row>
    <row r="167" spans="39:42" ht="13.5" hidden="1" x14ac:dyDescent="0.25">
      <c r="AM167" s="313"/>
      <c r="AN167" s="313"/>
      <c r="AO167" s="313"/>
      <c r="AP167" s="313"/>
    </row>
    <row r="168" spans="39:42" ht="13.5" hidden="1" x14ac:dyDescent="0.25">
      <c r="AM168" s="313"/>
      <c r="AN168" s="313"/>
      <c r="AO168" s="313"/>
      <c r="AP168" s="313"/>
    </row>
    <row r="169" spans="39:42" ht="13.5" hidden="1" x14ac:dyDescent="0.25">
      <c r="AM169" s="313"/>
      <c r="AN169" s="313"/>
      <c r="AO169" s="313"/>
      <c r="AP169" s="313"/>
    </row>
    <row r="170" spans="39:42" ht="13.5" hidden="1" x14ac:dyDescent="0.25">
      <c r="AM170" s="313"/>
      <c r="AN170" s="313"/>
      <c r="AO170" s="313"/>
      <c r="AP170" s="313"/>
    </row>
    <row r="171" spans="39:42" ht="13.5" hidden="1" x14ac:dyDescent="0.25">
      <c r="AM171" s="313"/>
      <c r="AN171" s="313"/>
      <c r="AO171" s="313"/>
      <c r="AP171" s="313"/>
    </row>
    <row r="172" spans="39:42" ht="13.5" hidden="1" x14ac:dyDescent="0.25">
      <c r="AM172" s="313"/>
      <c r="AN172" s="313"/>
      <c r="AO172" s="313"/>
      <c r="AP172" s="313"/>
    </row>
    <row r="173" spans="39:42" ht="13.5" hidden="1" x14ac:dyDescent="0.25">
      <c r="AM173" s="313"/>
      <c r="AN173" s="313"/>
      <c r="AO173" s="313"/>
      <c r="AP173" s="313"/>
    </row>
    <row r="174" spans="39:42" ht="13.5" hidden="1" x14ac:dyDescent="0.25">
      <c r="AM174" s="313"/>
      <c r="AN174" s="313"/>
      <c r="AO174" s="313"/>
      <c r="AP174" s="313"/>
    </row>
    <row r="175" spans="39:42" ht="13.5" hidden="1" x14ac:dyDescent="0.25">
      <c r="AM175" s="313"/>
      <c r="AN175" s="313"/>
      <c r="AO175" s="313"/>
      <c r="AP175" s="313"/>
    </row>
    <row r="176" spans="39:42" ht="13.5" hidden="1" x14ac:dyDescent="0.25">
      <c r="AM176" s="313"/>
      <c r="AN176" s="313"/>
      <c r="AO176" s="313"/>
      <c r="AP176" s="313"/>
    </row>
    <row r="177" spans="39:42" ht="13.5" hidden="1" x14ac:dyDescent="0.25">
      <c r="AM177" s="313"/>
      <c r="AN177" s="313"/>
      <c r="AO177" s="313"/>
      <c r="AP177" s="313"/>
    </row>
    <row r="178" spans="39:42" ht="13.5" hidden="1" x14ac:dyDescent="0.25">
      <c r="AM178" s="313"/>
      <c r="AN178" s="313"/>
      <c r="AO178" s="313"/>
      <c r="AP178" s="313"/>
    </row>
    <row r="179" spans="39:42" ht="13.5" hidden="1" x14ac:dyDescent="0.25">
      <c r="AM179" s="313"/>
      <c r="AN179" s="313"/>
      <c r="AO179" s="313"/>
      <c r="AP179" s="313"/>
    </row>
    <row r="180" spans="39:42" ht="13.5" hidden="1" x14ac:dyDescent="0.25">
      <c r="AM180" s="313"/>
      <c r="AN180" s="313"/>
      <c r="AO180" s="313"/>
      <c r="AP180" s="313"/>
    </row>
    <row r="181" spans="39:42" ht="13.5" hidden="1" x14ac:dyDescent="0.25">
      <c r="AM181" s="313"/>
      <c r="AN181" s="313"/>
      <c r="AO181" s="313"/>
      <c r="AP181" s="313"/>
    </row>
    <row r="182" spans="39:42" ht="13.5" hidden="1" x14ac:dyDescent="0.25">
      <c r="AM182" s="313"/>
      <c r="AN182" s="313"/>
      <c r="AO182" s="313"/>
      <c r="AP182" s="313"/>
    </row>
    <row r="183" spans="39:42" ht="13.5" hidden="1" x14ac:dyDescent="0.25">
      <c r="AM183" s="313"/>
      <c r="AN183" s="313"/>
      <c r="AO183" s="313"/>
      <c r="AP183" s="313"/>
    </row>
    <row r="184" spans="39:42" ht="13.5" hidden="1" x14ac:dyDescent="0.25">
      <c r="AM184" s="313"/>
      <c r="AN184" s="313"/>
      <c r="AO184" s="313"/>
      <c r="AP184" s="313"/>
    </row>
    <row r="185" spans="39:42" ht="13.5" hidden="1" x14ac:dyDescent="0.25">
      <c r="AM185" s="313"/>
      <c r="AN185" s="313"/>
      <c r="AO185" s="313"/>
      <c r="AP185" s="313"/>
    </row>
    <row r="186" spans="39:42" ht="13.5" hidden="1" x14ac:dyDescent="0.25">
      <c r="AM186" s="313"/>
      <c r="AN186" s="313"/>
      <c r="AO186" s="313"/>
      <c r="AP186" s="313"/>
    </row>
    <row r="187" spans="39:42" ht="13.5" hidden="1" x14ac:dyDescent="0.25">
      <c r="AM187" s="313"/>
      <c r="AN187" s="313"/>
      <c r="AO187" s="313"/>
      <c r="AP187" s="313"/>
    </row>
    <row r="188" spans="39:42" ht="13.5" hidden="1" x14ac:dyDescent="0.25">
      <c r="AM188" s="313"/>
      <c r="AN188" s="313"/>
      <c r="AO188" s="313"/>
      <c r="AP188" s="313"/>
    </row>
    <row r="189" spans="39:42" ht="13.5" hidden="1" x14ac:dyDescent="0.25"/>
    <row r="190" spans="39:42" ht="13.5" hidden="1" x14ac:dyDescent="0.25"/>
    <row r="191" spans="39:42" ht="13.5" hidden="1" x14ac:dyDescent="0.25"/>
    <row r="192" spans="39:4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spans="14:42" ht="13.5" hidden="1" x14ac:dyDescent="0.25">
      <c r="N209" s="49"/>
      <c r="O209" s="49"/>
      <c r="P209" s="277"/>
      <c r="Q209" s="49"/>
      <c r="R209" s="49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277"/>
      <c r="AH209" s="277"/>
      <c r="AL209" s="277"/>
      <c r="AM209" s="312"/>
      <c r="AN209" s="312"/>
      <c r="AO209" s="312"/>
      <c r="AP209" s="312"/>
    </row>
    <row r="210" spans="14:42" ht="13.5" hidden="1" x14ac:dyDescent="0.25">
      <c r="N210" s="49"/>
      <c r="O210" s="49"/>
      <c r="P210" s="277"/>
      <c r="Q210" s="49"/>
      <c r="R210" s="49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L210" s="277"/>
      <c r="AM210" s="312"/>
      <c r="AN210" s="312"/>
      <c r="AO210" s="312"/>
      <c r="AP210" s="312"/>
    </row>
    <row r="211" spans="14:42" ht="13.5" hidden="1" x14ac:dyDescent="0.25">
      <c r="N211" s="49"/>
      <c r="O211" s="49"/>
      <c r="P211" s="277"/>
      <c r="Q211" s="49"/>
      <c r="R211" s="49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L211" s="277"/>
      <c r="AM211" s="312"/>
      <c r="AN211" s="312"/>
      <c r="AO211" s="312"/>
      <c r="AP211" s="312"/>
    </row>
    <row r="212" spans="14:42" ht="13.5" hidden="1" x14ac:dyDescent="0.25">
      <c r="N212" s="49"/>
      <c r="O212" s="49"/>
      <c r="P212" s="277"/>
      <c r="Q212" s="49"/>
      <c r="R212" s="49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L212" s="277"/>
      <c r="AM212" s="312"/>
      <c r="AN212" s="312"/>
      <c r="AO212" s="312"/>
      <c r="AP212" s="312"/>
    </row>
    <row r="213" spans="14:42" ht="13.5" x14ac:dyDescent="0.25">
      <c r="N213" s="49"/>
      <c r="O213" s="49"/>
      <c r="P213" s="277"/>
      <c r="Q213" s="49"/>
      <c r="R213" s="49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L213" s="277"/>
      <c r="AM213" s="312"/>
      <c r="AN213" s="312"/>
      <c r="AO213" s="312"/>
      <c r="AP213" s="312"/>
    </row>
    <row r="214" spans="14:42" ht="13.5" x14ac:dyDescent="0.25">
      <c r="N214" s="49"/>
      <c r="O214" s="49"/>
      <c r="P214" s="277"/>
      <c r="Q214" s="49"/>
      <c r="R214" s="49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L214" s="277"/>
      <c r="AM214" s="312"/>
      <c r="AN214" s="312"/>
      <c r="AO214" s="312"/>
      <c r="AP214" s="312"/>
    </row>
    <row r="215" spans="14:42" ht="13.5" x14ac:dyDescent="0.25">
      <c r="N215" s="49"/>
      <c r="O215" s="49"/>
      <c r="P215" s="277"/>
      <c r="Q215" s="49"/>
      <c r="R215" s="49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L215" s="277"/>
      <c r="AM215" s="312"/>
      <c r="AN215" s="312"/>
      <c r="AO215" s="312"/>
      <c r="AP215" s="312"/>
    </row>
    <row r="216" spans="14:42" ht="13.5" x14ac:dyDescent="0.25"/>
    <row r="217" spans="14:42" ht="13.5" x14ac:dyDescent="0.25"/>
    <row r="218" spans="14:42" ht="13.5" x14ac:dyDescent="0.25"/>
    <row r="219" spans="14:42" ht="13.5" x14ac:dyDescent="0.25"/>
    <row r="220" spans="14:42" ht="13.5" x14ac:dyDescent="0.25"/>
    <row r="221" spans="14:42" ht="13.5" x14ac:dyDescent="0.25"/>
    <row r="222" spans="14:42" ht="13.5" x14ac:dyDescent="0.25"/>
    <row r="223" spans="14:42" ht="13.5" x14ac:dyDescent="0.25"/>
    <row r="224" spans="14:42" ht="13.5" x14ac:dyDescent="0.25"/>
    <row r="225" ht="13.5" x14ac:dyDescent="0.25"/>
    <row r="226" ht="13.5" x14ac:dyDescent="0.25"/>
    <row r="227" ht="13.5" x14ac:dyDescent="0.25"/>
    <row r="228" ht="13.5" x14ac:dyDescent="0.25"/>
    <row r="229" ht="13.5" x14ac:dyDescent="0.25"/>
    <row r="230" ht="13.5" x14ac:dyDescent="0.25"/>
    <row r="231" ht="13.5" x14ac:dyDescent="0.25"/>
    <row r="232" ht="13.5" x14ac:dyDescent="0.25"/>
  </sheetData>
  <sheetProtection algorithmName="SHA-512" hashValue="1QIo0Cl/ev9rT2IrG3aTfjZauXfz37vkvZY7C4EgRAG5MOh0AZQEFNsz1M3mRJq5dvWrT1OA2ENRYq+2G0AKbA==" saltValue="GxVcReLiQ67BMUCsBJ4L/A==" spinCount="100000" sheet="1" objects="1" scenarios="1"/>
  <protectedRanges>
    <protectedRange sqref="A7:C9 O9 AQ9:BH9 AQ7:BG8 M7:N7 L8:N9 AE8:AL9 P8:P9 Q7:AD9 H9:I9" name="Rango2"/>
    <protectedRange sqref="K7 E7:G7" name="Rango2_1"/>
    <protectedRange sqref="AM7:AP9" name="Rango2_2"/>
  </protectedRanges>
  <mergeCells count="149">
    <mergeCell ref="G134:I134"/>
    <mergeCell ref="G133:I133"/>
    <mergeCell ref="N126:AL126"/>
    <mergeCell ref="N127:AL127"/>
    <mergeCell ref="N128:AL128"/>
    <mergeCell ref="N129:AL129"/>
    <mergeCell ref="N130:AL130"/>
    <mergeCell ref="N131:AL131"/>
    <mergeCell ref="C120:D120"/>
    <mergeCell ref="C121:D121"/>
    <mergeCell ref="C122:D122"/>
    <mergeCell ref="C123:D123"/>
    <mergeCell ref="C124:D124"/>
    <mergeCell ref="C125:D125"/>
    <mergeCell ref="B126:D127"/>
    <mergeCell ref="E126:E127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14:D114"/>
    <mergeCell ref="C115:D115"/>
    <mergeCell ref="C116:D116"/>
    <mergeCell ref="C117:D117"/>
    <mergeCell ref="C118:D118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29:D29"/>
    <mergeCell ref="C20:D20"/>
    <mergeCell ref="C21:D21"/>
    <mergeCell ref="C22:D22"/>
    <mergeCell ref="C23:D23"/>
    <mergeCell ref="C36:D36"/>
    <mergeCell ref="C37:D37"/>
    <mergeCell ref="C38:D38"/>
    <mergeCell ref="C39:D39"/>
    <mergeCell ref="C24:D24"/>
    <mergeCell ref="C25:D25"/>
    <mergeCell ref="C26:D26"/>
    <mergeCell ref="C27:D27"/>
    <mergeCell ref="C28:D28"/>
    <mergeCell ref="C18:D18"/>
    <mergeCell ref="C19:D19"/>
    <mergeCell ref="E10:R10"/>
    <mergeCell ref="C12:D12"/>
    <mergeCell ref="C13:D13"/>
    <mergeCell ref="C14:D14"/>
    <mergeCell ref="C15:D15"/>
    <mergeCell ref="C16:D16"/>
    <mergeCell ref="C17:D17"/>
    <mergeCell ref="A9:AM9"/>
    <mergeCell ref="B10:D10"/>
    <mergeCell ref="S10:AE10"/>
    <mergeCell ref="B6:AL6"/>
    <mergeCell ref="B8:H8"/>
    <mergeCell ref="AE8:AM8"/>
    <mergeCell ref="AL2:AM2"/>
    <mergeCell ref="AL3:AM3"/>
    <mergeCell ref="AL4:AM4"/>
    <mergeCell ref="AL5:AM5"/>
    <mergeCell ref="B2:H5"/>
    <mergeCell ref="I2:X3"/>
    <mergeCell ref="I4:X4"/>
    <mergeCell ref="I5:X5"/>
    <mergeCell ref="AH7:AM7"/>
    <mergeCell ref="AH10:AI10"/>
    <mergeCell ref="AL10:AL11"/>
    <mergeCell ref="AM10:AM11"/>
    <mergeCell ref="C11:D11"/>
    <mergeCell ref="V7:X7"/>
    <mergeCell ref="V8:X8"/>
    <mergeCell ref="I7:U7"/>
    <mergeCell ref="I8:U8"/>
    <mergeCell ref="B7:H7"/>
  </mergeCells>
  <dataValidations count="5">
    <dataValidation type="list" allowBlank="1" showInputMessage="1" showErrorMessage="1" sqref="W12:W125" xr:uid="{00000000-0002-0000-0A00-000000000000}">
      <formula1>tipo</formula1>
    </dataValidation>
    <dataValidation type="list" allowBlank="1" showInputMessage="1" showErrorMessage="1" sqref="V12:V125" xr:uid="{00000000-0002-0000-0A00-000001000000}">
      <formula1>DIS</formula1>
    </dataValidation>
    <dataValidation type="list" allowBlank="1" showInputMessage="1" showErrorMessage="1" prompt="RECUERDE QUE LA RENUNCIA VOLUNTARIA CON COMPENSACIÓN NO ES APLICABLE PARA LOS SERVIDORES QUE CUMPLAN CON LOS REQUISITOS PARA LA JUBILACIÓN" sqref="O12:O125" xr:uid="{00000000-0002-0000-0A00-000002000000}">
      <formula1>MODALIDAD</formula1>
    </dataValidation>
    <dataValidation type="textLength" operator="equal" allowBlank="1" showInputMessage="1" showErrorMessage="1" prompt="Ingresar solo 10 números" sqref="E12:E125" xr:uid="{00000000-0002-0000-0A00-000003000000}">
      <formula1>10</formula1>
    </dataValidation>
    <dataValidation type="decimal" allowBlank="1" showInputMessage="1" showErrorMessage="1" sqref="X12:X125" xr:uid="{00000000-0002-0000-0A00-000004000000}">
      <formula1>0.3</formula1>
      <formula2>1</formula2>
    </dataValidation>
  </dataValidations>
  <pageMargins left="0.25" right="0.25" top="0.75" bottom="0.75" header="0.3" footer="0.3"/>
  <pageSetup paperSize="206" scale="36" orientation="landscape" r:id="rId1"/>
  <rowBreaks count="1" manualBreakCount="1">
    <brk id="11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5000000}">
          <x14:formula1>
            <xm:f>Datos!$H$2:$H$10</xm:f>
          </x14:formula1>
          <xm:sqref>Y7:AM7</xm:sqref>
        </x14:dataValidation>
        <x14:dataValidation type="list" allowBlank="1" showInputMessage="1" showErrorMessage="1" xr:uid="{00000000-0002-0000-0A00-000006000000}">
          <x14:formula1>
            <xm:f>Datos!$I$2:$I$9</xm:f>
          </x14:formula1>
          <xm:sqref>I5:X5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8"/>
  <dimension ref="A1:AL94"/>
  <sheetViews>
    <sheetView showGridLines="0" view="pageBreakPreview" zoomScale="140" zoomScaleNormal="120" zoomScaleSheetLayoutView="140" workbookViewId="0">
      <selection activeCell="E5" sqref="E5:L5"/>
    </sheetView>
  </sheetViews>
  <sheetFormatPr baseColWidth="10" defaultColWidth="0" defaultRowHeight="15" customHeight="1" zeroHeight="1" x14ac:dyDescent="0.25"/>
  <cols>
    <col min="1" max="1" width="1.140625" customWidth="1"/>
    <col min="2" max="2" width="7.28515625" customWidth="1"/>
    <col min="3" max="3" width="7.5703125" customWidth="1"/>
    <col min="4" max="4" width="9.85546875" customWidth="1"/>
    <col min="5" max="5" width="3.85546875" customWidth="1"/>
    <col min="6" max="8" width="5.7109375" customWidth="1"/>
    <col min="9" max="9" width="6.28515625" customWidth="1"/>
    <col min="10" max="11" width="5.7109375" customWidth="1"/>
    <col min="12" max="12" width="6" customWidth="1"/>
    <col min="13" max="13" width="6.85546875" customWidth="1"/>
    <col min="14" max="14" width="5.42578125" customWidth="1"/>
    <col min="15" max="15" width="9.85546875" customWidth="1"/>
    <col min="16" max="16" width="1.140625" customWidth="1"/>
    <col min="17" max="17" width="4.42578125" hidden="1" customWidth="1"/>
    <col min="18" max="27" width="11.42578125" hidden="1" customWidth="1"/>
    <col min="28" max="38" width="0" hidden="1" customWidth="1"/>
    <col min="39" max="16384" width="11.42578125" hidden="1"/>
  </cols>
  <sheetData>
    <row r="1" spans="1:38" s="13" customFormat="1" ht="6" customHeight="1" x14ac:dyDescent="0.25">
      <c r="A1" s="58"/>
      <c r="B1" s="56"/>
      <c r="C1" s="56"/>
      <c r="D1" s="56"/>
      <c r="E1" s="56"/>
      <c r="F1" s="56"/>
      <c r="G1" s="57"/>
      <c r="H1" s="57"/>
      <c r="I1" s="57"/>
      <c r="J1" s="57"/>
      <c r="K1" s="57"/>
      <c r="L1" s="56"/>
      <c r="M1" s="56"/>
      <c r="N1" s="56"/>
      <c r="O1" s="56"/>
      <c r="P1" s="55"/>
    </row>
    <row r="2" spans="1:38" s="13" customFormat="1" ht="16.5" customHeight="1" x14ac:dyDescent="0.25">
      <c r="A2" s="54"/>
      <c r="B2" s="733"/>
      <c r="C2" s="733"/>
      <c r="D2" s="733"/>
      <c r="E2" s="898" t="s">
        <v>365</v>
      </c>
      <c r="F2" s="898"/>
      <c r="G2" s="898"/>
      <c r="H2" s="898"/>
      <c r="I2" s="898"/>
      <c r="J2" s="898"/>
      <c r="K2" s="898"/>
      <c r="L2" s="898"/>
      <c r="M2" s="470" t="s">
        <v>63</v>
      </c>
      <c r="N2" s="882">
        <f>Datos!J2</f>
        <v>44928</v>
      </c>
      <c r="O2" s="882"/>
      <c r="P2" s="52"/>
    </row>
    <row r="3" spans="1:38" s="13" customFormat="1" ht="16.5" customHeight="1" x14ac:dyDescent="0.25">
      <c r="A3" s="54"/>
      <c r="B3" s="733"/>
      <c r="C3" s="733"/>
      <c r="D3" s="733"/>
      <c r="E3" s="898"/>
      <c r="F3" s="898"/>
      <c r="G3" s="898"/>
      <c r="H3" s="898"/>
      <c r="I3" s="898"/>
      <c r="J3" s="898"/>
      <c r="K3" s="898"/>
      <c r="L3" s="898"/>
      <c r="M3" s="470" t="s">
        <v>66</v>
      </c>
      <c r="N3" s="896" t="s">
        <v>460</v>
      </c>
      <c r="O3" s="896"/>
      <c r="P3" s="52"/>
    </row>
    <row r="4" spans="1:38" s="13" customFormat="1" ht="16.5" customHeight="1" x14ac:dyDescent="0.25">
      <c r="A4" s="54"/>
      <c r="B4" s="733"/>
      <c r="C4" s="733"/>
      <c r="D4" s="733"/>
      <c r="E4" s="899" t="str">
        <f>'ÍNDICE 00'!C15</f>
        <v>INFORME DE OPTIMIZACIÓN Y RACIONALIZACIÓN POR NIVEL TERRITORIAL</v>
      </c>
      <c r="F4" s="899"/>
      <c r="G4" s="899"/>
      <c r="H4" s="899"/>
      <c r="I4" s="899"/>
      <c r="J4" s="899"/>
      <c r="K4" s="899"/>
      <c r="L4" s="899"/>
      <c r="M4" s="471" t="s">
        <v>64</v>
      </c>
      <c r="N4" s="897" t="s">
        <v>124</v>
      </c>
      <c r="O4" s="897"/>
      <c r="P4" s="52"/>
    </row>
    <row r="5" spans="1:38" s="13" customFormat="1" ht="16.5" customHeight="1" x14ac:dyDescent="0.25">
      <c r="A5" s="54"/>
      <c r="B5" s="733"/>
      <c r="C5" s="733"/>
      <c r="D5" s="733"/>
      <c r="E5" s="900" t="s">
        <v>412</v>
      </c>
      <c r="F5" s="900"/>
      <c r="G5" s="900"/>
      <c r="H5" s="900"/>
      <c r="I5" s="900"/>
      <c r="J5" s="900"/>
      <c r="K5" s="900"/>
      <c r="L5" s="900"/>
      <c r="M5" s="471" t="s">
        <v>80</v>
      </c>
      <c r="N5" s="883" t="str">
        <f>'ÍNDICE 00'!I15</f>
        <v>PRO-MDT-PTH-01 FOR 15 EXT</v>
      </c>
      <c r="O5" s="883"/>
      <c r="P5" s="52"/>
    </row>
    <row r="6" spans="1:38" ht="6" customHeight="1" x14ac:dyDescent="0.25">
      <c r="A6" s="887" t="s">
        <v>79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9"/>
    </row>
    <row r="7" spans="1:38" s="48" customFormat="1" ht="17.25" customHeight="1" x14ac:dyDescent="0.25">
      <c r="A7" s="12"/>
      <c r="B7" s="666" t="s">
        <v>55</v>
      </c>
      <c r="C7" s="667"/>
      <c r="D7" s="667"/>
      <c r="E7" s="869"/>
      <c r="F7" s="869"/>
      <c r="G7" s="869"/>
      <c r="H7" s="869"/>
      <c r="I7" s="869"/>
      <c r="J7" s="869"/>
      <c r="K7" s="686" t="s">
        <v>78</v>
      </c>
      <c r="L7" s="686"/>
      <c r="M7" s="686"/>
      <c r="N7" s="890"/>
      <c r="O7" s="891"/>
      <c r="P7" s="123"/>
      <c r="Q7" s="49"/>
      <c r="R7" s="49"/>
      <c r="S7" s="53"/>
      <c r="T7" s="49"/>
      <c r="U7" s="65"/>
      <c r="V7" s="49"/>
      <c r="W7" s="53"/>
      <c r="X7" s="49"/>
      <c r="Y7" s="65"/>
      <c r="Z7" s="49"/>
      <c r="AA7" s="53"/>
      <c r="AB7" s="49"/>
      <c r="AC7" s="65"/>
      <c r="AD7" s="49"/>
      <c r="AE7" s="53"/>
      <c r="AF7" s="49"/>
      <c r="AG7" s="65"/>
      <c r="AH7" s="49"/>
      <c r="AI7" s="53"/>
      <c r="AJ7" s="49"/>
      <c r="AK7" s="65"/>
      <c r="AL7" s="49"/>
    </row>
    <row r="8" spans="1:38" s="48" customFormat="1" ht="21.75" customHeight="1" x14ac:dyDescent="0.25">
      <c r="A8" s="12"/>
      <c r="B8" s="892" t="s">
        <v>160</v>
      </c>
      <c r="C8" s="893"/>
      <c r="D8" s="893"/>
      <c r="E8" s="669"/>
      <c r="F8" s="669"/>
      <c r="G8" s="669"/>
      <c r="H8" s="669"/>
      <c r="I8" s="669"/>
      <c r="J8" s="669"/>
      <c r="K8" s="901" t="s">
        <v>96</v>
      </c>
      <c r="L8" s="901"/>
      <c r="M8" s="901"/>
      <c r="N8" s="894"/>
      <c r="O8" s="895"/>
      <c r="P8" s="124"/>
      <c r="Q8" s="49"/>
      <c r="R8" s="49"/>
      <c r="S8" s="53"/>
      <c r="T8" s="49"/>
      <c r="U8" s="65"/>
      <c r="V8" s="49"/>
      <c r="W8" s="53"/>
      <c r="X8" s="49"/>
      <c r="Y8" s="65"/>
      <c r="Z8" s="49"/>
      <c r="AA8" s="53"/>
      <c r="AB8" s="49"/>
      <c r="AC8" s="65"/>
      <c r="AD8" s="49"/>
      <c r="AE8" s="53"/>
      <c r="AF8" s="49"/>
      <c r="AG8" s="65"/>
      <c r="AH8" s="49"/>
      <c r="AI8" s="53"/>
      <c r="AJ8" s="49"/>
      <c r="AK8" s="65"/>
    </row>
    <row r="9" spans="1:38" s="48" customFormat="1" ht="6" customHeight="1" x14ac:dyDescent="0.25">
      <c r="A9" s="78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3"/>
      <c r="Q9" s="49"/>
      <c r="R9" s="49"/>
      <c r="S9" s="53"/>
      <c r="T9" s="49"/>
      <c r="U9" s="65"/>
      <c r="V9" s="49"/>
      <c r="W9" s="53"/>
      <c r="X9" s="49"/>
      <c r="Y9" s="65"/>
      <c r="Z9" s="49"/>
      <c r="AA9" s="53"/>
      <c r="AB9" s="49"/>
      <c r="AC9" s="65"/>
      <c r="AD9" s="49"/>
      <c r="AE9" s="53"/>
      <c r="AF9" s="49"/>
      <c r="AG9" s="65"/>
      <c r="AH9" s="49"/>
      <c r="AI9" s="53"/>
      <c r="AJ9" s="49"/>
      <c r="AK9" s="65"/>
    </row>
    <row r="10" spans="1:38" ht="21.75" customHeight="1" x14ac:dyDescent="0.25">
      <c r="A10" s="10"/>
      <c r="B10" s="884" t="s">
        <v>432</v>
      </c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349"/>
      <c r="Q10" s="350"/>
    </row>
    <row r="11" spans="1:38" ht="24" customHeight="1" x14ac:dyDescent="0.25">
      <c r="A11" s="11"/>
      <c r="B11" s="885" t="s">
        <v>76</v>
      </c>
      <c r="C11" s="885"/>
      <c r="D11" s="885"/>
      <c r="E11" s="885"/>
      <c r="F11" s="886" t="s">
        <v>75</v>
      </c>
      <c r="G11" s="886"/>
      <c r="H11" s="886"/>
      <c r="I11" s="886" t="s">
        <v>74</v>
      </c>
      <c r="J11" s="886"/>
      <c r="K11" s="886"/>
      <c r="L11" s="886" t="s">
        <v>72</v>
      </c>
      <c r="M11" s="886"/>
      <c r="N11" s="886"/>
      <c r="O11" s="886"/>
      <c r="P11" s="351"/>
    </row>
    <row r="12" spans="1:38" ht="14.25" customHeight="1" x14ac:dyDescent="0.25">
      <c r="A12" s="10"/>
      <c r="B12" s="902" t="str">
        <f>'MATR-05'!R183</f>
        <v>Gobernante</v>
      </c>
      <c r="C12" s="902"/>
      <c r="D12" s="902"/>
      <c r="E12" s="902"/>
      <c r="F12" s="903">
        <f>+'MATR-05'!$W$183</f>
        <v>0</v>
      </c>
      <c r="G12" s="903"/>
      <c r="H12" s="903"/>
      <c r="I12" s="904">
        <f>+'MATR-05'!AA183</f>
        <v>0</v>
      </c>
      <c r="J12" s="904"/>
      <c r="K12" s="904"/>
      <c r="L12" s="905">
        <f>+IF((I12-F12)&lt;0,(I12-F12)*-1,(I12-F12))</f>
        <v>0</v>
      </c>
      <c r="M12" s="905"/>
      <c r="N12" s="906" t="str">
        <f>+IF((I12-F12)=0," ",IF((I12-F12)&lt;-1,"Servidores excedentes",IF((I12-F12)=1,"Servidor requerido",IF((I12-F12)=-1,"Servidor excedente",IF((I12-F12)&gt;1,"Servidores requeridos","")))))</f>
        <v xml:space="preserve"> </v>
      </c>
      <c r="O12" s="906"/>
      <c r="P12" s="349"/>
    </row>
    <row r="13" spans="1:38" ht="14.25" customHeight="1" x14ac:dyDescent="0.25">
      <c r="A13" s="10"/>
      <c r="B13" s="902" t="str">
        <f>'MATR-05'!R184</f>
        <v>Sustantivo</v>
      </c>
      <c r="C13" s="902"/>
      <c r="D13" s="902"/>
      <c r="E13" s="902"/>
      <c r="F13" s="903">
        <f>+'MATR-05'!$W$184</f>
        <v>0</v>
      </c>
      <c r="G13" s="903"/>
      <c r="H13" s="903"/>
      <c r="I13" s="904">
        <f>+'MATR-05'!AA184</f>
        <v>0</v>
      </c>
      <c r="J13" s="904"/>
      <c r="K13" s="904"/>
      <c r="L13" s="905">
        <f>+IF((I13-F13)&lt;0,(I13-F13)*-1,(I13-F13))</f>
        <v>0</v>
      </c>
      <c r="M13" s="905"/>
      <c r="N13" s="906" t="str">
        <f>+IF((I13-F13)=0," ",IF((I13-F13)&lt;-1,"Servidores excedentes",IF((I13-F13)=1,"Servidor requerido",IF((I13-F13)=-1,"Servidor excedente",IF((I13-F13)&gt;1,"Servidores requeridos","")))))</f>
        <v xml:space="preserve"> </v>
      </c>
      <c r="O13" s="906"/>
      <c r="P13" s="349"/>
    </row>
    <row r="14" spans="1:38" ht="14.25" customHeight="1" x14ac:dyDescent="0.25">
      <c r="A14" s="10"/>
      <c r="B14" s="902" t="str">
        <f>'MATR-05'!R185</f>
        <v>Adjetivo</v>
      </c>
      <c r="C14" s="902"/>
      <c r="D14" s="902"/>
      <c r="E14" s="902"/>
      <c r="F14" s="903">
        <f>+'MATR-05'!$W$185</f>
        <v>0</v>
      </c>
      <c r="G14" s="903"/>
      <c r="H14" s="903"/>
      <c r="I14" s="904">
        <f>+'MATR-05'!AA185</f>
        <v>0</v>
      </c>
      <c r="J14" s="904"/>
      <c r="K14" s="904"/>
      <c r="L14" s="905">
        <f>+IF((I14-F14)&lt;0,(I14-F14)*-1,(I14-F14))</f>
        <v>0</v>
      </c>
      <c r="M14" s="905"/>
      <c r="N14" s="906" t="str">
        <f>+IF((I14-F14)=0," ",IF((I14-F14)&lt;-1,"Servidores excedentes",IF((I14-F14)=1,"Servidor requerido",IF((I14-F14)=-1,"Servidor excedente",IF((I14-F14)&gt;1,"Servidores requeridos","")))))</f>
        <v xml:space="preserve"> </v>
      </c>
      <c r="O14" s="906"/>
      <c r="P14" s="349"/>
    </row>
    <row r="15" spans="1:38" ht="14.25" customHeight="1" x14ac:dyDescent="0.25">
      <c r="A15" s="10"/>
      <c r="B15" s="908" t="s">
        <v>73</v>
      </c>
      <c r="C15" s="908"/>
      <c r="D15" s="908"/>
      <c r="E15" s="908"/>
      <c r="F15" s="885">
        <f>SUM(F12:H14)</f>
        <v>0</v>
      </c>
      <c r="G15" s="886"/>
      <c r="H15" s="886"/>
      <c r="I15" s="909">
        <f>SUM(I12:K14)</f>
        <v>0</v>
      </c>
      <c r="J15" s="909"/>
      <c r="K15" s="909"/>
      <c r="L15" s="909">
        <f>+IF((I15-F15)&lt;0,(I15-F15)*-1,(I15-F15))</f>
        <v>0</v>
      </c>
      <c r="M15" s="909"/>
      <c r="N15" s="909" t="str">
        <f>+IF((I15-F15)=0," ",IF((I15-F15)&lt;-1,"Servidores excedentes",IF((I15-F15)=1,"Servidor requerido",IF((I15-F15)=-1,"Servidor excedente",IF((I15-F15)&gt;1,"Servidores requeridos","")))))</f>
        <v xml:space="preserve"> </v>
      </c>
      <c r="O15" s="909"/>
      <c r="P15" s="349"/>
    </row>
    <row r="16" spans="1:38" ht="6" customHeight="1" x14ac:dyDescent="0.25">
      <c r="A16" s="10"/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349"/>
    </row>
    <row r="17" spans="1:22" s="350" customFormat="1" ht="18" customHeight="1" x14ac:dyDescent="0.25">
      <c r="A17" s="10"/>
      <c r="B17" s="884" t="s">
        <v>111</v>
      </c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349"/>
    </row>
    <row r="18" spans="1:22" s="350" customFormat="1" ht="21.75" customHeight="1" x14ac:dyDescent="0.25">
      <c r="A18" s="10"/>
      <c r="B18" s="885" t="s">
        <v>17</v>
      </c>
      <c r="C18" s="885"/>
      <c r="D18" s="885"/>
      <c r="E18" s="885"/>
      <c r="F18" s="886" t="s">
        <v>75</v>
      </c>
      <c r="G18" s="886"/>
      <c r="H18" s="886"/>
      <c r="I18" s="886" t="s">
        <v>74</v>
      </c>
      <c r="J18" s="886"/>
      <c r="K18" s="886"/>
      <c r="L18" s="886" t="s">
        <v>72</v>
      </c>
      <c r="M18" s="886"/>
      <c r="N18" s="886"/>
      <c r="O18" s="886"/>
      <c r="P18" s="349"/>
    </row>
    <row r="19" spans="1:22" s="350" customFormat="1" ht="14.25" customHeight="1" x14ac:dyDescent="0.25">
      <c r="A19" s="10"/>
      <c r="B19" s="910" t="str">
        <f>'MATR-05'!B183</f>
        <v>Nivel Jerárquico Superior</v>
      </c>
      <c r="C19" s="910"/>
      <c r="D19" s="910"/>
      <c r="E19" s="910"/>
      <c r="F19" s="903">
        <f>'MATR-05'!F183</f>
        <v>0</v>
      </c>
      <c r="G19" s="903"/>
      <c r="H19" s="903"/>
      <c r="I19" s="904">
        <f>'MATR-05'!I183</f>
        <v>0</v>
      </c>
      <c r="J19" s="904"/>
      <c r="K19" s="904"/>
      <c r="L19" s="905">
        <f t="shared" ref="L19:L23" si="0">+IF((I19-F19)&lt;0,(I19-F19)*-1,(I19-F19))</f>
        <v>0</v>
      </c>
      <c r="M19" s="905"/>
      <c r="N19" s="906" t="str">
        <f t="shared" ref="N19:N25" si="1">+IF((I19-F19)=0," ",IF((I19-F19)&lt;-1,"Servidores excedentes",IF((I19-F19)=1,"Servidor requerido",IF((I19-F19)=-1,"Servidor excedente",IF((I19-F19)&gt;1,"Servidores requeridos","")))))</f>
        <v xml:space="preserve"> </v>
      </c>
      <c r="O19" s="906"/>
      <c r="P19" s="349"/>
    </row>
    <row r="20" spans="1:22" s="350" customFormat="1" ht="14.25" customHeight="1" x14ac:dyDescent="0.25">
      <c r="A20" s="10"/>
      <c r="B20" s="910" t="str">
        <f>'MATR-05'!B184</f>
        <v>Ejecución y coordinación de procesos</v>
      </c>
      <c r="C20" s="910"/>
      <c r="D20" s="910"/>
      <c r="E20" s="910"/>
      <c r="F20" s="903">
        <f>'MATR-05'!F184</f>
        <v>0</v>
      </c>
      <c r="G20" s="903"/>
      <c r="H20" s="903"/>
      <c r="I20" s="904">
        <f>'MATR-05'!I184</f>
        <v>0</v>
      </c>
      <c r="J20" s="904"/>
      <c r="K20" s="904"/>
      <c r="L20" s="905">
        <f t="shared" si="0"/>
        <v>0</v>
      </c>
      <c r="M20" s="905"/>
      <c r="N20" s="906" t="str">
        <f t="shared" si="1"/>
        <v xml:space="preserve"> </v>
      </c>
      <c r="O20" s="906"/>
      <c r="P20" s="349"/>
      <c r="V20" s="350">
        <v>1</v>
      </c>
    </row>
    <row r="21" spans="1:22" s="350" customFormat="1" ht="14.25" customHeight="1" x14ac:dyDescent="0.25">
      <c r="A21" s="10"/>
      <c r="B21" s="910" t="str">
        <f>'MATR-05'!B185</f>
        <v xml:space="preserve">Ejecución de procesos </v>
      </c>
      <c r="C21" s="910"/>
      <c r="D21" s="910"/>
      <c r="E21" s="910"/>
      <c r="F21" s="903">
        <f>'MATR-05'!F185</f>
        <v>0</v>
      </c>
      <c r="G21" s="903"/>
      <c r="H21" s="903"/>
      <c r="I21" s="904">
        <f>'MATR-05'!I185</f>
        <v>0</v>
      </c>
      <c r="J21" s="904"/>
      <c r="K21" s="904"/>
      <c r="L21" s="905">
        <f t="shared" si="0"/>
        <v>0</v>
      </c>
      <c r="M21" s="905"/>
      <c r="N21" s="906" t="str">
        <f t="shared" si="1"/>
        <v xml:space="preserve"> </v>
      </c>
      <c r="O21" s="906"/>
      <c r="P21" s="349"/>
      <c r="R21" s="352"/>
    </row>
    <row r="22" spans="1:22" s="350" customFormat="1" ht="14.25" customHeight="1" x14ac:dyDescent="0.25">
      <c r="A22" s="10"/>
      <c r="B22" s="910" t="s">
        <v>224</v>
      </c>
      <c r="C22" s="910"/>
      <c r="D22" s="910"/>
      <c r="E22" s="910"/>
      <c r="F22" s="903">
        <f>'MATR-05'!F186</f>
        <v>0</v>
      </c>
      <c r="G22" s="903"/>
      <c r="H22" s="903"/>
      <c r="I22" s="904">
        <f>'MATR-05'!I186</f>
        <v>0</v>
      </c>
      <c r="J22" s="904"/>
      <c r="K22" s="904"/>
      <c r="L22" s="905">
        <f t="shared" si="0"/>
        <v>0</v>
      </c>
      <c r="M22" s="905"/>
      <c r="N22" s="906" t="str">
        <f t="shared" si="1"/>
        <v xml:space="preserve"> </v>
      </c>
      <c r="O22" s="906"/>
      <c r="P22" s="349"/>
      <c r="R22" s="352"/>
    </row>
    <row r="23" spans="1:22" s="350" customFormat="1" ht="14.25" customHeight="1" x14ac:dyDescent="0.25">
      <c r="A23" s="10"/>
      <c r="B23" s="910" t="str">
        <f>'MATR-05'!B187</f>
        <v>Administrativo</v>
      </c>
      <c r="C23" s="910"/>
      <c r="D23" s="910"/>
      <c r="E23" s="910"/>
      <c r="F23" s="903">
        <f>'MATR-05'!F187</f>
        <v>0</v>
      </c>
      <c r="G23" s="903"/>
      <c r="H23" s="903"/>
      <c r="I23" s="904">
        <f>'MATR-05'!I187</f>
        <v>0</v>
      </c>
      <c r="J23" s="904"/>
      <c r="K23" s="904"/>
      <c r="L23" s="905">
        <f t="shared" si="0"/>
        <v>0</v>
      </c>
      <c r="M23" s="905"/>
      <c r="N23" s="906" t="str">
        <f t="shared" si="1"/>
        <v xml:space="preserve"> </v>
      </c>
      <c r="O23" s="906"/>
      <c r="P23" s="349"/>
    </row>
    <row r="24" spans="1:22" s="350" customFormat="1" ht="14.25" customHeight="1" x14ac:dyDescent="0.25">
      <c r="A24" s="10"/>
      <c r="B24" s="910" t="str">
        <f>'MATR-05'!B188</f>
        <v>Servicios</v>
      </c>
      <c r="C24" s="910"/>
      <c r="D24" s="910"/>
      <c r="E24" s="910"/>
      <c r="F24" s="903">
        <f>'MATR-05'!F188</f>
        <v>0</v>
      </c>
      <c r="G24" s="903"/>
      <c r="H24" s="903"/>
      <c r="I24" s="904">
        <f>'MATR-05'!I188</f>
        <v>0</v>
      </c>
      <c r="J24" s="904"/>
      <c r="K24" s="904"/>
      <c r="L24" s="905">
        <f>+IF((I24-F24)&lt;0,(I24-F24)*-1,(I24-F24))</f>
        <v>0</v>
      </c>
      <c r="M24" s="905"/>
      <c r="N24" s="906" t="str">
        <f t="shared" si="1"/>
        <v xml:space="preserve"> </v>
      </c>
      <c r="O24" s="906"/>
      <c r="P24" s="349"/>
    </row>
    <row r="25" spans="1:22" s="350" customFormat="1" ht="14.25" customHeight="1" x14ac:dyDescent="0.25">
      <c r="A25" s="10"/>
      <c r="B25" s="908" t="s">
        <v>77</v>
      </c>
      <c r="C25" s="908"/>
      <c r="D25" s="908"/>
      <c r="E25" s="908"/>
      <c r="F25" s="886">
        <f>SUM(F19:H24)</f>
        <v>0</v>
      </c>
      <c r="G25" s="886"/>
      <c r="H25" s="886"/>
      <c r="I25" s="909">
        <f>SUM(I19:K24)</f>
        <v>0</v>
      </c>
      <c r="J25" s="909"/>
      <c r="K25" s="909"/>
      <c r="L25" s="909">
        <f>+IF((I25-F25)&lt;0,(I25-F25)*-1,(I25-F25))</f>
        <v>0</v>
      </c>
      <c r="M25" s="909"/>
      <c r="N25" s="909" t="str">
        <f t="shared" si="1"/>
        <v xml:space="preserve"> </v>
      </c>
      <c r="O25" s="909"/>
      <c r="P25" s="349"/>
    </row>
    <row r="26" spans="1:22" ht="6" customHeight="1" x14ac:dyDescent="0.25">
      <c r="A26" s="1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349"/>
      <c r="Q26" s="350"/>
    </row>
    <row r="27" spans="1:22" ht="18" customHeight="1" x14ac:dyDescent="0.25">
      <c r="A27" s="10"/>
      <c r="B27" s="925" t="s">
        <v>435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7"/>
      <c r="P27" s="349"/>
    </row>
    <row r="28" spans="1:22" ht="22.5" customHeight="1" x14ac:dyDescent="0.25">
      <c r="A28" s="10"/>
      <c r="B28" s="885" t="s">
        <v>144</v>
      </c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472" t="s">
        <v>126</v>
      </c>
      <c r="P28" s="349"/>
    </row>
    <row r="29" spans="1:22" s="299" customFormat="1" ht="18.75" customHeight="1" x14ac:dyDescent="0.25">
      <c r="A29" s="308"/>
      <c r="B29" s="912" t="s">
        <v>147</v>
      </c>
      <c r="C29" s="912"/>
      <c r="D29" s="912"/>
      <c r="E29" s="912"/>
      <c r="F29" s="912"/>
      <c r="G29" s="912"/>
      <c r="H29" s="912"/>
      <c r="I29" s="912"/>
      <c r="J29" s="912"/>
      <c r="K29" s="912"/>
      <c r="L29" s="912"/>
      <c r="M29" s="912"/>
      <c r="N29" s="912"/>
      <c r="O29" s="529">
        <f>+'TRPA-07'!$N$151</f>
        <v>0</v>
      </c>
      <c r="P29" s="303"/>
      <c r="Q29" s="911"/>
      <c r="R29" s="911"/>
    </row>
    <row r="30" spans="1:22" s="299" customFormat="1" ht="18.75" customHeight="1" x14ac:dyDescent="0.25">
      <c r="A30" s="308"/>
      <c r="B30" s="912" t="s">
        <v>148</v>
      </c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530">
        <f>+'TRPA-07'!$N$152</f>
        <v>0</v>
      </c>
      <c r="P30" s="303"/>
      <c r="Q30" s="346"/>
      <c r="R30" s="346"/>
    </row>
    <row r="31" spans="1:22" s="299" customFormat="1" ht="18.75" hidden="1" customHeight="1" x14ac:dyDescent="0.25">
      <c r="A31" s="308"/>
      <c r="B31" s="912" t="s">
        <v>247</v>
      </c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530"/>
      <c r="P31" s="303"/>
      <c r="Q31" s="911"/>
      <c r="R31" s="911"/>
    </row>
    <row r="32" spans="1:22" s="299" customFormat="1" ht="18.75" customHeight="1" x14ac:dyDescent="0.25">
      <c r="A32" s="308"/>
      <c r="B32" s="912" t="s">
        <v>137</v>
      </c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530">
        <f>SUM(O33:O35)</f>
        <v>0</v>
      </c>
      <c r="P32" s="303"/>
      <c r="Q32" s="309"/>
    </row>
    <row r="33" spans="1:16" s="299" customFormat="1" ht="18.75" customHeight="1" x14ac:dyDescent="0.25">
      <c r="A33" s="308"/>
      <c r="B33" s="913" t="s">
        <v>401</v>
      </c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531">
        <f>+'CONT-10'!$Q$201</f>
        <v>0</v>
      </c>
      <c r="P33" s="303"/>
    </row>
    <row r="34" spans="1:16" s="299" customFormat="1" ht="18.75" customHeight="1" x14ac:dyDescent="0.25">
      <c r="A34" s="308"/>
      <c r="B34" s="913" t="s">
        <v>402</v>
      </c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531">
        <f>+'CONT-10'!$Q$202</f>
        <v>0</v>
      </c>
      <c r="P34" s="303"/>
    </row>
    <row r="35" spans="1:16" s="299" customFormat="1" ht="18.75" customHeight="1" x14ac:dyDescent="0.25">
      <c r="A35" s="308"/>
      <c r="B35" s="913" t="s">
        <v>282</v>
      </c>
      <c r="C35" s="913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531">
        <f>+'CONT-10'!$Q$203</f>
        <v>0</v>
      </c>
      <c r="P35" s="303"/>
    </row>
    <row r="36" spans="1:16" s="299" customFormat="1" ht="18.75" customHeight="1" x14ac:dyDescent="0.25">
      <c r="A36" s="308"/>
      <c r="B36" s="912" t="s">
        <v>434</v>
      </c>
      <c r="C36" s="912"/>
      <c r="D36" s="912"/>
      <c r="E36" s="912"/>
      <c r="F36" s="912"/>
      <c r="G36" s="912"/>
      <c r="H36" s="912"/>
      <c r="I36" s="912"/>
      <c r="J36" s="912"/>
      <c r="K36" s="912"/>
      <c r="L36" s="912"/>
      <c r="M36" s="912"/>
      <c r="N36" s="912"/>
      <c r="O36" s="532">
        <f>SUM(O37:O40)</f>
        <v>0</v>
      </c>
      <c r="P36" s="303"/>
    </row>
    <row r="37" spans="1:16" s="299" customFormat="1" ht="18.75" customHeight="1" x14ac:dyDescent="0.25">
      <c r="A37" s="308"/>
      <c r="B37" s="913" t="s">
        <v>436</v>
      </c>
      <c r="C37" s="913"/>
      <c r="D37" s="913"/>
      <c r="E37" s="913"/>
      <c r="F37" s="913"/>
      <c r="G37" s="913"/>
      <c r="H37" s="913"/>
      <c r="I37" s="913"/>
      <c r="J37" s="913"/>
      <c r="K37" s="913"/>
      <c r="L37" s="913"/>
      <c r="M37" s="913"/>
      <c r="N37" s="913"/>
      <c r="O37" s="531">
        <f>+'REVCLA-11'!$R$349</f>
        <v>0</v>
      </c>
      <c r="P37" s="303"/>
    </row>
    <row r="38" spans="1:16" s="299" customFormat="1" ht="18.75" customHeight="1" x14ac:dyDescent="0.25">
      <c r="A38" s="308"/>
      <c r="B38" s="913" t="s">
        <v>238</v>
      </c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531">
        <f>+'REVCLA-11'!$R$350</f>
        <v>0</v>
      </c>
      <c r="P38" s="303"/>
    </row>
    <row r="39" spans="1:16" s="299" customFormat="1" ht="18.75" customHeight="1" x14ac:dyDescent="0.25">
      <c r="A39" s="308"/>
      <c r="B39" s="913" t="s">
        <v>281</v>
      </c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531">
        <f>+'REVCLA-11'!$R$351</f>
        <v>0</v>
      </c>
      <c r="P39" s="303"/>
    </row>
    <row r="40" spans="1:16" s="299" customFormat="1" ht="18.75" customHeight="1" x14ac:dyDescent="0.25">
      <c r="A40" s="308"/>
      <c r="B40" s="913" t="s">
        <v>280</v>
      </c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531">
        <f>+'REVCLA-11'!$R$352</f>
        <v>0</v>
      </c>
      <c r="P40" s="303"/>
    </row>
    <row r="41" spans="1:16" s="299" customFormat="1" ht="18.75" customHeight="1" x14ac:dyDescent="0.25">
      <c r="A41" s="308"/>
      <c r="B41" s="912" t="s">
        <v>138</v>
      </c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532">
        <f>SUM(O42:O43)</f>
        <v>0</v>
      </c>
      <c r="P41" s="303"/>
    </row>
    <row r="42" spans="1:16" s="299" customFormat="1" ht="18.75" customHeight="1" x14ac:dyDescent="0.25">
      <c r="A42" s="308"/>
      <c r="B42" s="913" t="s">
        <v>245</v>
      </c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531">
        <f>+'HABP-9'!$K$151</f>
        <v>0</v>
      </c>
      <c r="P42" s="303"/>
    </row>
    <row r="43" spans="1:16" s="299" customFormat="1" ht="18.75" customHeight="1" x14ac:dyDescent="0.25">
      <c r="A43" s="308"/>
      <c r="B43" s="913" t="s">
        <v>246</v>
      </c>
      <c r="C43" s="913"/>
      <c r="D43" s="913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531">
        <f>+'HABP-9'!$K$152</f>
        <v>0</v>
      </c>
      <c r="P43" s="303"/>
    </row>
    <row r="44" spans="1:16" s="299" customFormat="1" ht="18.75" customHeight="1" x14ac:dyDescent="0.25">
      <c r="A44" s="308"/>
      <c r="B44" s="912" t="s">
        <v>139</v>
      </c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532">
        <f>SUM(O45:O47)</f>
        <v>0</v>
      </c>
      <c r="P44" s="303"/>
    </row>
    <row r="45" spans="1:16" s="299" customFormat="1" ht="18.75" customHeight="1" x14ac:dyDescent="0.25">
      <c r="A45" s="308"/>
      <c r="B45" s="913" t="s">
        <v>398</v>
      </c>
      <c r="C45" s="913"/>
      <c r="D45" s="913"/>
      <c r="E45" s="913"/>
      <c r="F45" s="913"/>
      <c r="G45" s="913"/>
      <c r="H45" s="913"/>
      <c r="I45" s="913"/>
      <c r="J45" s="913"/>
      <c r="K45" s="913"/>
      <c r="L45" s="913"/>
      <c r="M45" s="913"/>
      <c r="N45" s="913"/>
      <c r="O45" s="531">
        <f>+'CREA-13'!$N$211</f>
        <v>0</v>
      </c>
      <c r="P45" s="303"/>
    </row>
    <row r="46" spans="1:16" s="299" customFormat="1" ht="18.75" customHeight="1" x14ac:dyDescent="0.25">
      <c r="A46" s="308"/>
      <c r="B46" s="913" t="s">
        <v>399</v>
      </c>
      <c r="C46" s="913"/>
      <c r="D46" s="913"/>
      <c r="E46" s="913"/>
      <c r="F46" s="913"/>
      <c r="G46" s="913"/>
      <c r="H46" s="913"/>
      <c r="I46" s="913"/>
      <c r="J46" s="913"/>
      <c r="K46" s="913"/>
      <c r="L46" s="913"/>
      <c r="M46" s="913"/>
      <c r="N46" s="913"/>
      <c r="O46" s="531">
        <f>+'CREA-13'!$N$212</f>
        <v>0</v>
      </c>
      <c r="P46" s="303"/>
    </row>
    <row r="47" spans="1:16" s="299" customFormat="1" ht="18.75" customHeight="1" x14ac:dyDescent="0.25">
      <c r="A47" s="308"/>
      <c r="B47" s="913" t="s">
        <v>400</v>
      </c>
      <c r="C47" s="913"/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531">
        <f>+'CREA-13'!$N$213</f>
        <v>0</v>
      </c>
      <c r="P47" s="303"/>
    </row>
    <row r="48" spans="1:16" s="299" customFormat="1" ht="18.75" customHeight="1" x14ac:dyDescent="0.25">
      <c r="A48" s="308"/>
      <c r="B48" s="912" t="s">
        <v>140</v>
      </c>
      <c r="C48" s="912"/>
      <c r="D48" s="912"/>
      <c r="E48" s="912"/>
      <c r="F48" s="912"/>
      <c r="G48" s="912"/>
      <c r="H48" s="912"/>
      <c r="I48" s="912"/>
      <c r="J48" s="912"/>
      <c r="K48" s="912"/>
      <c r="L48" s="912"/>
      <c r="M48" s="912"/>
      <c r="N48" s="912"/>
      <c r="O48" s="532">
        <f>+'SUPR-12'!R151</f>
        <v>0</v>
      </c>
      <c r="P48" s="303"/>
    </row>
    <row r="49" spans="1:17" s="299" customFormat="1" ht="18.75" customHeight="1" x14ac:dyDescent="0.25">
      <c r="A49" s="308"/>
      <c r="B49" s="912" t="s">
        <v>141</v>
      </c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530">
        <f>+SUM(O50:O54)</f>
        <v>0</v>
      </c>
      <c r="P49" s="303"/>
    </row>
    <row r="50" spans="1:17" s="299" customFormat="1" ht="18.75" customHeight="1" x14ac:dyDescent="0.25">
      <c r="A50" s="308"/>
      <c r="B50" s="913" t="s">
        <v>279</v>
      </c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533">
        <f>+'DESV-14'!AM126</f>
        <v>0</v>
      </c>
      <c r="P50" s="303"/>
    </row>
    <row r="51" spans="1:17" s="299" customFormat="1" ht="18.75" customHeight="1" x14ac:dyDescent="0.25">
      <c r="A51" s="308"/>
      <c r="B51" s="913" t="s">
        <v>439</v>
      </c>
      <c r="C51" s="913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533">
        <f>+'DESV-14'!AM127</f>
        <v>0</v>
      </c>
      <c r="P51" s="303"/>
    </row>
    <row r="52" spans="1:17" s="299" customFormat="1" ht="18.75" customHeight="1" x14ac:dyDescent="0.25">
      <c r="A52" s="308"/>
      <c r="B52" s="913" t="s">
        <v>438</v>
      </c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533">
        <f>+'DESV-14'!AM128</f>
        <v>0</v>
      </c>
      <c r="P52" s="303"/>
    </row>
    <row r="53" spans="1:17" s="299" customFormat="1" ht="18.75" customHeight="1" x14ac:dyDescent="0.25">
      <c r="A53" s="308"/>
      <c r="B53" s="913" t="s">
        <v>437</v>
      </c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533">
        <f>+'DESV-14'!AM129</f>
        <v>0</v>
      </c>
      <c r="P53" s="303"/>
    </row>
    <row r="54" spans="1:17" s="299" customFormat="1" ht="18.75" customHeight="1" x14ac:dyDescent="0.25">
      <c r="A54" s="308"/>
      <c r="B54" s="913" t="s">
        <v>455</v>
      </c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533">
        <f>+'DESV-14'!AM130</f>
        <v>0</v>
      </c>
      <c r="P54" s="303"/>
    </row>
    <row r="55" spans="1:17" s="299" customFormat="1" ht="18.75" customHeight="1" x14ac:dyDescent="0.25">
      <c r="A55" s="306"/>
      <c r="B55" s="908" t="s">
        <v>129</v>
      </c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511">
        <f>+SUM(O49,O48,O44,O41,O36,O32,O30,O29)</f>
        <v>0</v>
      </c>
      <c r="P55" s="303"/>
    </row>
    <row r="56" spans="1:17" s="299" customFormat="1" ht="21.75" customHeight="1" x14ac:dyDescent="0.25">
      <c r="A56" s="308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920"/>
      <c r="P56" s="921"/>
    </row>
    <row r="57" spans="1:17" s="299" customFormat="1" ht="11.1" customHeight="1" x14ac:dyDescent="0.25">
      <c r="A57" s="306"/>
      <c r="B57" s="485"/>
      <c r="C57" s="485"/>
      <c r="D57" s="485"/>
      <c r="E57" s="485"/>
      <c r="F57" s="485"/>
      <c r="G57" s="305"/>
      <c r="H57" s="304"/>
      <c r="I57" s="304"/>
      <c r="J57" s="307"/>
      <c r="K57" s="307"/>
      <c r="L57" s="307"/>
      <c r="M57" s="307"/>
      <c r="N57" s="307"/>
      <c r="O57" s="304"/>
      <c r="P57" s="303"/>
    </row>
    <row r="58" spans="1:17" s="299" customFormat="1" ht="20.100000000000001" customHeight="1" x14ac:dyDescent="0.25">
      <c r="A58" s="302"/>
      <c r="B58" s="486"/>
      <c r="C58" s="923"/>
      <c r="D58" s="923"/>
      <c r="E58" s="923"/>
      <c r="F58" s="923"/>
      <c r="G58" s="301"/>
      <c r="H58" s="486"/>
      <c r="I58" s="486"/>
      <c r="J58" s="923"/>
      <c r="K58" s="923"/>
      <c r="L58" s="923"/>
      <c r="M58" s="923"/>
      <c r="N58" s="923"/>
      <c r="O58" s="486"/>
      <c r="P58" s="300"/>
    </row>
    <row r="59" spans="1:17" s="299" customFormat="1" ht="9" customHeight="1" x14ac:dyDescent="0.25">
      <c r="A59" s="475"/>
      <c r="B59" s="476"/>
      <c r="C59" s="924" t="s">
        <v>71</v>
      </c>
      <c r="D59" s="924"/>
      <c r="E59" s="924"/>
      <c r="F59" s="924"/>
      <c r="G59" s="476"/>
      <c r="H59" s="301"/>
      <c r="I59" s="476"/>
      <c r="J59" s="924" t="s">
        <v>71</v>
      </c>
      <c r="K59" s="924"/>
      <c r="L59" s="924"/>
      <c r="M59" s="924"/>
      <c r="N59" s="924"/>
      <c r="O59" s="476"/>
      <c r="P59" s="300"/>
    </row>
    <row r="60" spans="1:17" s="299" customFormat="1" ht="10.5" customHeight="1" x14ac:dyDescent="0.25">
      <c r="A60" s="477"/>
      <c r="B60" s="915" t="s">
        <v>440</v>
      </c>
      <c r="C60" s="915"/>
      <c r="D60" s="915"/>
      <c r="E60" s="915"/>
      <c r="F60" s="915"/>
      <c r="G60" s="915"/>
      <c r="H60" s="482"/>
      <c r="J60" s="916" t="s">
        <v>441</v>
      </c>
      <c r="K60" s="916"/>
      <c r="L60" s="916"/>
      <c r="M60" s="916"/>
      <c r="N60" s="916"/>
      <c r="O60" s="478"/>
      <c r="P60" s="300"/>
    </row>
    <row r="61" spans="1:17" s="299" customFormat="1" ht="12.75" customHeight="1" x14ac:dyDescent="0.25">
      <c r="A61" s="479"/>
      <c r="B61" s="483" t="s">
        <v>177</v>
      </c>
      <c r="C61" s="651"/>
      <c r="D61" s="651"/>
      <c r="E61" s="651"/>
      <c r="F61" s="651"/>
      <c r="G61" s="480"/>
      <c r="I61" s="484" t="s">
        <v>177</v>
      </c>
      <c r="J61" s="922"/>
      <c r="K61" s="922"/>
      <c r="L61" s="922"/>
      <c r="M61" s="922"/>
      <c r="N61" s="922"/>
      <c r="O61" s="481"/>
      <c r="P61" s="300"/>
    </row>
    <row r="62" spans="1:17" s="299" customFormat="1" ht="5.25" customHeight="1" x14ac:dyDescent="0.25">
      <c r="A62" s="917"/>
      <c r="B62" s="918"/>
      <c r="C62" s="918"/>
      <c r="D62" s="918"/>
      <c r="E62" s="918"/>
      <c r="F62" s="918"/>
      <c r="G62" s="473"/>
      <c r="H62" s="919"/>
      <c r="I62" s="919"/>
      <c r="J62" s="919"/>
      <c r="K62" s="919"/>
      <c r="L62" s="919"/>
      <c r="M62" s="919"/>
      <c r="N62" s="919"/>
      <c r="O62" s="919"/>
      <c r="P62" s="300"/>
    </row>
    <row r="63" spans="1:17" ht="5.25" customHeight="1" x14ac:dyDescent="0.25">
      <c r="A63" s="656"/>
      <c r="B63" s="656"/>
      <c r="C63" s="656"/>
      <c r="D63" s="656"/>
      <c r="E63" s="656"/>
      <c r="F63" s="656"/>
      <c r="G63" s="328"/>
      <c r="H63" s="914"/>
      <c r="I63" s="914"/>
      <c r="J63" s="914"/>
      <c r="K63" s="914"/>
      <c r="L63" s="914"/>
      <c r="M63" s="914"/>
      <c r="N63" s="914"/>
      <c r="O63" s="914"/>
      <c r="P63" s="474"/>
      <c r="Q63" s="350"/>
    </row>
    <row r="64" spans="1:17" ht="10.5" hidden="1" customHeight="1" x14ac:dyDescent="0.25">
      <c r="Q64" s="350"/>
    </row>
    <row r="65" x14ac:dyDescent="0.25"/>
    <row r="66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</sheetData>
  <sheetProtection algorithmName="SHA-512" hashValue="uB/oWcfw644oiZAtszOxNthO/7yqhI0Kwqok4dCswAn9UtCTyiy7okRl6CROWRflPZfMCFRh04UwT9lWNuJ76Q==" saltValue="DCP6CirkVrRrzTkmhPJx7Q==" spinCount="100000" sheet="1" objects="1" scenarios="1"/>
  <protectedRanges>
    <protectedRange sqref="A7:B9 H7 K7 K8 F7 D7 O7:AF9 L9:M9 N8:N9 I8:J9 K9" name="Rango2"/>
  </protectedRanges>
  <mergeCells count="128">
    <mergeCell ref="B28:N28"/>
    <mergeCell ref="B30:N30"/>
    <mergeCell ref="B31:N31"/>
    <mergeCell ref="B25:E25"/>
    <mergeCell ref="F25:H25"/>
    <mergeCell ref="I25:K25"/>
    <mergeCell ref="L25:M25"/>
    <mergeCell ref="N25:O25"/>
    <mergeCell ref="B27:O27"/>
    <mergeCell ref="H62:O62"/>
    <mergeCell ref="B51:N51"/>
    <mergeCell ref="B52:N52"/>
    <mergeCell ref="B53:N53"/>
    <mergeCell ref="B54:N54"/>
    <mergeCell ref="B55:N55"/>
    <mergeCell ref="O56:P56"/>
    <mergeCell ref="B46:N46"/>
    <mergeCell ref="B47:N47"/>
    <mergeCell ref="B48:N48"/>
    <mergeCell ref="B49:N49"/>
    <mergeCell ref="J61:N61"/>
    <mergeCell ref="C58:F58"/>
    <mergeCell ref="J58:N58"/>
    <mergeCell ref="C59:F59"/>
    <mergeCell ref="J59:N59"/>
    <mergeCell ref="Q31:R31"/>
    <mergeCell ref="B32:N32"/>
    <mergeCell ref="B33:N33"/>
    <mergeCell ref="B34:N34"/>
    <mergeCell ref="A63:F63"/>
    <mergeCell ref="H63:O63"/>
    <mergeCell ref="B29:N29"/>
    <mergeCell ref="Q29:R29"/>
    <mergeCell ref="B50:N50"/>
    <mergeCell ref="B40:N40"/>
    <mergeCell ref="B41:N41"/>
    <mergeCell ref="B42:N42"/>
    <mergeCell ref="B43:N43"/>
    <mergeCell ref="B44:N44"/>
    <mergeCell ref="B45:N45"/>
    <mergeCell ref="B35:N35"/>
    <mergeCell ref="B36:N36"/>
    <mergeCell ref="B37:N37"/>
    <mergeCell ref="B38:N38"/>
    <mergeCell ref="B39:N39"/>
    <mergeCell ref="B60:G60"/>
    <mergeCell ref="J60:N60"/>
    <mergeCell ref="C61:F61"/>
    <mergeCell ref="A62:F62"/>
    <mergeCell ref="L23:M23"/>
    <mergeCell ref="N23:O23"/>
    <mergeCell ref="B24:E24"/>
    <mergeCell ref="F24:H24"/>
    <mergeCell ref="I24:K24"/>
    <mergeCell ref="L24:M24"/>
    <mergeCell ref="N24:O24"/>
    <mergeCell ref="B21:E21"/>
    <mergeCell ref="F21:H21"/>
    <mergeCell ref="I21:K21"/>
    <mergeCell ref="L21:M21"/>
    <mergeCell ref="N21:O21"/>
    <mergeCell ref="B22:E22"/>
    <mergeCell ref="F22:H22"/>
    <mergeCell ref="I22:K22"/>
    <mergeCell ref="L22:M22"/>
    <mergeCell ref="N22:O22"/>
    <mergeCell ref="B23:E23"/>
    <mergeCell ref="F23:H23"/>
    <mergeCell ref="I23:K23"/>
    <mergeCell ref="B19:E19"/>
    <mergeCell ref="F19:H19"/>
    <mergeCell ref="I19:K19"/>
    <mergeCell ref="L19:M19"/>
    <mergeCell ref="N19:O19"/>
    <mergeCell ref="B20:E20"/>
    <mergeCell ref="F20:H20"/>
    <mergeCell ref="I20:K20"/>
    <mergeCell ref="L20:M20"/>
    <mergeCell ref="N20:O20"/>
    <mergeCell ref="B16:O16"/>
    <mergeCell ref="B17:O17"/>
    <mergeCell ref="B18:E18"/>
    <mergeCell ref="F18:H18"/>
    <mergeCell ref="I18:K18"/>
    <mergeCell ref="L18:O18"/>
    <mergeCell ref="B14:E14"/>
    <mergeCell ref="F14:H14"/>
    <mergeCell ref="I14:K14"/>
    <mergeCell ref="L14:M14"/>
    <mergeCell ref="N14:O14"/>
    <mergeCell ref="B15:E15"/>
    <mergeCell ref="F15:H15"/>
    <mergeCell ref="I15:K15"/>
    <mergeCell ref="L15:M15"/>
    <mergeCell ref="N15:O15"/>
    <mergeCell ref="B12:E12"/>
    <mergeCell ref="F12:H12"/>
    <mergeCell ref="I12:K12"/>
    <mergeCell ref="L12:M12"/>
    <mergeCell ref="N12:O12"/>
    <mergeCell ref="B13:E13"/>
    <mergeCell ref="F13:H13"/>
    <mergeCell ref="I13:K13"/>
    <mergeCell ref="L13:M13"/>
    <mergeCell ref="N13:O13"/>
    <mergeCell ref="N2:O2"/>
    <mergeCell ref="N5:O5"/>
    <mergeCell ref="A9:P9"/>
    <mergeCell ref="B10:O10"/>
    <mergeCell ref="B11:E11"/>
    <mergeCell ref="F11:H11"/>
    <mergeCell ref="I11:K11"/>
    <mergeCell ref="L11:O11"/>
    <mergeCell ref="A6:P6"/>
    <mergeCell ref="K7:M7"/>
    <mergeCell ref="N7:O7"/>
    <mergeCell ref="B8:D8"/>
    <mergeCell ref="N8:O8"/>
    <mergeCell ref="N3:O3"/>
    <mergeCell ref="N4:O4"/>
    <mergeCell ref="B2:D5"/>
    <mergeCell ref="E2:L3"/>
    <mergeCell ref="E4:L4"/>
    <mergeCell ref="E5:L5"/>
    <mergeCell ref="B7:D7"/>
    <mergeCell ref="E7:J7"/>
    <mergeCell ref="E8:J8"/>
    <mergeCell ref="K8:M8"/>
  </mergeCells>
  <conditionalFormatting sqref="B29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{3BB69215-F7F2-4989-B9B4-CB4397B266BC}</x14:id>
        </ext>
      </extLst>
    </cfRule>
  </conditionalFormatting>
  <conditionalFormatting sqref="B30:B54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{F179FE32-7CB0-438C-BD2B-45242D6CA08D}</x14:id>
        </ext>
      </extLst>
    </cfRule>
  </conditionalFormatting>
  <conditionalFormatting sqref="B12:E14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{B15872A9-083D-498B-BA00-0A42ADF3BAD1}</x14:id>
        </ext>
      </extLst>
    </cfRule>
  </conditionalFormatting>
  <printOptions gridLines="1"/>
  <pageMargins left="0.59055118110236227" right="0.23622047244094491" top="0.74803149606299213" bottom="0.74803149606299213" header="0.31496062992125984" footer="0.31496062992125984"/>
  <pageSetup paperSize="9" scale="75" fitToWidth="0" fitToHeight="0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B69215-F7F2-4989-B9B4-CB4397B266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B29</xm:sqref>
        </x14:conditionalFormatting>
        <x14:conditionalFormatting xmlns:xm="http://schemas.microsoft.com/office/excel/2006/main">
          <x14:cfRule type="dataBar" id="{F179FE32-7CB0-438C-BD2B-45242D6CA0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B30:B54</xm:sqref>
        </x14:conditionalFormatting>
        <x14:conditionalFormatting xmlns:xm="http://schemas.microsoft.com/office/excel/2006/main">
          <x14:cfRule type="dataBar" id="{B15872A9-083D-498B-BA00-0A42ADF3BA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B12:E14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Datos!$H$2:$H$11</xm:f>
          </x14:formula1>
          <xm:sqref>N7:O7</xm:sqref>
        </x14:dataValidation>
        <x14:dataValidation type="list" allowBlank="1" showInputMessage="1" showErrorMessage="1" xr:uid="{00000000-0002-0000-0B00-000001000000}">
          <x14:formula1>
            <xm:f>Datos!$I$2:$I$9</xm:f>
          </x14:formula1>
          <xm:sqref>E5:L5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9"/>
  <dimension ref="A1:AH62"/>
  <sheetViews>
    <sheetView view="pageBreakPreview" zoomScale="140" zoomScaleNormal="120" zoomScaleSheetLayoutView="140" zoomScalePageLayoutView="140" workbookViewId="0">
      <selection activeCell="H5" sqref="H5:U5"/>
    </sheetView>
  </sheetViews>
  <sheetFormatPr baseColWidth="10" defaultColWidth="0" defaultRowHeight="15" customHeight="1" zeroHeight="1" x14ac:dyDescent="0.25"/>
  <cols>
    <col min="1" max="1" width="1" style="48" customWidth="1"/>
    <col min="2" max="2" width="4.7109375" style="48" customWidth="1"/>
    <col min="3" max="3" width="4" style="48" customWidth="1"/>
    <col min="4" max="4" width="3.5703125" style="48" customWidth="1"/>
    <col min="5" max="5" width="3.85546875" style="48" customWidth="1"/>
    <col min="6" max="6" width="3.7109375" style="48" customWidth="1"/>
    <col min="7" max="7" width="4.28515625" style="48" customWidth="1"/>
    <col min="8" max="8" width="2.7109375" style="48" customWidth="1"/>
    <col min="9" max="9" width="5.42578125" style="48" customWidth="1"/>
    <col min="10" max="10" width="3.7109375" style="48" customWidth="1"/>
    <col min="11" max="11" width="4" style="48" customWidth="1"/>
    <col min="12" max="12" width="2.7109375" style="48" customWidth="1"/>
    <col min="13" max="13" width="5.42578125" style="48" customWidth="1"/>
    <col min="14" max="14" width="4.28515625" style="48" customWidth="1"/>
    <col min="15" max="15" width="4" style="48" customWidth="1"/>
    <col min="16" max="16" width="2.7109375" style="48" customWidth="1"/>
    <col min="17" max="17" width="5.28515625" style="48" customWidth="1"/>
    <col min="18" max="18" width="3.7109375" style="48" customWidth="1"/>
    <col min="19" max="19" width="4.28515625" style="48" customWidth="1"/>
    <col min="20" max="20" width="2.7109375" style="48" customWidth="1"/>
    <col min="21" max="21" width="5.42578125" style="48" customWidth="1"/>
    <col min="22" max="23" width="5" style="48" customWidth="1"/>
    <col min="24" max="24" width="4.5703125" style="48" customWidth="1"/>
    <col min="25" max="25" width="5.42578125" style="48" customWidth="1"/>
    <col min="26" max="26" width="1.28515625" style="125" customWidth="1"/>
    <col min="27" max="27" width="11.42578125" style="48" hidden="1" customWidth="1"/>
    <col min="28" max="34" width="0" style="48" hidden="1" customWidth="1"/>
    <col min="35" max="16384" width="11.42578125" style="48" hidden="1"/>
  </cols>
  <sheetData>
    <row r="1" spans="1:34" s="49" customFormat="1" ht="5.25" customHeight="1" x14ac:dyDescent="0.25">
      <c r="A1" s="58"/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5"/>
    </row>
    <row r="2" spans="1:34" s="49" customFormat="1" ht="11.25" customHeight="1" x14ac:dyDescent="0.25">
      <c r="A2" s="54"/>
      <c r="B2" s="733"/>
      <c r="C2" s="733"/>
      <c r="D2" s="733"/>
      <c r="E2" s="733"/>
      <c r="F2" s="733"/>
      <c r="G2" s="733"/>
      <c r="H2" s="941" t="s">
        <v>365</v>
      </c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505" t="s">
        <v>63</v>
      </c>
      <c r="W2" s="937">
        <f>Datos!J2</f>
        <v>44928</v>
      </c>
      <c r="X2" s="937"/>
      <c r="Y2" s="937"/>
      <c r="Z2" s="52"/>
    </row>
    <row r="3" spans="1:34" s="49" customFormat="1" ht="11.25" customHeight="1" x14ac:dyDescent="0.25">
      <c r="A3" s="54"/>
      <c r="B3" s="733"/>
      <c r="C3" s="733"/>
      <c r="D3" s="733"/>
      <c r="E3" s="733"/>
      <c r="F3" s="733"/>
      <c r="G3" s="733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505" t="s">
        <v>66</v>
      </c>
      <c r="W3" s="940" t="s">
        <v>460</v>
      </c>
      <c r="X3" s="940"/>
      <c r="Y3" s="940"/>
      <c r="Z3" s="52"/>
    </row>
    <row r="4" spans="1:34" s="49" customFormat="1" ht="11.25" customHeight="1" x14ac:dyDescent="0.25">
      <c r="A4" s="54"/>
      <c r="B4" s="733"/>
      <c r="C4" s="733"/>
      <c r="D4" s="733"/>
      <c r="E4" s="733"/>
      <c r="F4" s="733"/>
      <c r="G4" s="733"/>
      <c r="H4" s="942" t="str">
        <f>'ÍNDICE 00'!C16</f>
        <v>INFORME DEL PLAN CONSOLIDADO DE LA PLANIFICACIÓN DEL TALENTO HUMANO</v>
      </c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505" t="s">
        <v>60</v>
      </c>
      <c r="W4" s="939" t="s">
        <v>124</v>
      </c>
      <c r="X4" s="939"/>
      <c r="Y4" s="939"/>
      <c r="Z4" s="52"/>
    </row>
    <row r="5" spans="1:34" s="49" customFormat="1" ht="11.25" customHeight="1" x14ac:dyDescent="0.25">
      <c r="A5" s="54"/>
      <c r="B5" s="733"/>
      <c r="C5" s="733"/>
      <c r="D5" s="733"/>
      <c r="E5" s="733"/>
      <c r="F5" s="733"/>
      <c r="G5" s="733"/>
      <c r="H5" s="943" t="s">
        <v>412</v>
      </c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505" t="s">
        <v>80</v>
      </c>
      <c r="W5" s="938" t="str">
        <f>'ÍNDICE 00'!I16</f>
        <v>PRO-MDT-PTH-01 FOR 16 EXT</v>
      </c>
      <c r="X5" s="938"/>
      <c r="Y5" s="938"/>
      <c r="Z5" s="52"/>
    </row>
    <row r="6" spans="1:34" ht="5.25" customHeight="1" x14ac:dyDescent="0.25">
      <c r="A6" s="107" t="s">
        <v>79</v>
      </c>
      <c r="B6" s="61"/>
      <c r="C6" s="61"/>
      <c r="D6" s="61"/>
      <c r="E6" s="61"/>
      <c r="F6" s="61"/>
      <c r="G6" s="61"/>
      <c r="H6" s="61"/>
      <c r="I6" s="61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6"/>
    </row>
    <row r="7" spans="1:34" ht="14.25" customHeight="1" x14ac:dyDescent="0.25">
      <c r="A7" s="12"/>
      <c r="B7" s="827" t="s">
        <v>55</v>
      </c>
      <c r="C7" s="824"/>
      <c r="D7" s="824"/>
      <c r="E7" s="824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2"/>
      <c r="Z7" s="123"/>
      <c r="AA7" s="53"/>
      <c r="AB7" s="49"/>
      <c r="AC7" s="65"/>
      <c r="AD7" s="49"/>
      <c r="AE7" s="53"/>
      <c r="AF7" s="49"/>
      <c r="AG7" s="65"/>
      <c r="AH7" s="49"/>
    </row>
    <row r="8" spans="1:34" ht="14.25" customHeight="1" x14ac:dyDescent="0.25">
      <c r="A8" s="12"/>
      <c r="B8" s="826" t="s">
        <v>452</v>
      </c>
      <c r="C8" s="825"/>
      <c r="D8" s="825"/>
      <c r="E8" s="825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825" t="s">
        <v>96</v>
      </c>
      <c r="U8" s="825"/>
      <c r="V8" s="944"/>
      <c r="W8" s="944"/>
      <c r="X8" s="944"/>
      <c r="Y8" s="945"/>
      <c r="Z8" s="124"/>
      <c r="AA8" s="53"/>
      <c r="AB8" s="49"/>
      <c r="AC8" s="65"/>
      <c r="AD8" s="49"/>
      <c r="AE8" s="53"/>
      <c r="AF8" s="49"/>
      <c r="AG8" s="65"/>
    </row>
    <row r="9" spans="1:34" s="125" customFormat="1" ht="6" customHeight="1" x14ac:dyDescent="0.25">
      <c r="A9" s="12"/>
      <c r="B9" s="127"/>
      <c r="C9" s="127"/>
      <c r="D9" s="127"/>
      <c r="E9" s="127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4"/>
      <c r="T9" s="103"/>
      <c r="U9" s="103"/>
      <c r="V9" s="103"/>
      <c r="W9" s="103"/>
      <c r="X9" s="103"/>
      <c r="Y9" s="103"/>
      <c r="Z9" s="128"/>
    </row>
    <row r="10" spans="1:34" s="130" customFormat="1" ht="20.100000000000001" customHeight="1" x14ac:dyDescent="0.25">
      <c r="A10" s="10"/>
      <c r="B10" s="934" t="s">
        <v>442</v>
      </c>
      <c r="C10" s="934"/>
      <c r="D10" s="934"/>
      <c r="E10" s="934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5"/>
      <c r="U10" s="935"/>
      <c r="V10" s="934"/>
      <c r="W10" s="934"/>
      <c r="X10" s="934"/>
      <c r="Y10" s="934"/>
      <c r="Z10" s="129"/>
      <c r="AA10" s="179"/>
    </row>
    <row r="11" spans="1:34" s="130" customFormat="1" ht="17.100000000000001" customHeight="1" x14ac:dyDescent="0.25">
      <c r="A11" s="10"/>
      <c r="B11" s="950" t="s">
        <v>76</v>
      </c>
      <c r="C11" s="950"/>
      <c r="D11" s="950"/>
      <c r="E11" s="950"/>
      <c r="F11" s="951" t="s">
        <v>445</v>
      </c>
      <c r="G11" s="952"/>
      <c r="H11" s="952"/>
      <c r="I11" s="953"/>
      <c r="J11" s="954" t="s">
        <v>446</v>
      </c>
      <c r="K11" s="954"/>
      <c r="L11" s="954"/>
      <c r="M11" s="954"/>
      <c r="N11" s="954" t="s">
        <v>447</v>
      </c>
      <c r="O11" s="954"/>
      <c r="P11" s="954"/>
      <c r="Q11" s="954"/>
      <c r="R11" s="954" t="s">
        <v>448</v>
      </c>
      <c r="S11" s="954"/>
      <c r="T11" s="954"/>
      <c r="U11" s="955"/>
      <c r="V11" s="946" t="s">
        <v>122</v>
      </c>
      <c r="W11" s="946"/>
      <c r="X11" s="946"/>
      <c r="Y11" s="946"/>
      <c r="Z11" s="129"/>
    </row>
    <row r="12" spans="1:34" s="130" customFormat="1" ht="17.100000000000001" customHeight="1" x14ac:dyDescent="0.25">
      <c r="A12" s="10"/>
      <c r="B12" s="950"/>
      <c r="C12" s="950"/>
      <c r="D12" s="950"/>
      <c r="E12" s="950"/>
      <c r="F12" s="106" t="s">
        <v>75</v>
      </c>
      <c r="G12" s="347" t="s">
        <v>74</v>
      </c>
      <c r="H12" s="947" t="s">
        <v>72</v>
      </c>
      <c r="I12" s="948"/>
      <c r="J12" s="347" t="s">
        <v>75</v>
      </c>
      <c r="K12" s="347" t="s">
        <v>74</v>
      </c>
      <c r="L12" s="947" t="s">
        <v>72</v>
      </c>
      <c r="M12" s="948"/>
      <c r="N12" s="347" t="s">
        <v>75</v>
      </c>
      <c r="O12" s="347" t="s">
        <v>74</v>
      </c>
      <c r="P12" s="947" t="s">
        <v>72</v>
      </c>
      <c r="Q12" s="948"/>
      <c r="R12" s="347" t="s">
        <v>75</v>
      </c>
      <c r="S12" s="347" t="s">
        <v>74</v>
      </c>
      <c r="T12" s="947" t="s">
        <v>72</v>
      </c>
      <c r="U12" s="948"/>
      <c r="V12" s="347" t="s">
        <v>75</v>
      </c>
      <c r="W12" s="347" t="s">
        <v>74</v>
      </c>
      <c r="X12" s="949" t="s">
        <v>118</v>
      </c>
      <c r="Y12" s="949"/>
      <c r="Z12" s="129"/>
      <c r="AE12" s="131"/>
    </row>
    <row r="13" spans="1:34" s="130" customFormat="1" ht="18" customHeight="1" x14ac:dyDescent="0.25">
      <c r="A13" s="10"/>
      <c r="B13" s="958" t="s">
        <v>81</v>
      </c>
      <c r="C13" s="958"/>
      <c r="D13" s="958"/>
      <c r="E13" s="958"/>
      <c r="F13" s="527"/>
      <c r="G13" s="180"/>
      <c r="H13" s="105" t="str">
        <f>IF((G13-F13)=0," ",IF((G13-F13)&lt;0,(G13-F13)*-1,(G13-F13)))</f>
        <v xml:space="preserve"> </v>
      </c>
      <c r="I13" s="108" t="str">
        <f>IF((G13-F13)=0," ",IF((G13-F13)&lt;-1,"Servidores excedentes",IF((G13-F13)=1,"Servidor requerido",IF((G13-F13)=-1,"Servidor excedente",IF((G13-F13)&gt;1,"Servidores requeridos","")))))</f>
        <v xml:space="preserve"> </v>
      </c>
      <c r="J13" s="487"/>
      <c r="K13" s="181"/>
      <c r="L13" s="105" t="str">
        <f>IF((K13-J13)=0," ",IF((K13-J13)&lt;0,(K13-J13)*-1,(K13-J13)))</f>
        <v xml:space="preserve"> </v>
      </c>
      <c r="M13" s="108" t="str">
        <f>IF((K13-J13)=0," ",IF((K13-J13)&lt;-1,"Servidores excedentes",IF((K13-J13)=1,"Servidor requerido",IF((K13-J13)=-1,"Servidor excedente",IF((K13-J13)&gt;1,"Servidores requeridos","")))))</f>
        <v xml:space="preserve"> </v>
      </c>
      <c r="N13" s="487"/>
      <c r="O13" s="180"/>
      <c r="P13" s="105" t="str">
        <f>IF((O13-N13)=0," ",IF((O13-N13)&lt;0,(O13-N13)*-1,(O13-N13)))</f>
        <v xml:space="preserve"> </v>
      </c>
      <c r="Q13" s="108" t="str">
        <f>IF((O13-N13)=0," ",IF((O13-N13)&lt;-1,"Servidores excedentes",IF((O13-N13)=1,"Servidor requerido",IF((O13-N13)=-1,"Servidor excedente",IF((O13-N13)&gt;1,"Servidores requeridos","")))))</f>
        <v xml:space="preserve"> </v>
      </c>
      <c r="R13" s="487"/>
      <c r="S13" s="180"/>
      <c r="T13" s="105" t="str">
        <f>IF((S13-R13)=0," ",IF((S13-R13)&lt;0,(S13-R13)*-1,(S13-R13)))</f>
        <v xml:space="preserve"> </v>
      </c>
      <c r="U13" s="108" t="str">
        <f>IF((S13-R13)=0," ",IF((S13-R13)&lt;-1,"Servidores excedentes",IF((S13-R13)=1,"Servidor requerido",IF((S13-R13)=-1,"Servidor excedente",IF((S13-R13)&gt;1,"Servidores requeridos","")))))</f>
        <v xml:space="preserve"> </v>
      </c>
      <c r="V13" s="492" t="str">
        <f t="shared" ref="V13:W15" si="0">IF((F13+J13+N13+R13)=0," ",(F13+J13+N13+R13))</f>
        <v xml:space="preserve"> </v>
      </c>
      <c r="W13" s="110" t="str">
        <f t="shared" si="0"/>
        <v xml:space="preserve"> </v>
      </c>
      <c r="X13" s="105" t="str">
        <f>IF(((G13+K13+O13+S13)-(F13+J13+N13+R13))&lt;0,((G13+K13+O13+S13)-(F13+J13+N13+R13))*-1,IF(((G13+K13+O13+S13)-(F13+J13+N13+R13))=0," ",((G13+K13+O13+S13)-(F13+J13+N13+R13))))</f>
        <v xml:space="preserve"> </v>
      </c>
      <c r="Y13" s="498" t="str">
        <f>IF(((G13+K13+O13+S13)-(F13+J13+N13+R13))=0," ",IF(((G13+K13+O13+S13)-(F13+J13+N13+R13))&lt;-1,"Servidores excedentes",IF(((G13+K13+O13+S13)-(F13+J13+N13+R13))=1,"Servidor requerido",IF(((G13+K13+O13+S13)-(F13+J13+N13+R13))=-1,"Servidor excedente",IF(((G13+K13+O13+S13)-(F13+J13+N13+R13))&gt;1,"Servidores requeridos","")))))</f>
        <v xml:space="preserve"> </v>
      </c>
      <c r="Z13" s="129"/>
    </row>
    <row r="14" spans="1:34" s="130" customFormat="1" ht="18" customHeight="1" x14ac:dyDescent="0.25">
      <c r="A14" s="10"/>
      <c r="B14" s="958" t="s">
        <v>161</v>
      </c>
      <c r="C14" s="958"/>
      <c r="D14" s="958"/>
      <c r="E14" s="958"/>
      <c r="F14" s="527"/>
      <c r="G14" s="180"/>
      <c r="H14" s="105" t="str">
        <f>IF((G14-F14)=0," ",IF((G14-F14)&lt;0,(G14-F14)*-1,(G14-F14)))</f>
        <v xml:space="preserve"> </v>
      </c>
      <c r="I14" s="108" t="str">
        <f>IF((G14-F14)=0," ",IF((G14-F14)&lt;-1,"Servidores excedentes",IF((G14-F14)=1,"Servidor requerido",IF((G14-F14)=-1,"Servidor excedente",IF((G14-F14)&gt;1,"Servidores requeridos","")))))</f>
        <v xml:space="preserve"> </v>
      </c>
      <c r="J14" s="487"/>
      <c r="K14" s="181"/>
      <c r="L14" s="105" t="str">
        <f>IF((K14-J14)=0," ",IF((K14-J14)&lt;0,(K14-J14)*-1,(K14-J14)))</f>
        <v xml:space="preserve"> </v>
      </c>
      <c r="M14" s="108" t="str">
        <f>IF((K14-J14)=0," ",IF((K14-J14)&lt;-1,"Servidores excedentes",IF((K14-J14)=1,"Servidor requerido",IF((K14-J14)=-1,"Servidor excedente",IF((K14-J14)&gt;1,"Servidores requeridos","")))))</f>
        <v xml:space="preserve"> </v>
      </c>
      <c r="N14" s="487"/>
      <c r="O14" s="180"/>
      <c r="P14" s="105" t="str">
        <f>IF((O14-N14)=0," ",IF((O14-N14)&lt;0,(O14-N14)*-1,(O14-N14)))</f>
        <v xml:space="preserve"> </v>
      </c>
      <c r="Q14" s="108" t="str">
        <f>IF((O14-N14)=0," ",IF((O14-N14)&lt;-1,"Servidores excedentes",IF((O14-N14)=1,"Servidor requerido",IF((O14-N14)=-1,"Servidor excedente",IF((O14-N14)&gt;1,"Servidores requeridos","")))))</f>
        <v xml:space="preserve"> </v>
      </c>
      <c r="R14" s="487"/>
      <c r="S14" s="181"/>
      <c r="T14" s="105" t="str">
        <f>IF((S14-R14)=0," ",IF((S14-R14)&lt;0,(S14-R14)*-1,(S14-R14)))</f>
        <v xml:space="preserve"> </v>
      </c>
      <c r="U14" s="108" t="str">
        <f>IF((S14-R14)=0," ",IF((S14-R14)&lt;-1,"Servidores excedentes",IF((S14-R14)=1,"Servidor requerido",IF((S14-R14)=-1,"Servidor excedente",IF((S14-R14)&gt;1,"Servidores requeridos","")))))</f>
        <v xml:space="preserve"> </v>
      </c>
      <c r="V14" s="492" t="str">
        <f t="shared" si="0"/>
        <v xml:space="preserve"> </v>
      </c>
      <c r="W14" s="110" t="str">
        <f t="shared" si="0"/>
        <v xml:space="preserve"> </v>
      </c>
      <c r="X14" s="105" t="str">
        <f>IF(((G14+K14+O14+S14)-(F14+J14+N14+R14))&lt;0,((G14+K14+O14+S14)-(F14+J14+N14+R14))*-1,IF(((G14+K14+O14+S14)-(F14+J14+N14+R14))=0," ",((G14+K14+O14+S14)-(F14+J14+N14+R14))))</f>
        <v xml:space="preserve"> </v>
      </c>
      <c r="Y14" s="498" t="str">
        <f>IF(((G14+K14+O14+S14)-(F14+J14+N14+R14))=0," ",IF(((G14+K14+O14+S14)-(F14+J14+N14+R14))&lt;-1,"Servidores excedentes",IF(((G14+K14+O14+S14)-(F14+J14+N14+R14))=1,"Servidor requerido",IF(((G14+K14+O14+S14)-(F14+J14+N14+R14))=-1,"Servidor excedente",IF(((G14+K14+O14+S14)-(F14+J14+N14+R14))&gt;1,"Servidores requeridos","")))))</f>
        <v xml:space="preserve"> </v>
      </c>
      <c r="Z14" s="129"/>
    </row>
    <row r="15" spans="1:34" s="130" customFormat="1" ht="18" customHeight="1" x14ac:dyDescent="0.25">
      <c r="A15" s="10"/>
      <c r="B15" s="958" t="s">
        <v>162</v>
      </c>
      <c r="C15" s="958"/>
      <c r="D15" s="958"/>
      <c r="E15" s="958"/>
      <c r="F15" s="527"/>
      <c r="G15" s="180"/>
      <c r="H15" s="105" t="str">
        <f>IF((G15-F15)=0," ",IF((G15-F15)&lt;0,(G15-F15)*-1,(G15-F15)))</f>
        <v xml:space="preserve"> </v>
      </c>
      <c r="I15" s="108" t="str">
        <f>IF((G15-F15)=0," ",IF((G15-F15)&lt;-1,"Servidores excedentes",IF((G15-F15)=1,"Servidor requerido",IF((G15-F15)=-1,"Servidor excedente",IF((G15-F15)&gt;1,"Servidores requeridos","")))))</f>
        <v xml:space="preserve"> </v>
      </c>
      <c r="J15" s="487"/>
      <c r="K15" s="181"/>
      <c r="L15" s="105" t="str">
        <f>IF((K15-J15)=0," ",IF((K15-J15)&lt;0,(K15-J15)*-1,(K15-J15)))</f>
        <v xml:space="preserve"> </v>
      </c>
      <c r="M15" s="108" t="str">
        <f>IF((K15-J15)=0," ",IF((K15-J15)&lt;-1,"Servidores excedentes",IF((K15-J15)=1,"Servidor requerido",IF((K15-J15)=-1,"Servidor excedente",IF((K15-J15)&gt;1,"Servidores requeridos","")))))</f>
        <v xml:space="preserve"> </v>
      </c>
      <c r="N15" s="487"/>
      <c r="O15" s="180"/>
      <c r="P15" s="105" t="str">
        <f>IF((O15-N15)=0," ",IF((O15-N15)&lt;0,(O15-N15)*-1,(O15-N15)))</f>
        <v xml:space="preserve"> </v>
      </c>
      <c r="Q15" s="108" t="str">
        <f>IF((O15-N15)=0," ",IF((O15-N15)&lt;-1,"Servidores excedentes",IF((O15-N15)=1,"Servidor requerido",IF((O15-N15)=-1,"Servidor excedente",IF((O15-N15)&gt;1,"Servidores requeridos","")))))</f>
        <v xml:space="preserve"> </v>
      </c>
      <c r="R15" s="487"/>
      <c r="S15" s="181"/>
      <c r="T15" s="105" t="str">
        <f>IF((S15-R15)=0," ",IF((S15-R15)&lt;0,(S15-R15)*-1,(S15-R15)))</f>
        <v xml:space="preserve"> </v>
      </c>
      <c r="U15" s="108" t="str">
        <f>IF((S15-R15)=0," ",IF((S15-R15)&lt;-1,"Servidores excedentes",IF((S15-R15)=1,"Servidor requerido",IF((S15-R15)=-1,"Servidor excedente",IF((S15-R15)&gt;1,"Servidores requeridos","")))))</f>
        <v xml:space="preserve"> </v>
      </c>
      <c r="V15" s="492" t="str">
        <f t="shared" si="0"/>
        <v xml:space="preserve"> </v>
      </c>
      <c r="W15" s="110" t="str">
        <f t="shared" si="0"/>
        <v xml:space="preserve"> </v>
      </c>
      <c r="X15" s="105" t="str">
        <f>IF(((G15+K15+O15+S15)-(F15+J15+N15+R15))&lt;0,((G15+K15+O15+S15)-(F15+J15+N15+R15))*-1,IF(((G15+K15+O15+S15)-(F15+J15+N15+R15))=0," ",((G15+K15+O15+S15)-(F15+J15+N15+R15))))</f>
        <v xml:space="preserve"> </v>
      </c>
      <c r="Y15" s="498" t="str">
        <f>IF(((G15+K15+O15+S15)-(F15+J15+N15+R15))=0," ",IF(((G15+K15+O15+S15)-(F15+J15+N15+R15))&lt;-1,"Servidores excedentes",IF(((G15+K15+O15+S15)-(F15+J15+N15+R15))=1,"Servidor requerido",IF(((G15+K15+O15+S15)-(F15+J15+N15+R15))=-1,"Servidor excedente",IF(((G15+K15+O15+S15)-(F15+J15+N15+R15))&gt;1,"Servidores requeridos","")))))</f>
        <v xml:space="preserve"> </v>
      </c>
      <c r="Z15" s="129"/>
    </row>
    <row r="16" spans="1:34" ht="17.100000000000001" customHeight="1" x14ac:dyDescent="0.25">
      <c r="A16" s="10"/>
      <c r="B16" s="959" t="s">
        <v>130</v>
      </c>
      <c r="C16" s="959"/>
      <c r="D16" s="959"/>
      <c r="E16" s="959"/>
      <c r="F16" s="488">
        <f>SUM(F13:F15)</f>
        <v>0</v>
      </c>
      <c r="G16" s="489">
        <f>SUM(G13:G15)</f>
        <v>0</v>
      </c>
      <c r="H16" s="490" t="str">
        <f>IF((G16-F16)=0," ",IF((G16-F16)&lt;0,(G16-F16)*-1,(G16-F16)))</f>
        <v xml:space="preserve"> </v>
      </c>
      <c r="I16" s="491" t="str">
        <f>IF((G16-F16)=0," ",IF((G16-F16)&lt;-1,"Servidores excedentes",IF((G16-F16)=1,"Servidor requerido",IF((G16-F16)=-1,"Servidor excedente",IF((G16-F16)&gt;1,"Servidores requeridos","")))))</f>
        <v xml:space="preserve"> </v>
      </c>
      <c r="J16" s="488">
        <f>SUM(J13:J15)</f>
        <v>0</v>
      </c>
      <c r="K16" s="489">
        <f>SUM(K13:K15)</f>
        <v>0</v>
      </c>
      <c r="L16" s="490" t="str">
        <f>IF((K16-J16)=0," ",IF((K16-J16)&lt;0,(K16-J16)*-1,(K16-J16)))</f>
        <v xml:space="preserve"> </v>
      </c>
      <c r="M16" s="491" t="str">
        <f>IF((K16-J16)=0," ",IF((K16-J16)&lt;-1,"Servidores excedentes",IF((K16-J16)=1,"Servidor requerido",IF((K16-J16)=-1,"Servidor excedente",IF((K16-J16)&gt;1,"Servidores requeridos","")))))</f>
        <v xml:space="preserve"> </v>
      </c>
      <c r="N16" s="472">
        <f>SUM(N13:N15)</f>
        <v>0</v>
      </c>
      <c r="O16" s="489">
        <f>SUM(O13:O15)</f>
        <v>0</v>
      </c>
      <c r="P16" s="490" t="str">
        <f>IF((O16-N16)=0," ",IF((O16-N16)&lt;0,(O16-N16)*-1,(O16-N16)))</f>
        <v xml:space="preserve"> </v>
      </c>
      <c r="Q16" s="491" t="str">
        <f>IF((O16-N16)=0," ",IF((O16-N16)&lt;-1,"Servidores excedentes",IF((O16-N16)=1,"Servidor requerido",IF((O16-N16)=-1,"Servidor excedente",IF((O16-N16)&gt;1,"Servidores requeridos","")))))</f>
        <v xml:space="preserve"> </v>
      </c>
      <c r="R16" s="472">
        <f>SUM(R13:R15)</f>
        <v>0</v>
      </c>
      <c r="S16" s="489">
        <f>SUM(S13:S15)</f>
        <v>0</v>
      </c>
      <c r="T16" s="490" t="str">
        <f>IF((S16-R16)=0," ",IF((S16-R16)&lt;0,(S16-R16)*-1,(S16-R16)))</f>
        <v xml:space="preserve"> </v>
      </c>
      <c r="U16" s="491" t="str">
        <f>IF((S16-R16)=0," ",IF((S16-R16)&lt;-1,"Servidores excedentes",IF((S16-R16)=1,"Servidor requerido",IF((S16-R16)=-1,"Servidor excedente",IF((S16-R16)&gt;1,"Servidores requeridos","")))))</f>
        <v xml:space="preserve"> </v>
      </c>
      <c r="V16" s="472">
        <f>SUM(V13:V15)</f>
        <v>0</v>
      </c>
      <c r="W16" s="488">
        <f>SUM(W13:W15)</f>
        <v>0</v>
      </c>
      <c r="X16" s="499" t="str">
        <f>IF(((G16+K16+O16+S16)-(F16+J16+N16+R16))&lt;0,((G16+K16+O16+S16)-(F16+J16+N16+R16))*-1,IF(((G16+K16+O16+S16)-(F16+J16+N16+R16))=0," ",((G16+K16+O16+S16)-(F16+J16+N16+R16))))</f>
        <v xml:space="preserve"> </v>
      </c>
      <c r="Y16" s="500" t="str">
        <f>IF(((G16+K16+O16+S16)-(F16+J16+N16+R16))=0," ",IF(((G16+K16+O16+S16)-(F16+J16+N16+R16))&lt;-1,"Servidores excedentes",IF(((G16+K16+O16+S16)-(F16+J16+N16+R16))=1,"Servidor requerido",IF(((G16+K16+O16+S16)-(F16+J16+N16+R16))=-1,"Servidor excedente",IF(((G16+K16+O16+S16)-(F16+J16+N16+R16))&gt;1,"Servidores requeridos","")))))</f>
        <v xml:space="preserve"> </v>
      </c>
      <c r="Z16" s="128"/>
    </row>
    <row r="17" spans="1:26" ht="20.100000000000001" customHeight="1" x14ac:dyDescent="0.25">
      <c r="A17" s="10"/>
      <c r="B17" s="935" t="s">
        <v>443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128"/>
    </row>
    <row r="18" spans="1:26" s="130" customFormat="1" ht="17.100000000000001" customHeight="1" x14ac:dyDescent="0.25">
      <c r="A18" s="10"/>
      <c r="B18" s="950" t="s">
        <v>17</v>
      </c>
      <c r="C18" s="950"/>
      <c r="D18" s="950"/>
      <c r="E18" s="950"/>
      <c r="F18" s="960" t="s">
        <v>445</v>
      </c>
      <c r="G18" s="954"/>
      <c r="H18" s="954"/>
      <c r="I18" s="954"/>
      <c r="J18" s="954" t="s">
        <v>446</v>
      </c>
      <c r="K18" s="954"/>
      <c r="L18" s="954"/>
      <c r="M18" s="954"/>
      <c r="N18" s="954" t="s">
        <v>447</v>
      </c>
      <c r="O18" s="954"/>
      <c r="P18" s="954"/>
      <c r="Q18" s="954"/>
      <c r="R18" s="954" t="s">
        <v>448</v>
      </c>
      <c r="S18" s="954"/>
      <c r="T18" s="954"/>
      <c r="U18" s="955"/>
      <c r="V18" s="946" t="s">
        <v>122</v>
      </c>
      <c r="W18" s="946"/>
      <c r="X18" s="946"/>
      <c r="Y18" s="946"/>
      <c r="Z18" s="129"/>
    </row>
    <row r="19" spans="1:26" ht="17.100000000000001" customHeight="1" x14ac:dyDescent="0.25">
      <c r="A19" s="11"/>
      <c r="B19" s="950"/>
      <c r="C19" s="950"/>
      <c r="D19" s="950"/>
      <c r="E19" s="950"/>
      <c r="F19" s="106" t="s">
        <v>75</v>
      </c>
      <c r="G19" s="347" t="s">
        <v>74</v>
      </c>
      <c r="H19" s="956" t="s">
        <v>72</v>
      </c>
      <c r="I19" s="957"/>
      <c r="J19" s="347" t="s">
        <v>75</v>
      </c>
      <c r="K19" s="347" t="s">
        <v>74</v>
      </c>
      <c r="L19" s="956" t="s">
        <v>72</v>
      </c>
      <c r="M19" s="957"/>
      <c r="N19" s="347" t="s">
        <v>75</v>
      </c>
      <c r="O19" s="347" t="s">
        <v>74</v>
      </c>
      <c r="P19" s="956" t="s">
        <v>72</v>
      </c>
      <c r="Q19" s="957"/>
      <c r="R19" s="347" t="s">
        <v>75</v>
      </c>
      <c r="S19" s="347" t="s">
        <v>74</v>
      </c>
      <c r="T19" s="956" t="s">
        <v>72</v>
      </c>
      <c r="U19" s="957"/>
      <c r="V19" s="347" t="s">
        <v>75</v>
      </c>
      <c r="W19" s="347" t="s">
        <v>74</v>
      </c>
      <c r="X19" s="949" t="s">
        <v>118</v>
      </c>
      <c r="Y19" s="949"/>
      <c r="Z19" s="128"/>
    </row>
    <row r="20" spans="1:26" ht="18" customHeight="1" x14ac:dyDescent="0.25">
      <c r="A20" s="10"/>
      <c r="B20" s="961" t="s">
        <v>82</v>
      </c>
      <c r="C20" s="961"/>
      <c r="D20" s="961"/>
      <c r="E20" s="961"/>
      <c r="F20" s="527"/>
      <c r="G20" s="180"/>
      <c r="H20" s="105" t="str">
        <f t="shared" ref="H20:H24" si="1">IF((G20-F20)=0," ",IF((G20-F20)&lt;0,(G20-F20)*-1,(G20-F20)))</f>
        <v xml:space="preserve"> </v>
      </c>
      <c r="I20" s="108" t="str">
        <f t="shared" ref="I20:I24" si="2">IF((G20-F20)=0," ",IF((G20-F20)&lt;-1,"Servidores excedentes",IF((G20-F20)=1,"Servidor requerido",IF((G20-F20)=-1,"Servidor excedente",IF((G20-F20)&gt;1,"Servidores requeridos","")))))</f>
        <v xml:space="preserve"> </v>
      </c>
      <c r="J20" s="487"/>
      <c r="K20" s="180"/>
      <c r="L20" s="105" t="str">
        <f t="shared" ref="L20:L24" si="3">IF((K20-J20)=0," ",IF((K20-J20)&lt;0,(K20-J20)*-1,(K20-J20)))</f>
        <v xml:space="preserve"> </v>
      </c>
      <c r="M20" s="108" t="str">
        <f t="shared" ref="M20:M25" si="4">IF((K20-J20)=0," ",IF((K20-J20)&lt;-1,"Servidores excedentes",IF((K20-J20)=1,"Servidor requerido",IF((K20-J20)=-1,"Servidor excedente",IF((K20-J20)&gt;1,"Servidores requeridos","")))))</f>
        <v xml:space="preserve"> </v>
      </c>
      <c r="N20" s="487"/>
      <c r="O20" s="180"/>
      <c r="P20" s="105" t="str">
        <f t="shared" ref="P20:P25" si="5">IF((O20-N20)=0," ",IF((O20-N20)&lt;0,(O20-N20)*-1,(O20-N20)))</f>
        <v xml:space="preserve"> </v>
      </c>
      <c r="Q20" s="108" t="str">
        <f t="shared" ref="Q20:Q25" si="6">IF((O20-N20)=0," ",IF((O20-N20)&lt;-1,"Servidores excedentes",IF((O20-N20)=1,"Servidor requerido",IF((O20-N20)=-1,"Servidor excedente",IF((O20-N20)&gt;1,"Servidores requeridos","")))))</f>
        <v xml:space="preserve"> </v>
      </c>
      <c r="R20" s="487"/>
      <c r="S20" s="180"/>
      <c r="T20" s="105" t="str">
        <f t="shared" ref="T20:T25" si="7">IF((S20-R20)=0," ",IF((S20-R20)&lt;0,(S20-R20)*-1,(S20-R20)))</f>
        <v xml:space="preserve"> </v>
      </c>
      <c r="U20" s="108" t="str">
        <f t="shared" ref="U20:U25" si="8">IF((S20-R20)=0," ",IF((S20-R20)&lt;-1,"Servidores excedentes",IF((S20-R20)=1,"Servidor requerido",IF((S20-R20)=-1,"Servidor excedente",IF((S20-R20)&gt;1,"Servidores requeridos","")))))</f>
        <v xml:space="preserve"> </v>
      </c>
      <c r="V20" s="492" t="str">
        <f t="shared" ref="V20:W24" si="9">IF((F20+J20+N20+R20)=0," ",(F20+J20+N20+R20))</f>
        <v xml:space="preserve"> </v>
      </c>
      <c r="W20" s="110" t="str">
        <f t="shared" si="9"/>
        <v xml:space="preserve"> </v>
      </c>
      <c r="X20" s="105" t="str">
        <f t="shared" ref="X20:X25" si="10">IF(((G20+K20+O20+S20)-(F20+J20+N20+R20))&lt;0,((G20+K20+O20+S20)-(F20+J20+N20+R20))*-1,IF(((G20+K20+O20+S20)-(F20+J20+N20+R20))=0," ",((G20+K20+O20+S20)-(F20+J20+N20+R20))))</f>
        <v xml:space="preserve"> </v>
      </c>
      <c r="Y20" s="498" t="str">
        <f t="shared" ref="Y20:Y25" si="11">IF(((G20+K20+O20+S20)-(F20+J20+N20+R20))=0," ",IF(((G20+K20+O20+S20)-(F20+J20+N20+R20))&lt;-1,"Servidores excedentes",IF(((G20+K20+O20+S20)-(F20+J20+N20+R20))=1,"Servidor requerido",IF(((G20+K20+O20+S20)-(F20+J20+N20+R20))=-1,"Servidor excedente",IF(((G20+K20+O20+S20)-(F20+J20+N20+R20))&gt;1,"Servidores requeridos","")))))</f>
        <v xml:space="preserve"> </v>
      </c>
      <c r="Z20" s="128"/>
    </row>
    <row r="21" spans="1:26" ht="18" customHeight="1" x14ac:dyDescent="0.25">
      <c r="A21" s="10"/>
      <c r="B21" s="961" t="s">
        <v>19</v>
      </c>
      <c r="C21" s="961"/>
      <c r="D21" s="961"/>
      <c r="E21" s="961"/>
      <c r="F21" s="527"/>
      <c r="G21" s="180"/>
      <c r="H21" s="105" t="str">
        <f t="shared" si="1"/>
        <v xml:space="preserve"> </v>
      </c>
      <c r="I21" s="108" t="str">
        <f t="shared" si="2"/>
        <v xml:space="preserve"> </v>
      </c>
      <c r="J21" s="487"/>
      <c r="K21" s="180"/>
      <c r="L21" s="105" t="str">
        <f t="shared" si="3"/>
        <v xml:space="preserve"> </v>
      </c>
      <c r="M21" s="108" t="str">
        <f t="shared" si="4"/>
        <v xml:space="preserve"> </v>
      </c>
      <c r="N21" s="487"/>
      <c r="O21" s="180"/>
      <c r="P21" s="105" t="str">
        <f t="shared" si="5"/>
        <v xml:space="preserve"> </v>
      </c>
      <c r="Q21" s="108" t="str">
        <f t="shared" si="6"/>
        <v xml:space="preserve"> </v>
      </c>
      <c r="R21" s="487"/>
      <c r="S21" s="180"/>
      <c r="T21" s="105" t="str">
        <f t="shared" si="7"/>
        <v xml:space="preserve"> </v>
      </c>
      <c r="U21" s="108" t="str">
        <f t="shared" si="8"/>
        <v xml:space="preserve"> </v>
      </c>
      <c r="V21" s="492" t="str">
        <f t="shared" si="9"/>
        <v xml:space="preserve"> </v>
      </c>
      <c r="W21" s="110" t="str">
        <f t="shared" si="9"/>
        <v xml:space="preserve"> </v>
      </c>
      <c r="X21" s="105" t="str">
        <f t="shared" si="10"/>
        <v xml:space="preserve"> </v>
      </c>
      <c r="Y21" s="498" t="str">
        <f t="shared" si="11"/>
        <v xml:space="preserve"> </v>
      </c>
      <c r="Z21" s="128"/>
    </row>
    <row r="22" spans="1:26" ht="18" customHeight="1" x14ac:dyDescent="0.25">
      <c r="A22" s="10"/>
      <c r="B22" s="961" t="s">
        <v>21</v>
      </c>
      <c r="C22" s="961"/>
      <c r="D22" s="961"/>
      <c r="E22" s="961"/>
      <c r="F22" s="527"/>
      <c r="G22" s="180"/>
      <c r="H22" s="105" t="str">
        <f t="shared" si="1"/>
        <v xml:space="preserve"> </v>
      </c>
      <c r="I22" s="108" t="str">
        <f t="shared" si="2"/>
        <v xml:space="preserve"> </v>
      </c>
      <c r="J22" s="487"/>
      <c r="K22" s="180"/>
      <c r="L22" s="105" t="str">
        <f t="shared" si="3"/>
        <v xml:space="preserve"> </v>
      </c>
      <c r="M22" s="108" t="str">
        <f t="shared" si="4"/>
        <v xml:space="preserve"> </v>
      </c>
      <c r="N22" s="487"/>
      <c r="O22" s="180"/>
      <c r="P22" s="105" t="str">
        <f t="shared" si="5"/>
        <v xml:space="preserve"> </v>
      </c>
      <c r="Q22" s="108" t="str">
        <f t="shared" si="6"/>
        <v xml:space="preserve"> </v>
      </c>
      <c r="R22" s="487"/>
      <c r="S22" s="180"/>
      <c r="T22" s="105" t="str">
        <f t="shared" si="7"/>
        <v xml:space="preserve"> </v>
      </c>
      <c r="U22" s="108" t="str">
        <f t="shared" si="8"/>
        <v xml:space="preserve"> </v>
      </c>
      <c r="V22" s="492" t="str">
        <f t="shared" si="9"/>
        <v xml:space="preserve"> </v>
      </c>
      <c r="W22" s="110" t="str">
        <f t="shared" si="9"/>
        <v xml:space="preserve"> </v>
      </c>
      <c r="X22" s="105" t="str">
        <f t="shared" si="10"/>
        <v xml:space="preserve"> </v>
      </c>
      <c r="Y22" s="498" t="str">
        <f t="shared" si="11"/>
        <v xml:space="preserve"> </v>
      </c>
      <c r="Z22" s="128"/>
    </row>
    <row r="23" spans="1:26" ht="18" customHeight="1" x14ac:dyDescent="0.25">
      <c r="A23" s="10"/>
      <c r="B23" s="961" t="s">
        <v>224</v>
      </c>
      <c r="C23" s="961"/>
      <c r="D23" s="961"/>
      <c r="E23" s="961"/>
      <c r="F23" s="527"/>
      <c r="G23" s="180"/>
      <c r="H23" s="105" t="str">
        <f t="shared" si="1"/>
        <v xml:space="preserve"> </v>
      </c>
      <c r="I23" s="108" t="str">
        <f t="shared" si="2"/>
        <v xml:space="preserve"> </v>
      </c>
      <c r="J23" s="487"/>
      <c r="K23" s="180"/>
      <c r="L23" s="105" t="str">
        <f t="shared" si="3"/>
        <v xml:space="preserve"> </v>
      </c>
      <c r="M23" s="108" t="str">
        <f t="shared" si="4"/>
        <v xml:space="preserve"> </v>
      </c>
      <c r="N23" s="487"/>
      <c r="O23" s="180"/>
      <c r="P23" s="105" t="str">
        <f t="shared" si="5"/>
        <v xml:space="preserve"> </v>
      </c>
      <c r="Q23" s="108" t="str">
        <f t="shared" si="6"/>
        <v xml:space="preserve"> </v>
      </c>
      <c r="R23" s="487"/>
      <c r="S23" s="180"/>
      <c r="T23" s="105" t="str">
        <f t="shared" si="7"/>
        <v xml:space="preserve"> </v>
      </c>
      <c r="U23" s="108" t="str">
        <f t="shared" si="8"/>
        <v xml:space="preserve"> </v>
      </c>
      <c r="V23" s="492" t="str">
        <f t="shared" si="9"/>
        <v xml:space="preserve"> </v>
      </c>
      <c r="W23" s="110" t="str">
        <f t="shared" si="9"/>
        <v xml:space="preserve"> </v>
      </c>
      <c r="X23" s="105" t="str">
        <f t="shared" si="10"/>
        <v xml:space="preserve"> </v>
      </c>
      <c r="Y23" s="498" t="str">
        <f t="shared" si="11"/>
        <v xml:space="preserve"> </v>
      </c>
      <c r="Z23" s="128"/>
    </row>
    <row r="24" spans="1:26" ht="18" customHeight="1" x14ac:dyDescent="0.25">
      <c r="A24" s="10"/>
      <c r="B24" s="962" t="s">
        <v>226</v>
      </c>
      <c r="C24" s="962"/>
      <c r="D24" s="962"/>
      <c r="E24" s="962"/>
      <c r="F24" s="527"/>
      <c r="G24" s="180"/>
      <c r="H24" s="105" t="str">
        <f t="shared" si="1"/>
        <v xml:space="preserve"> </v>
      </c>
      <c r="I24" s="108" t="str">
        <f t="shared" si="2"/>
        <v xml:space="preserve"> </v>
      </c>
      <c r="J24" s="487"/>
      <c r="K24" s="180"/>
      <c r="L24" s="105" t="str">
        <f t="shared" si="3"/>
        <v xml:space="preserve"> </v>
      </c>
      <c r="M24" s="108" t="str">
        <f t="shared" si="4"/>
        <v xml:space="preserve"> </v>
      </c>
      <c r="N24" s="487"/>
      <c r="O24" s="180"/>
      <c r="P24" s="105" t="str">
        <f t="shared" si="5"/>
        <v xml:space="preserve"> </v>
      </c>
      <c r="Q24" s="108" t="str">
        <f t="shared" si="6"/>
        <v xml:space="preserve"> </v>
      </c>
      <c r="R24" s="487"/>
      <c r="S24" s="180"/>
      <c r="T24" s="105" t="str">
        <f t="shared" si="7"/>
        <v xml:space="preserve"> </v>
      </c>
      <c r="U24" s="108" t="str">
        <f t="shared" si="8"/>
        <v xml:space="preserve"> </v>
      </c>
      <c r="V24" s="492" t="str">
        <f t="shared" si="9"/>
        <v xml:space="preserve"> </v>
      </c>
      <c r="W24" s="110" t="str">
        <f t="shared" si="9"/>
        <v xml:space="preserve"> </v>
      </c>
      <c r="X24" s="105" t="str">
        <f t="shared" si="10"/>
        <v xml:space="preserve"> </v>
      </c>
      <c r="Y24" s="498" t="str">
        <f t="shared" si="11"/>
        <v xml:space="preserve"> </v>
      </c>
      <c r="Z24" s="128"/>
    </row>
    <row r="25" spans="1:26" ht="18" customHeight="1" x14ac:dyDescent="0.25">
      <c r="A25" s="10"/>
      <c r="B25" s="962" t="s">
        <v>462</v>
      </c>
      <c r="C25" s="962"/>
      <c r="D25" s="962"/>
      <c r="E25" s="962"/>
      <c r="F25" s="527"/>
      <c r="G25" s="180"/>
      <c r="H25" s="265"/>
      <c r="I25" s="496"/>
      <c r="J25" s="487"/>
      <c r="K25" s="266"/>
      <c r="L25" s="265"/>
      <c r="M25" s="108" t="str">
        <f t="shared" si="4"/>
        <v xml:space="preserve"> </v>
      </c>
      <c r="N25" s="487"/>
      <c r="O25" s="266"/>
      <c r="P25" s="105" t="str">
        <f t="shared" si="5"/>
        <v xml:space="preserve"> </v>
      </c>
      <c r="Q25" s="108" t="str">
        <f t="shared" si="6"/>
        <v xml:space="preserve"> </v>
      </c>
      <c r="R25" s="487"/>
      <c r="S25" s="266"/>
      <c r="T25" s="105" t="str">
        <f t="shared" si="7"/>
        <v xml:space="preserve"> </v>
      </c>
      <c r="U25" s="108" t="str">
        <f t="shared" si="8"/>
        <v xml:space="preserve"> </v>
      </c>
      <c r="V25" s="492" t="str">
        <f>IF((F25+J25+N25+R25)=0," ",(F25+J25+N25+R25))</f>
        <v xml:space="preserve"> </v>
      </c>
      <c r="W25" s="110" t="str">
        <f>IF((G25+K25+O25+S25)=0," ",(G25+K25+O25+S25))</f>
        <v xml:space="preserve"> </v>
      </c>
      <c r="X25" s="105" t="str">
        <f t="shared" si="10"/>
        <v xml:space="preserve"> </v>
      </c>
      <c r="Y25" s="498" t="str">
        <f t="shared" si="11"/>
        <v xml:space="preserve"> </v>
      </c>
      <c r="Z25" s="128"/>
    </row>
    <row r="26" spans="1:26" ht="17.100000000000001" customHeight="1" x14ac:dyDescent="0.25">
      <c r="A26" s="10"/>
      <c r="B26" s="959" t="s">
        <v>130</v>
      </c>
      <c r="C26" s="959"/>
      <c r="D26" s="959"/>
      <c r="E26" s="959"/>
      <c r="F26" s="493">
        <f>SUM(F20:F25)</f>
        <v>0</v>
      </c>
      <c r="G26" s="489">
        <f>SUM(G20:G25)</f>
        <v>0</v>
      </c>
      <c r="H26" s="490" t="str">
        <f>IF((G26-F26)=0," ",IF((G26-F26)&lt;0,(G26-F26)*-1,(G26-F26)))</f>
        <v xml:space="preserve"> </v>
      </c>
      <c r="I26" s="491" t="str">
        <f>IF((G26-F26)=0," ",IF((G26-F26)&lt;-1,"Servidores excedentes",IF((G26-F26)=1,"Servidor requerido",IF((G26-F26)=-1,"Servidor excedente",IF((G26-F26)&gt;1,"Servidores requeridos","")))))</f>
        <v xml:space="preserve"> </v>
      </c>
      <c r="J26" s="497">
        <f>SUM(J20:J25)</f>
        <v>0</v>
      </c>
      <c r="K26" s="494">
        <f>SUM(K20:K25)</f>
        <v>0</v>
      </c>
      <c r="L26" s="490" t="str">
        <f>IF((K26-J26)=0," ",IF((K26-J26)&lt;0,(K26-J26)*-1,(K26-J26)))</f>
        <v xml:space="preserve"> </v>
      </c>
      <c r="M26" s="491" t="str">
        <f>IF((K26-J26)=0," ",IF((K26-J26)&lt;-1,"Servidores excedentes",IF((K26-J26)=1,"Servidor requerido",IF((K26-J26)=-1,"Servidor excedente",IF((K26-J26)&gt;1,"Servidores requeridos","")))))</f>
        <v xml:space="preserve"> </v>
      </c>
      <c r="N26" s="497">
        <f>SUM(N20:N25)</f>
        <v>0</v>
      </c>
      <c r="O26" s="494">
        <f>SUM(O20:O25)</f>
        <v>0</v>
      </c>
      <c r="P26" s="490" t="str">
        <f>IF((O26-N26)=0," ",IF((O26-N26)&lt;0,(O26-N26)*-1,(O26-N26)))</f>
        <v xml:space="preserve"> </v>
      </c>
      <c r="Q26" s="491" t="str">
        <f>IF((O26-N26)=0," ",IF((O26-N26)&lt;-1,"Servidores excedentes",IF((O26-N26)=1,"Servidor requerido",IF((O26-N26)=-1,"Servidor excedente",IF((O26-N26)&gt;1,"Servidores requeridos","")))))</f>
        <v xml:space="preserve"> </v>
      </c>
      <c r="R26" s="497">
        <f>SUM(R20:R25)</f>
        <v>0</v>
      </c>
      <c r="S26" s="494">
        <f>SUM(S20:S25)</f>
        <v>0</v>
      </c>
      <c r="T26" s="490" t="str">
        <f>IF((S26-R26)=0," ",IF((S26-R26)&lt;0,(S26-R26)*-1,(S26-R26)))</f>
        <v xml:space="preserve"> </v>
      </c>
      <c r="U26" s="491" t="str">
        <f>IF((S26-R26)=0," ",IF((S26-R26)&lt;-1,"Servidores excedentes",IF((S26-R26)=1,"Servidor requerido",IF((S26-R26)=-1,"Servidor excedente",IF((S26-R26)&gt;1,"Servidores requeridos","")))))</f>
        <v xml:space="preserve"> </v>
      </c>
      <c r="V26" s="497">
        <f>SUM(V20:V25)</f>
        <v>0</v>
      </c>
      <c r="W26" s="495">
        <f>SUM(W20:W25)</f>
        <v>0</v>
      </c>
      <c r="X26" s="499" t="str">
        <f>IF(((G26+K26+O26+S26)-(F26+J26+N26+R26))&lt;0,((G26+K26+O26+S26)-(F26+J26+N26+R26))*-1,IF(((G26+K26+O26+S26)-(F26+J26+N26+R26))=0," ",((G26+K26+O26+S26)-(F26+J26+N26+R26))))</f>
        <v xml:space="preserve"> </v>
      </c>
      <c r="Y26" s="500" t="str">
        <f>IF(((G26+K26+O26+S26)-(F26+J26+N26+R26))=0," ",IF(((G26+K26+O26+S26)-(F26+J26+N26+R26))&lt;-1,"Servidores excedentes",IF(((G26+K26+O26+S26)-(F26+J26+N26+R26))=1,"Servidor requerido",IF(((G26+K26+O26+S26)-(F26+J26+N26+R26))=-1,"Servidor excedente",IF(((G26+K26+O26+S26)-(F26+J26+N26+R26))&gt;1,"Servidores requeridos","")))))</f>
        <v xml:space="preserve"> </v>
      </c>
      <c r="Z26" s="128"/>
    </row>
    <row r="27" spans="1:26" ht="20.100000000000001" customHeight="1" x14ac:dyDescent="0.25">
      <c r="A27" s="132"/>
      <c r="B27" s="935" t="s">
        <v>444</v>
      </c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128"/>
    </row>
    <row r="28" spans="1:26" ht="17.100000000000001" customHeight="1" x14ac:dyDescent="0.25">
      <c r="A28" s="134"/>
      <c r="B28" s="964" t="s">
        <v>109</v>
      </c>
      <c r="C28" s="964"/>
      <c r="D28" s="964"/>
      <c r="E28" s="964"/>
      <c r="F28" s="965" t="s">
        <v>445</v>
      </c>
      <c r="G28" s="965"/>
      <c r="H28" s="965"/>
      <c r="I28" s="965"/>
      <c r="J28" s="965" t="s">
        <v>446</v>
      </c>
      <c r="K28" s="965"/>
      <c r="L28" s="965"/>
      <c r="M28" s="965"/>
      <c r="N28" s="965" t="s">
        <v>447</v>
      </c>
      <c r="O28" s="965"/>
      <c r="P28" s="965"/>
      <c r="Q28" s="965"/>
      <c r="R28" s="965" t="s">
        <v>448</v>
      </c>
      <c r="S28" s="965"/>
      <c r="T28" s="965"/>
      <c r="U28" s="965"/>
      <c r="V28" s="946" t="s">
        <v>125</v>
      </c>
      <c r="W28" s="946"/>
      <c r="X28" s="946"/>
      <c r="Y28" s="946"/>
      <c r="Z28" s="128"/>
    </row>
    <row r="29" spans="1:26" ht="18" customHeight="1" x14ac:dyDescent="0.25">
      <c r="A29" s="134"/>
      <c r="B29" s="958" t="s">
        <v>149</v>
      </c>
      <c r="C29" s="958"/>
      <c r="D29" s="958"/>
      <c r="E29" s="958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6">
        <f t="shared" ref="V29:V38" si="12">SUM(F29:U29)</f>
        <v>0</v>
      </c>
      <c r="W29" s="966"/>
      <c r="X29" s="966"/>
      <c r="Y29" s="966"/>
      <c r="Z29" s="128"/>
    </row>
    <row r="30" spans="1:26" ht="18" customHeight="1" x14ac:dyDescent="0.25">
      <c r="A30" s="134"/>
      <c r="B30" s="958" t="s">
        <v>150</v>
      </c>
      <c r="C30" s="958"/>
      <c r="D30" s="958"/>
      <c r="E30" s="958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963"/>
      <c r="T30" s="963"/>
      <c r="U30" s="963"/>
      <c r="V30" s="966">
        <f t="shared" si="12"/>
        <v>0</v>
      </c>
      <c r="W30" s="966"/>
      <c r="X30" s="966"/>
      <c r="Y30" s="966"/>
      <c r="Z30" s="128"/>
    </row>
    <row r="31" spans="1:26" ht="18" hidden="1" customHeight="1" x14ac:dyDescent="0.25">
      <c r="A31" s="134"/>
      <c r="B31" s="958" t="s">
        <v>123</v>
      </c>
      <c r="C31" s="958"/>
      <c r="D31" s="958"/>
      <c r="E31" s="958"/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3"/>
      <c r="U31" s="963"/>
      <c r="V31" s="966">
        <f t="shared" ref="V31:V33" si="13">SUM(F31:U31)</f>
        <v>0</v>
      </c>
      <c r="W31" s="966"/>
      <c r="X31" s="966"/>
      <c r="Y31" s="966"/>
      <c r="Z31" s="128"/>
    </row>
    <row r="32" spans="1:26" ht="18" hidden="1" customHeight="1" x14ac:dyDescent="0.25">
      <c r="A32" s="134"/>
      <c r="B32" s="958" t="s">
        <v>112</v>
      </c>
      <c r="C32" s="958"/>
      <c r="D32" s="958"/>
      <c r="E32" s="958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6">
        <f t="shared" si="13"/>
        <v>0</v>
      </c>
      <c r="W32" s="966"/>
      <c r="X32" s="966"/>
      <c r="Y32" s="966"/>
      <c r="Z32" s="128"/>
    </row>
    <row r="33" spans="1:26" ht="22.5" customHeight="1" x14ac:dyDescent="0.25">
      <c r="A33" s="134"/>
      <c r="B33" s="958" t="s">
        <v>137</v>
      </c>
      <c r="C33" s="958"/>
      <c r="D33" s="958"/>
      <c r="E33" s="958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6">
        <f t="shared" si="13"/>
        <v>0</v>
      </c>
      <c r="W33" s="966"/>
      <c r="X33" s="966"/>
      <c r="Y33" s="966"/>
      <c r="Z33" s="128"/>
    </row>
    <row r="34" spans="1:26" ht="18" customHeight="1" x14ac:dyDescent="0.25">
      <c r="A34" s="134"/>
      <c r="B34" s="958" t="s">
        <v>227</v>
      </c>
      <c r="C34" s="958"/>
      <c r="D34" s="958"/>
      <c r="E34" s="958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6">
        <f>SUM(F34:U34)</f>
        <v>0</v>
      </c>
      <c r="W34" s="966"/>
      <c r="X34" s="966"/>
      <c r="Y34" s="966"/>
      <c r="Z34" s="128"/>
    </row>
    <row r="35" spans="1:26" ht="18" customHeight="1" x14ac:dyDescent="0.25">
      <c r="A35" s="134"/>
      <c r="B35" s="958" t="s">
        <v>113</v>
      </c>
      <c r="C35" s="958"/>
      <c r="D35" s="958"/>
      <c r="E35" s="958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6">
        <f t="shared" si="12"/>
        <v>0</v>
      </c>
      <c r="W35" s="966"/>
      <c r="X35" s="966"/>
      <c r="Y35" s="966"/>
      <c r="Z35" s="128"/>
    </row>
    <row r="36" spans="1:26" ht="18" customHeight="1" x14ac:dyDescent="0.25">
      <c r="A36" s="134"/>
      <c r="B36" s="958" t="s">
        <v>114</v>
      </c>
      <c r="C36" s="958"/>
      <c r="D36" s="958"/>
      <c r="E36" s="958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6">
        <f t="shared" si="12"/>
        <v>0</v>
      </c>
      <c r="W36" s="966"/>
      <c r="X36" s="966"/>
      <c r="Y36" s="966"/>
      <c r="Z36" s="128"/>
    </row>
    <row r="37" spans="1:26" ht="18" customHeight="1" x14ac:dyDescent="0.25">
      <c r="A37" s="134"/>
      <c r="B37" s="958" t="s">
        <v>115</v>
      </c>
      <c r="C37" s="958"/>
      <c r="D37" s="958"/>
      <c r="E37" s="958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3"/>
      <c r="U37" s="963"/>
      <c r="V37" s="966">
        <f t="shared" si="12"/>
        <v>0</v>
      </c>
      <c r="W37" s="966"/>
      <c r="X37" s="966"/>
      <c r="Y37" s="966"/>
      <c r="Z37" s="128"/>
    </row>
    <row r="38" spans="1:26" ht="18" customHeight="1" x14ac:dyDescent="0.25">
      <c r="A38" s="10"/>
      <c r="B38" s="958" t="s">
        <v>116</v>
      </c>
      <c r="C38" s="958"/>
      <c r="D38" s="958"/>
      <c r="E38" s="958"/>
      <c r="F38" s="963"/>
      <c r="G38" s="963"/>
      <c r="H38" s="963"/>
      <c r="I38" s="963"/>
      <c r="J38" s="963"/>
      <c r="K38" s="963"/>
      <c r="L38" s="963"/>
      <c r="M38" s="963"/>
      <c r="N38" s="963"/>
      <c r="O38" s="963"/>
      <c r="P38" s="963"/>
      <c r="Q38" s="963"/>
      <c r="R38" s="963"/>
      <c r="S38" s="963"/>
      <c r="T38" s="963"/>
      <c r="U38" s="963"/>
      <c r="V38" s="966">
        <f t="shared" si="12"/>
        <v>0</v>
      </c>
      <c r="W38" s="966"/>
      <c r="X38" s="966"/>
      <c r="Y38" s="966"/>
      <c r="Z38" s="128"/>
    </row>
    <row r="39" spans="1:26" ht="24" customHeight="1" x14ac:dyDescent="0.25">
      <c r="A39" s="135"/>
      <c r="B39" s="968" t="s">
        <v>131</v>
      </c>
      <c r="C39" s="968"/>
      <c r="D39" s="968"/>
      <c r="E39" s="968"/>
      <c r="F39" s="969">
        <f>SUM(F28:I38)</f>
        <v>0</v>
      </c>
      <c r="G39" s="969"/>
      <c r="H39" s="969"/>
      <c r="I39" s="969"/>
      <c r="J39" s="969">
        <f>SUM(J28:M38)</f>
        <v>0</v>
      </c>
      <c r="K39" s="969"/>
      <c r="L39" s="969"/>
      <c r="M39" s="969"/>
      <c r="N39" s="969">
        <f>SUM(N28:Q38)</f>
        <v>0</v>
      </c>
      <c r="O39" s="969"/>
      <c r="P39" s="969"/>
      <c r="Q39" s="969"/>
      <c r="R39" s="969">
        <f>SUM(R28:U38)</f>
        <v>0</v>
      </c>
      <c r="S39" s="969"/>
      <c r="T39" s="969"/>
      <c r="U39" s="969"/>
      <c r="V39" s="969">
        <f>SUM(V28:Y38)</f>
        <v>0</v>
      </c>
      <c r="W39" s="969"/>
      <c r="X39" s="969"/>
      <c r="Y39" s="969"/>
      <c r="Z39" s="128"/>
    </row>
    <row r="40" spans="1:26" ht="9" customHeight="1" x14ac:dyDescent="0.25">
      <c r="A40" s="134"/>
      <c r="B40" s="20"/>
      <c r="C40" s="20"/>
      <c r="D40" s="20"/>
      <c r="E40" s="20"/>
      <c r="F40" s="20"/>
      <c r="G40" s="967"/>
      <c r="H40" s="967"/>
      <c r="I40" s="967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28"/>
    </row>
    <row r="41" spans="1:26" ht="9" customHeight="1" x14ac:dyDescent="0.25">
      <c r="A41" s="134"/>
      <c r="B41" s="20"/>
      <c r="C41" s="20"/>
      <c r="D41" s="20"/>
      <c r="E41" s="20"/>
      <c r="F41" s="20"/>
      <c r="G41" s="512"/>
      <c r="H41" s="512"/>
      <c r="I41" s="512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28"/>
    </row>
    <row r="42" spans="1:26" ht="9" customHeight="1" x14ac:dyDescent="0.25">
      <c r="A42" s="134"/>
      <c r="B42" s="20"/>
      <c r="C42" s="20"/>
      <c r="D42" s="20"/>
      <c r="E42" s="20"/>
      <c r="F42" s="20"/>
      <c r="G42" s="512"/>
      <c r="H42" s="512"/>
      <c r="I42" s="512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28"/>
    </row>
    <row r="43" spans="1:26" ht="9" customHeight="1" x14ac:dyDescent="0.25">
      <c r="A43" s="134"/>
      <c r="B43" s="20"/>
      <c r="C43" s="20"/>
      <c r="D43" s="20"/>
      <c r="E43" s="20"/>
      <c r="F43" s="20"/>
      <c r="G43" s="512"/>
      <c r="H43" s="512"/>
      <c r="I43" s="512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28"/>
    </row>
    <row r="44" spans="1:26" ht="6.75" customHeight="1" x14ac:dyDescent="0.25">
      <c r="A44" s="134"/>
      <c r="B44" s="133"/>
      <c r="C44" s="133"/>
      <c r="D44" s="133"/>
      <c r="E44" s="133"/>
      <c r="F44" s="928"/>
      <c r="G44" s="928"/>
      <c r="H44" s="928"/>
      <c r="I44" s="928"/>
      <c r="J44" s="928"/>
      <c r="K44" s="928"/>
      <c r="L44" s="928"/>
      <c r="M44" s="528"/>
      <c r="N44" s="133"/>
      <c r="O44" s="133"/>
      <c r="P44" s="528"/>
      <c r="Q44" s="928"/>
      <c r="R44" s="928"/>
      <c r="S44" s="928"/>
      <c r="T44" s="928"/>
      <c r="U44" s="928"/>
      <c r="V44" s="928"/>
      <c r="W44" s="528"/>
      <c r="X44" s="133"/>
      <c r="Y44" s="133"/>
      <c r="Z44" s="128"/>
    </row>
    <row r="45" spans="1:26" ht="7.5" customHeight="1" x14ac:dyDescent="0.25">
      <c r="A45" s="137"/>
      <c r="B45" s="133"/>
      <c r="C45" s="133"/>
      <c r="D45" s="133"/>
      <c r="E45" s="133"/>
      <c r="F45" s="929"/>
      <c r="G45" s="929"/>
      <c r="H45" s="929"/>
      <c r="I45" s="929"/>
      <c r="J45" s="929"/>
      <c r="K45" s="929"/>
      <c r="L45" s="929"/>
      <c r="M45" s="528"/>
      <c r="N45" s="136"/>
      <c r="O45" s="136"/>
      <c r="P45" s="528"/>
      <c r="Q45" s="929"/>
      <c r="R45" s="929"/>
      <c r="S45" s="929"/>
      <c r="T45" s="929"/>
      <c r="U45" s="929"/>
      <c r="V45" s="929"/>
      <c r="W45" s="528"/>
      <c r="X45" s="133"/>
      <c r="Y45" s="133"/>
      <c r="Z45" s="128"/>
    </row>
    <row r="46" spans="1:26" ht="8.25" customHeight="1" x14ac:dyDescent="0.25">
      <c r="A46" s="137"/>
      <c r="B46" s="133"/>
      <c r="C46" s="133"/>
      <c r="D46" s="133"/>
      <c r="E46" s="133"/>
      <c r="F46" s="930" t="s">
        <v>71</v>
      </c>
      <c r="G46" s="930"/>
      <c r="H46" s="930"/>
      <c r="I46" s="930"/>
      <c r="J46" s="930"/>
      <c r="K46" s="930"/>
      <c r="L46" s="930"/>
      <c r="M46" s="503"/>
      <c r="N46" s="136"/>
      <c r="O46" s="136"/>
      <c r="P46" s="503"/>
      <c r="Q46" s="930" t="s">
        <v>71</v>
      </c>
      <c r="R46" s="930"/>
      <c r="S46" s="930"/>
      <c r="T46" s="930"/>
      <c r="U46" s="930"/>
      <c r="V46" s="930"/>
      <c r="W46" s="503"/>
      <c r="X46" s="133"/>
      <c r="Y46" s="133"/>
      <c r="Z46" s="128"/>
    </row>
    <row r="47" spans="1:26" ht="9.75" customHeight="1" x14ac:dyDescent="0.25">
      <c r="A47" s="134"/>
      <c r="B47" s="133"/>
      <c r="C47" s="133"/>
      <c r="D47" s="133"/>
      <c r="E47" s="133"/>
      <c r="F47" s="651" t="s">
        <v>449</v>
      </c>
      <c r="G47" s="651"/>
      <c r="H47" s="651"/>
      <c r="I47" s="651"/>
      <c r="J47" s="651"/>
      <c r="K47" s="651"/>
      <c r="L47" s="651"/>
      <c r="M47" s="501"/>
      <c r="N47" s="136"/>
      <c r="O47" s="136"/>
      <c r="P47" s="501"/>
      <c r="Q47" s="651" t="s">
        <v>451</v>
      </c>
      <c r="R47" s="651"/>
      <c r="S47" s="651"/>
      <c r="T47" s="651"/>
      <c r="U47" s="651"/>
      <c r="V47" s="651"/>
      <c r="W47" s="504"/>
      <c r="X47" s="133"/>
      <c r="Y47" s="133"/>
      <c r="Z47" s="128"/>
    </row>
    <row r="48" spans="1:26" ht="6.75" customHeight="1" x14ac:dyDescent="0.25">
      <c r="A48" s="134"/>
      <c r="B48" s="133"/>
      <c r="C48" s="931" t="s">
        <v>177</v>
      </c>
      <c r="D48" s="931"/>
      <c r="E48" s="931"/>
      <c r="F48" s="656"/>
      <c r="G48" s="656"/>
      <c r="H48" s="656"/>
      <c r="I48" s="656"/>
      <c r="J48" s="656"/>
      <c r="K48" s="656"/>
      <c r="L48" s="656"/>
      <c r="M48" s="411"/>
      <c r="N48" s="931" t="s">
        <v>177</v>
      </c>
      <c r="O48" s="931"/>
      <c r="P48" s="931"/>
      <c r="Q48" s="656"/>
      <c r="R48" s="656"/>
      <c r="S48" s="656"/>
      <c r="T48" s="656"/>
      <c r="U48" s="656"/>
      <c r="V48" s="656"/>
      <c r="W48" s="411"/>
      <c r="X48" s="133"/>
      <c r="Y48" s="133"/>
      <c r="Z48" s="128"/>
    </row>
    <row r="49" spans="1:26" ht="8.25" customHeight="1" thickBot="1" x14ac:dyDescent="0.3">
      <c r="A49" s="168"/>
      <c r="B49" s="138"/>
      <c r="C49" s="932" t="s">
        <v>450</v>
      </c>
      <c r="D49" s="932"/>
      <c r="E49" s="932"/>
      <c r="F49" s="933"/>
      <c r="G49" s="933"/>
      <c r="H49" s="933"/>
      <c r="I49" s="933"/>
      <c r="J49" s="933"/>
      <c r="K49" s="933"/>
      <c r="L49" s="933"/>
      <c r="M49" s="502"/>
      <c r="N49" s="932" t="s">
        <v>450</v>
      </c>
      <c r="O49" s="932"/>
      <c r="P49" s="932"/>
      <c r="Q49" s="933"/>
      <c r="R49" s="933"/>
      <c r="S49" s="933"/>
      <c r="T49" s="933"/>
      <c r="U49" s="933"/>
      <c r="V49" s="933"/>
      <c r="W49" s="502"/>
      <c r="X49" s="138"/>
      <c r="Y49" s="138"/>
      <c r="Z49" s="169"/>
    </row>
    <row r="50" spans="1:26" x14ac:dyDescent="0.25"/>
    <row r="51" spans="1:26" x14ac:dyDescent="0.25"/>
    <row r="52" spans="1:26" ht="15" customHeight="1" x14ac:dyDescent="0.25"/>
    <row r="53" spans="1:26" ht="15" customHeight="1" x14ac:dyDescent="0.25"/>
    <row r="54" spans="1:26" ht="15" customHeight="1" x14ac:dyDescent="0.25"/>
    <row r="55" spans="1:26" ht="15" customHeight="1" x14ac:dyDescent="0.25"/>
    <row r="56" spans="1:26" ht="15" customHeight="1" x14ac:dyDescent="0.25"/>
    <row r="57" spans="1:26" ht="15" customHeight="1" x14ac:dyDescent="0.25"/>
    <row r="58" spans="1:26" ht="15" customHeight="1" x14ac:dyDescent="0.25"/>
    <row r="59" spans="1:26" ht="15" customHeight="1" x14ac:dyDescent="0.25"/>
    <row r="60" spans="1:26" ht="15" customHeight="1" x14ac:dyDescent="0.25"/>
    <row r="61" spans="1:26" ht="15" customHeight="1" x14ac:dyDescent="0.25"/>
    <row r="62" spans="1:26" ht="15" customHeight="1" x14ac:dyDescent="0.25"/>
  </sheetData>
  <sheetProtection algorithmName="SHA-512" hashValue="1a6sRCFweG6lvDWT8FluDDKjODClw4Al0h7RUyOq+uioHe7eiWy4gjXlsGgVTmDEk/sJD0dIz5Bh+10PezlVeQ==" saltValue="cbMM8C6FzuBdRWXrRW1qTQ==" spinCount="100000" sheet="1" objects="1" scenarios="1"/>
  <protectedRanges>
    <protectedRange sqref="A7:A8 AA7:AB8" name="Rango2"/>
    <protectedRange sqref="H8 I7:K7 N8 M7:N7 F8 B7:C8 O7:O8 W8 X7:Z8 V7:V8 R7:T8 G7" name="Rango2_1"/>
  </protectedRanges>
  <mergeCells count="137">
    <mergeCell ref="B39:E39"/>
    <mergeCell ref="F39:I39"/>
    <mergeCell ref="J39:M39"/>
    <mergeCell ref="N39:Q39"/>
    <mergeCell ref="R39:U39"/>
    <mergeCell ref="V39:Y39"/>
    <mergeCell ref="B38:E38"/>
    <mergeCell ref="F38:I38"/>
    <mergeCell ref="J38:M38"/>
    <mergeCell ref="N38:Q38"/>
    <mergeCell ref="R38:U38"/>
    <mergeCell ref="V38:Y38"/>
    <mergeCell ref="B37:E37"/>
    <mergeCell ref="F37:I37"/>
    <mergeCell ref="J37:M37"/>
    <mergeCell ref="N37:Q37"/>
    <mergeCell ref="R37:U37"/>
    <mergeCell ref="V37:Y37"/>
    <mergeCell ref="B36:E36"/>
    <mergeCell ref="F36:I36"/>
    <mergeCell ref="J36:M36"/>
    <mergeCell ref="N36:Q36"/>
    <mergeCell ref="R36:U36"/>
    <mergeCell ref="V36:Y36"/>
    <mergeCell ref="J35:M35"/>
    <mergeCell ref="N35:Q35"/>
    <mergeCell ref="R35:U35"/>
    <mergeCell ref="V35:Y35"/>
    <mergeCell ref="B34:E34"/>
    <mergeCell ref="F34:I34"/>
    <mergeCell ref="J34:M34"/>
    <mergeCell ref="N34:Q34"/>
    <mergeCell ref="R34:U34"/>
    <mergeCell ref="V34:Y34"/>
    <mergeCell ref="G40:I40"/>
    <mergeCell ref="B30:E30"/>
    <mergeCell ref="F30:I30"/>
    <mergeCell ref="J30:M30"/>
    <mergeCell ref="N30:Q30"/>
    <mergeCell ref="R30:U30"/>
    <mergeCell ref="V30:Y30"/>
    <mergeCell ref="B33:E33"/>
    <mergeCell ref="F33:I33"/>
    <mergeCell ref="J33:M33"/>
    <mergeCell ref="N33:Q33"/>
    <mergeCell ref="R33:U33"/>
    <mergeCell ref="V33:Y33"/>
    <mergeCell ref="N31:Q31"/>
    <mergeCell ref="R31:U31"/>
    <mergeCell ref="V31:Y31"/>
    <mergeCell ref="B32:E32"/>
    <mergeCell ref="F32:I32"/>
    <mergeCell ref="J32:M32"/>
    <mergeCell ref="N32:Q32"/>
    <mergeCell ref="R32:U32"/>
    <mergeCell ref="V32:Y32"/>
    <mergeCell ref="B35:E35"/>
    <mergeCell ref="F35:I35"/>
    <mergeCell ref="V28:Y28"/>
    <mergeCell ref="B31:E31"/>
    <mergeCell ref="F31:I31"/>
    <mergeCell ref="J31:M31"/>
    <mergeCell ref="B26:E26"/>
    <mergeCell ref="B28:E28"/>
    <mergeCell ref="F28:I28"/>
    <mergeCell ref="J28:M28"/>
    <mergeCell ref="N28:Q28"/>
    <mergeCell ref="R28:U28"/>
    <mergeCell ref="B27:Y27"/>
    <mergeCell ref="B29:E29"/>
    <mergeCell ref="F29:I29"/>
    <mergeCell ref="J29:M29"/>
    <mergeCell ref="N29:Q29"/>
    <mergeCell ref="R29:U29"/>
    <mergeCell ref="V29:Y29"/>
    <mergeCell ref="B20:E20"/>
    <mergeCell ref="B21:E21"/>
    <mergeCell ref="B22:E22"/>
    <mergeCell ref="B23:E23"/>
    <mergeCell ref="B24:E24"/>
    <mergeCell ref="B25:E25"/>
    <mergeCell ref="J18:M18"/>
    <mergeCell ref="N18:Q18"/>
    <mergeCell ref="R18:U18"/>
    <mergeCell ref="V18:Y18"/>
    <mergeCell ref="H19:I19"/>
    <mergeCell ref="L19:M19"/>
    <mergeCell ref="P19:Q19"/>
    <mergeCell ref="T19:U19"/>
    <mergeCell ref="X19:Y19"/>
    <mergeCell ref="B13:E13"/>
    <mergeCell ref="B14:E14"/>
    <mergeCell ref="B15:E15"/>
    <mergeCell ref="B16:E16"/>
    <mergeCell ref="B18:E19"/>
    <mergeCell ref="F18:I18"/>
    <mergeCell ref="B17:Y17"/>
    <mergeCell ref="V11:Y11"/>
    <mergeCell ref="H12:I12"/>
    <mergeCell ref="L12:M12"/>
    <mergeCell ref="P12:Q12"/>
    <mergeCell ref="T12:U12"/>
    <mergeCell ref="X12:Y12"/>
    <mergeCell ref="B11:E12"/>
    <mergeCell ref="F11:I11"/>
    <mergeCell ref="J11:M11"/>
    <mergeCell ref="N11:Q11"/>
    <mergeCell ref="R11:U11"/>
    <mergeCell ref="B10:Y10"/>
    <mergeCell ref="B7:E7"/>
    <mergeCell ref="F7:Y7"/>
    <mergeCell ref="B8:E8"/>
    <mergeCell ref="F8:S8"/>
    <mergeCell ref="W2:Y2"/>
    <mergeCell ref="W5:Y5"/>
    <mergeCell ref="W4:Y4"/>
    <mergeCell ref="W3:Y3"/>
    <mergeCell ref="H2:U3"/>
    <mergeCell ref="H4:U4"/>
    <mergeCell ref="H5:U5"/>
    <mergeCell ref="B2:G5"/>
    <mergeCell ref="V8:Y8"/>
    <mergeCell ref="T8:U8"/>
    <mergeCell ref="F44:L45"/>
    <mergeCell ref="Q44:V45"/>
    <mergeCell ref="F46:L46"/>
    <mergeCell ref="F47:L47"/>
    <mergeCell ref="C48:E48"/>
    <mergeCell ref="C49:E49"/>
    <mergeCell ref="F48:L48"/>
    <mergeCell ref="F49:L49"/>
    <mergeCell ref="N48:P48"/>
    <mergeCell ref="N49:P49"/>
    <mergeCell ref="Q46:V46"/>
    <mergeCell ref="Q47:V47"/>
    <mergeCell ref="Q48:V48"/>
    <mergeCell ref="Q49:V49"/>
  </mergeCells>
  <conditionalFormatting sqref="B29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{3A7114E0-4C3D-4528-9454-686A027CBEAE}</x14:id>
        </ext>
      </extLst>
    </cfRule>
  </conditionalFormatting>
  <conditionalFormatting sqref="B30:B32 B35:B38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{04A44A0D-D9DB-43CD-8F4C-D03C8ABCF355}</x14:id>
        </ext>
      </extLst>
    </cfRule>
  </conditionalFormatting>
  <conditionalFormatting sqref="B33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{555EC26D-1B43-463F-BF79-65E50E4FCB35}</x14:id>
        </ext>
      </extLst>
    </cfRule>
  </conditionalFormatting>
  <conditionalFormatting sqref="B34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{0C9A60B2-2037-4A4F-A446-C5EFBE1766BC}</x14:id>
        </ext>
      </extLst>
    </cfRule>
  </conditionalFormatting>
  <conditionalFormatting sqref="B39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{AA6A22A8-678B-4436-B429-F84B7E536A29}</x14:id>
        </ext>
      </extLst>
    </cfRule>
  </conditionalFormatting>
  <conditionalFormatting sqref="B13:E1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{E31CADC5-CD50-473C-92D8-23CF4449E94A}</x14:id>
        </ext>
      </extLst>
    </cfRule>
  </conditionalFormatting>
  <conditionalFormatting sqref="B14:E1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{E90B724C-24BE-4E8A-B8AC-71FA6B8AB156}</x14:id>
        </ext>
      </extLst>
    </cfRule>
  </conditionalFormatting>
  <conditionalFormatting sqref="B15:E15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{4C2FA596-2F3F-4D76-873C-A24724498956}</x14:id>
        </ext>
      </extLst>
    </cfRule>
  </conditionalFormatting>
  <printOptions gridLines="1"/>
  <pageMargins left="0.31496062992125984" right="0.15748031496062992" top="0.74803149606299213" bottom="0.74803149606299213" header="0.31496062992125984" footer="0.31496062992125984"/>
  <pageSetup paperSize="9" scale="95" fitToWidth="0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7114E0-4C3D-4528-9454-686A027CBE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B29</xm:sqref>
        </x14:conditionalFormatting>
        <x14:conditionalFormatting xmlns:xm="http://schemas.microsoft.com/office/excel/2006/main">
          <x14:cfRule type="dataBar" id="{04A44A0D-D9DB-43CD-8F4C-D03C8ABCF3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B30:B32 B35:B38</xm:sqref>
        </x14:conditionalFormatting>
        <x14:conditionalFormatting xmlns:xm="http://schemas.microsoft.com/office/excel/2006/main">
          <x14:cfRule type="dataBar" id="{555EC26D-1B43-463F-BF79-65E50E4FCB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B33</xm:sqref>
        </x14:conditionalFormatting>
        <x14:conditionalFormatting xmlns:xm="http://schemas.microsoft.com/office/excel/2006/main">
          <x14:cfRule type="dataBar" id="{0C9A60B2-2037-4A4F-A446-C5EFBE1766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B34</xm:sqref>
        </x14:conditionalFormatting>
        <x14:conditionalFormatting xmlns:xm="http://schemas.microsoft.com/office/excel/2006/main">
          <x14:cfRule type="dataBar" id="{AA6A22A8-678B-4436-B429-F84B7E536A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B39</xm:sqref>
        </x14:conditionalFormatting>
        <x14:conditionalFormatting xmlns:xm="http://schemas.microsoft.com/office/excel/2006/main">
          <x14:cfRule type="dataBar" id="{E31CADC5-CD50-473C-92D8-23CF4449E94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B13:E13</xm:sqref>
        </x14:conditionalFormatting>
        <x14:conditionalFormatting xmlns:xm="http://schemas.microsoft.com/office/excel/2006/main">
          <x14:cfRule type="dataBar" id="{E90B724C-24BE-4E8A-B8AC-71FA6B8AB1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B14:E14</xm:sqref>
        </x14:conditionalFormatting>
        <x14:conditionalFormatting xmlns:xm="http://schemas.microsoft.com/office/excel/2006/main">
          <x14:cfRule type="dataBar" id="{4C2FA596-2F3F-4D76-873C-A247244989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B15:E15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0000000}">
          <x14:formula1>
            <xm:f>'F:\Users\Usuario\Desktop\MDT\6. SUBSISTEMAS DEL TALENTO HUMANO\1. PLANIFICACION\DOCUMENTOS PUBLICADOS-2017\formatos PTH\[INSTRUMENTOS TÉCNICOS PLANIFICACIÓN DEL TH BANCA 2018 15.08.2018.xlsx]Datos'!#REF!</xm:f>
          </x14:formula1>
          <xm:sqref>Z7</xm:sqref>
        </x14:dataValidation>
        <x14:dataValidation type="list" allowBlank="1" showInputMessage="1" showErrorMessage="1" xr:uid="{00000000-0002-0000-0C00-000001000000}">
          <x14:formula1>
            <xm:f>Datos!$G$2:$G$5</xm:f>
          </x14:formula1>
          <xm:sqref>F8:S8</xm:sqref>
        </x14:dataValidation>
        <x14:dataValidation type="list" allowBlank="1" showInputMessage="1" showErrorMessage="1" xr:uid="{00000000-0002-0000-0C00-000002000000}">
          <x14:formula1>
            <xm:f>Datos!$I$2:$I$9</xm:f>
          </x14:formula1>
          <xm:sqref>H5:U5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"/>
  <dimension ref="A1:J27"/>
  <sheetViews>
    <sheetView topLeftCell="A4" zoomScaleNormal="100" workbookViewId="0">
      <selection activeCell="F16" sqref="F16"/>
    </sheetView>
  </sheetViews>
  <sheetFormatPr baseColWidth="10" defaultColWidth="11.42578125" defaultRowHeight="13.5" x14ac:dyDescent="0.3"/>
  <cols>
    <col min="1" max="1" width="14.7109375" style="183" customWidth="1"/>
    <col min="2" max="2" width="24.85546875" style="183" bestFit="1" customWidth="1"/>
    <col min="3" max="3" width="13.42578125" style="183" customWidth="1"/>
    <col min="4" max="4" width="18.5703125" style="183" bestFit="1" customWidth="1"/>
    <col min="5" max="5" width="6.85546875" style="183" bestFit="1" customWidth="1"/>
    <col min="6" max="6" width="19.5703125" style="183" customWidth="1"/>
    <col min="7" max="7" width="37.42578125" style="183" bestFit="1" customWidth="1"/>
    <col min="8" max="8" width="14.85546875" style="183" customWidth="1"/>
    <col min="9" max="9" width="11.42578125" style="183"/>
    <col min="10" max="10" width="18.42578125" style="183" bestFit="1" customWidth="1"/>
    <col min="11" max="16384" width="11.42578125" style="183"/>
  </cols>
  <sheetData>
    <row r="1" spans="1:10" ht="49.5" customHeight="1" x14ac:dyDescent="0.3">
      <c r="A1" s="188" t="s">
        <v>67</v>
      </c>
      <c r="B1" s="188" t="s">
        <v>18</v>
      </c>
      <c r="C1" s="188" t="s">
        <v>5</v>
      </c>
      <c r="D1" s="188" t="s">
        <v>18</v>
      </c>
      <c r="E1" s="188" t="s">
        <v>41</v>
      </c>
      <c r="F1" s="188" t="s">
        <v>5</v>
      </c>
      <c r="G1" s="393" t="s">
        <v>97</v>
      </c>
      <c r="H1" s="393" t="s">
        <v>120</v>
      </c>
      <c r="I1" s="188" t="s">
        <v>404</v>
      </c>
      <c r="J1" s="188" t="s">
        <v>163</v>
      </c>
    </row>
    <row r="2" spans="1:10" ht="25.5" customHeight="1" x14ac:dyDescent="0.3">
      <c r="A2" s="394" t="s">
        <v>44</v>
      </c>
      <c r="B2" s="395" t="s">
        <v>23</v>
      </c>
      <c r="C2" s="396">
        <v>585</v>
      </c>
      <c r="D2" s="395" t="s">
        <v>372</v>
      </c>
      <c r="E2" s="397">
        <v>3</v>
      </c>
      <c r="F2" s="396">
        <v>527</v>
      </c>
      <c r="G2" s="398" t="s">
        <v>186</v>
      </c>
      <c r="H2" s="394" t="s">
        <v>190</v>
      </c>
      <c r="I2" s="399" t="s">
        <v>411</v>
      </c>
      <c r="J2" s="400">
        <v>44928</v>
      </c>
    </row>
    <row r="3" spans="1:10" ht="25.5" customHeight="1" x14ac:dyDescent="0.3">
      <c r="A3" s="394" t="s">
        <v>45</v>
      </c>
      <c r="B3" s="395" t="s">
        <v>24</v>
      </c>
      <c r="C3" s="396">
        <v>622</v>
      </c>
      <c r="D3" s="395" t="s">
        <v>373</v>
      </c>
      <c r="E3" s="397">
        <v>4</v>
      </c>
      <c r="F3" s="396">
        <v>553</v>
      </c>
      <c r="G3" s="398" t="s">
        <v>187</v>
      </c>
      <c r="H3" s="394" t="s">
        <v>191</v>
      </c>
      <c r="I3" s="399" t="s">
        <v>412</v>
      </c>
      <c r="J3" s="391"/>
    </row>
    <row r="4" spans="1:10" ht="25.5" customHeight="1" x14ac:dyDescent="0.3">
      <c r="A4" s="394" t="s">
        <v>46</v>
      </c>
      <c r="B4" s="395" t="s">
        <v>25</v>
      </c>
      <c r="C4" s="396">
        <v>675</v>
      </c>
      <c r="D4" s="395" t="s">
        <v>374</v>
      </c>
      <c r="E4" s="397">
        <v>5</v>
      </c>
      <c r="F4" s="396">
        <v>622</v>
      </c>
      <c r="G4" s="398" t="s">
        <v>188</v>
      </c>
      <c r="H4" s="394" t="s">
        <v>192</v>
      </c>
      <c r="I4" s="399" t="s">
        <v>413</v>
      </c>
      <c r="J4" s="391"/>
    </row>
    <row r="5" spans="1:10" ht="25.5" customHeight="1" x14ac:dyDescent="0.3">
      <c r="A5" s="394" t="s">
        <v>47</v>
      </c>
      <c r="B5" s="395" t="s">
        <v>26</v>
      </c>
      <c r="C5" s="396">
        <v>733</v>
      </c>
      <c r="D5" s="395" t="s">
        <v>375</v>
      </c>
      <c r="E5" s="397">
        <v>6</v>
      </c>
      <c r="F5" s="396">
        <v>733</v>
      </c>
      <c r="G5" s="398" t="s">
        <v>189</v>
      </c>
      <c r="H5" s="394" t="s">
        <v>193</v>
      </c>
      <c r="I5" s="399" t="s">
        <v>414</v>
      </c>
      <c r="J5" s="391"/>
    </row>
    <row r="6" spans="1:10" ht="25.5" customHeight="1" x14ac:dyDescent="0.3">
      <c r="A6" s="394" t="s">
        <v>42</v>
      </c>
      <c r="B6" s="401" t="s">
        <v>27</v>
      </c>
      <c r="C6" s="396">
        <v>817</v>
      </c>
      <c r="D6" s="395" t="s">
        <v>376</v>
      </c>
      <c r="E6" s="397">
        <v>7</v>
      </c>
      <c r="F6" s="396">
        <v>817</v>
      </c>
      <c r="G6" s="402"/>
      <c r="H6" s="394" t="s">
        <v>194</v>
      </c>
      <c r="I6" s="399" t="s">
        <v>415</v>
      </c>
      <c r="J6" s="391"/>
    </row>
    <row r="7" spans="1:10" ht="25.5" customHeight="1" x14ac:dyDescent="0.3">
      <c r="A7" s="394" t="s">
        <v>43</v>
      </c>
      <c r="B7" s="401" t="s">
        <v>28</v>
      </c>
      <c r="C7" s="396">
        <v>901</v>
      </c>
      <c r="D7" s="395" t="s">
        <v>377</v>
      </c>
      <c r="E7" s="397">
        <v>8</v>
      </c>
      <c r="F7" s="396">
        <v>901</v>
      </c>
      <c r="G7" s="392"/>
      <c r="H7" s="394" t="s">
        <v>195</v>
      </c>
      <c r="I7" s="399" t="s">
        <v>416</v>
      </c>
      <c r="J7" s="391"/>
    </row>
    <row r="8" spans="1:10" x14ac:dyDescent="0.3">
      <c r="A8" s="394" t="s">
        <v>48</v>
      </c>
      <c r="B8" s="401" t="s">
        <v>29</v>
      </c>
      <c r="C8" s="396">
        <v>986</v>
      </c>
      <c r="D8" s="395" t="s">
        <v>378</v>
      </c>
      <c r="E8" s="397">
        <v>9</v>
      </c>
      <c r="F8" s="396">
        <v>1212</v>
      </c>
      <c r="G8" s="392"/>
      <c r="H8" s="394" t="s">
        <v>196</v>
      </c>
      <c r="I8" s="399" t="s">
        <v>417</v>
      </c>
      <c r="J8" s="391"/>
    </row>
    <row r="9" spans="1:10" x14ac:dyDescent="0.3">
      <c r="A9" s="394" t="s">
        <v>49</v>
      </c>
      <c r="B9" s="401" t="s">
        <v>30</v>
      </c>
      <c r="C9" s="396">
        <v>1086</v>
      </c>
      <c r="D9" s="395" t="s">
        <v>379</v>
      </c>
      <c r="E9" s="397">
        <v>10</v>
      </c>
      <c r="F9" s="396">
        <v>1676</v>
      </c>
      <c r="G9" s="392"/>
      <c r="H9" s="394" t="s">
        <v>197</v>
      </c>
      <c r="I9" s="399" t="s">
        <v>418</v>
      </c>
      <c r="J9" s="391"/>
    </row>
    <row r="10" spans="1:10" x14ac:dyDescent="0.3">
      <c r="A10" s="394" t="s">
        <v>4</v>
      </c>
      <c r="B10" s="401" t="s">
        <v>31</v>
      </c>
      <c r="C10" s="396">
        <v>1212</v>
      </c>
      <c r="D10" s="395" t="s">
        <v>380</v>
      </c>
      <c r="E10" s="397">
        <v>11</v>
      </c>
      <c r="F10" s="396">
        <v>2034</v>
      </c>
      <c r="G10" s="392"/>
      <c r="H10" s="394" t="s">
        <v>172</v>
      </c>
      <c r="I10" s="399" t="s">
        <v>456</v>
      </c>
      <c r="J10" s="391"/>
    </row>
    <row r="11" spans="1:10" ht="27.75" customHeight="1" x14ac:dyDescent="0.3">
      <c r="A11" s="394" t="s">
        <v>13</v>
      </c>
      <c r="B11" s="401" t="s">
        <v>32</v>
      </c>
      <c r="C11" s="396">
        <v>1412</v>
      </c>
      <c r="D11" s="395" t="s">
        <v>381</v>
      </c>
      <c r="E11" s="397">
        <v>12</v>
      </c>
      <c r="F11" s="396">
        <v>2358</v>
      </c>
      <c r="G11" s="392"/>
      <c r="H11" s="399" t="s">
        <v>173</v>
      </c>
      <c r="I11" s="399" t="s">
        <v>457</v>
      </c>
      <c r="J11" s="391"/>
    </row>
    <row r="12" spans="1:10" x14ac:dyDescent="0.3">
      <c r="A12" s="394" t="s">
        <v>14</v>
      </c>
      <c r="B12" s="401" t="s">
        <v>33</v>
      </c>
      <c r="C12" s="396">
        <v>1676</v>
      </c>
      <c r="D12" s="395" t="s">
        <v>382</v>
      </c>
      <c r="E12" s="397">
        <v>13</v>
      </c>
      <c r="F12" s="396">
        <v>2408</v>
      </c>
      <c r="G12" s="391"/>
      <c r="H12" s="391"/>
      <c r="I12" s="391"/>
      <c r="J12" s="391"/>
    </row>
    <row r="13" spans="1:10" x14ac:dyDescent="0.3">
      <c r="A13" s="394" t="s">
        <v>15</v>
      </c>
      <c r="B13" s="401" t="s">
        <v>34</v>
      </c>
      <c r="C13" s="396">
        <v>1760</v>
      </c>
      <c r="D13" s="401" t="s">
        <v>35</v>
      </c>
      <c r="E13" s="397">
        <v>14</v>
      </c>
      <c r="F13" s="396">
        <v>2034</v>
      </c>
      <c r="G13" s="391"/>
      <c r="H13" s="391"/>
      <c r="I13" s="391"/>
      <c r="J13" s="391"/>
    </row>
    <row r="14" spans="1:10" x14ac:dyDescent="0.3">
      <c r="A14" s="394" t="s">
        <v>16</v>
      </c>
      <c r="B14" s="401" t="s">
        <v>35</v>
      </c>
      <c r="C14" s="396">
        <v>2034</v>
      </c>
      <c r="D14" s="401" t="s">
        <v>38</v>
      </c>
      <c r="E14" s="397">
        <v>15</v>
      </c>
      <c r="F14" s="396">
        <v>2408</v>
      </c>
      <c r="G14" s="391"/>
      <c r="H14" s="391"/>
      <c r="I14" s="391"/>
      <c r="J14" s="391"/>
    </row>
    <row r="15" spans="1:10" x14ac:dyDescent="0.3">
      <c r="A15" s="394" t="s">
        <v>50</v>
      </c>
      <c r="B15" s="401" t="s">
        <v>36</v>
      </c>
      <c r="C15" s="396">
        <v>2308</v>
      </c>
      <c r="D15" s="401" t="s">
        <v>39</v>
      </c>
      <c r="E15" s="397">
        <v>16</v>
      </c>
      <c r="F15" s="396">
        <v>2670</v>
      </c>
      <c r="G15" s="391"/>
      <c r="H15" s="391"/>
      <c r="I15" s="391"/>
      <c r="J15" s="391"/>
    </row>
    <row r="16" spans="1:10" x14ac:dyDescent="0.3">
      <c r="A16" s="394" t="s">
        <v>51</v>
      </c>
      <c r="B16" s="401" t="s">
        <v>37</v>
      </c>
      <c r="C16" s="396">
        <v>2472</v>
      </c>
      <c r="D16" s="401"/>
      <c r="E16" s="397">
        <v>17</v>
      </c>
      <c r="F16" s="390"/>
      <c r="G16" s="391"/>
      <c r="H16" s="391"/>
      <c r="I16" s="391"/>
      <c r="J16" s="391"/>
    </row>
    <row r="17" spans="1:10" x14ac:dyDescent="0.3">
      <c r="A17" s="394" t="s">
        <v>52</v>
      </c>
      <c r="B17" s="401" t="s">
        <v>38</v>
      </c>
      <c r="C17" s="396">
        <v>2641</v>
      </c>
      <c r="D17" s="401"/>
      <c r="E17" s="397">
        <v>18</v>
      </c>
      <c r="F17" s="390"/>
      <c r="G17" s="391"/>
      <c r="H17" s="391"/>
      <c r="I17" s="391"/>
      <c r="J17" s="391"/>
    </row>
    <row r="18" spans="1:10" x14ac:dyDescent="0.3">
      <c r="A18" s="394" t="s">
        <v>53</v>
      </c>
      <c r="B18" s="401" t="s">
        <v>39</v>
      </c>
      <c r="C18" s="396">
        <v>2967</v>
      </c>
      <c r="D18" s="401"/>
      <c r="E18" s="397">
        <v>19</v>
      </c>
      <c r="F18" s="390"/>
      <c r="G18" s="391"/>
      <c r="H18" s="391"/>
      <c r="I18" s="391"/>
      <c r="J18" s="391"/>
    </row>
    <row r="19" spans="1:10" x14ac:dyDescent="0.3">
      <c r="A19" s="394" t="s">
        <v>54</v>
      </c>
      <c r="B19" s="401" t="s">
        <v>40</v>
      </c>
      <c r="C19" s="396">
        <v>3542</v>
      </c>
      <c r="D19" s="401"/>
      <c r="E19" s="397">
        <v>20</v>
      </c>
      <c r="F19" s="390"/>
      <c r="G19" s="391"/>
      <c r="H19" s="391"/>
      <c r="I19" s="391"/>
      <c r="J19" s="391"/>
    </row>
    <row r="20" spans="1:10" ht="40.5" x14ac:dyDescent="0.3">
      <c r="A20" s="391"/>
      <c r="B20" s="391" t="s">
        <v>182</v>
      </c>
      <c r="C20" s="391"/>
      <c r="D20" s="391"/>
      <c r="E20" s="391"/>
      <c r="F20" s="391"/>
      <c r="G20" s="391"/>
      <c r="H20" s="391"/>
      <c r="I20" s="391"/>
      <c r="J20" s="391"/>
    </row>
    <row r="21" spans="1:10" x14ac:dyDescent="0.3">
      <c r="A21" s="403"/>
      <c r="B21" s="403"/>
      <c r="C21" s="403"/>
      <c r="D21" s="403"/>
      <c r="E21" s="403"/>
      <c r="F21" s="403"/>
      <c r="G21" s="403"/>
      <c r="H21" s="403"/>
      <c r="I21" s="403"/>
      <c r="J21" s="403"/>
    </row>
    <row r="26" spans="1:10" x14ac:dyDescent="0.3">
      <c r="C26" s="468"/>
      <c r="D26" s="468"/>
    </row>
    <row r="27" spans="1:10" x14ac:dyDescent="0.3">
      <c r="C27" s="4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L5"/>
  <sheetViews>
    <sheetView zoomScaleNormal="100" workbookViewId="0">
      <selection activeCell="A4" sqref="A4"/>
    </sheetView>
  </sheetViews>
  <sheetFormatPr baseColWidth="10" defaultColWidth="0" defaultRowHeight="15" x14ac:dyDescent="0.25"/>
  <cols>
    <col min="1" max="36" width="15.85546875" style="329" customWidth="1"/>
    <col min="37" max="37" width="22.7109375" style="329" customWidth="1"/>
    <col min="38" max="38" width="1.5703125" customWidth="1"/>
    <col min="39" max="16384" width="11.42578125" hidden="1"/>
  </cols>
  <sheetData>
    <row r="1" spans="1:37" x14ac:dyDescent="0.25">
      <c r="A1" s="269" t="s">
        <v>151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x14ac:dyDescent="0.25">
      <c r="A2" s="269" t="s">
        <v>239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332" customFormat="1" ht="150" x14ac:dyDescent="0.25">
      <c r="A4" s="330" t="s">
        <v>283</v>
      </c>
      <c r="B4" s="330" t="s">
        <v>284</v>
      </c>
      <c r="C4" s="330" t="s">
        <v>285</v>
      </c>
      <c r="D4" s="330" t="s">
        <v>286</v>
      </c>
      <c r="E4" s="330" t="s">
        <v>287</v>
      </c>
      <c r="F4" s="330" t="s">
        <v>459</v>
      </c>
      <c r="G4" s="330" t="s">
        <v>288</v>
      </c>
      <c r="H4" s="330" t="s">
        <v>289</v>
      </c>
      <c r="I4" s="330" t="s">
        <v>290</v>
      </c>
      <c r="J4" s="330" t="s">
        <v>291</v>
      </c>
      <c r="K4" s="330" t="s">
        <v>292</v>
      </c>
      <c r="L4" s="330" t="s">
        <v>293</v>
      </c>
      <c r="M4" s="330" t="s">
        <v>294</v>
      </c>
      <c r="N4" s="330" t="s">
        <v>295</v>
      </c>
      <c r="O4" s="330" t="s">
        <v>296</v>
      </c>
      <c r="P4" s="330" t="s">
        <v>297</v>
      </c>
      <c r="Q4" s="330" t="s">
        <v>298</v>
      </c>
      <c r="R4" s="330" t="s">
        <v>299</v>
      </c>
      <c r="S4" s="330" t="s">
        <v>300</v>
      </c>
      <c r="T4" s="330" t="s">
        <v>301</v>
      </c>
      <c r="U4" s="330" t="s">
        <v>302</v>
      </c>
      <c r="V4" s="330" t="s">
        <v>303</v>
      </c>
      <c r="W4" s="330" t="s">
        <v>304</v>
      </c>
      <c r="X4" s="330" t="s">
        <v>305</v>
      </c>
      <c r="Y4" s="330" t="s">
        <v>306</v>
      </c>
      <c r="Z4" s="330" t="s">
        <v>307</v>
      </c>
      <c r="AA4" s="330" t="s">
        <v>308</v>
      </c>
      <c r="AB4" s="330" t="s">
        <v>309</v>
      </c>
      <c r="AC4" s="330" t="s">
        <v>310</v>
      </c>
      <c r="AD4" s="330" t="s">
        <v>311</v>
      </c>
      <c r="AE4" s="330" t="s">
        <v>312</v>
      </c>
      <c r="AF4" s="330" t="s">
        <v>313</v>
      </c>
      <c r="AG4" s="330" t="s">
        <v>314</v>
      </c>
      <c r="AH4" s="330" t="s">
        <v>315</v>
      </c>
      <c r="AI4" s="330" t="s">
        <v>316</v>
      </c>
      <c r="AJ4" s="330" t="s">
        <v>317</v>
      </c>
      <c r="AK4" s="331" t="s">
        <v>318</v>
      </c>
    </row>
    <row r="5" spans="1:37" x14ac:dyDescent="0.25">
      <c r="Z5" s="3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7"/>
  <dimension ref="A1:CB208"/>
  <sheetViews>
    <sheetView showGridLines="0" view="pageBreakPreview" zoomScaleNormal="110" zoomScaleSheetLayoutView="100" workbookViewId="0">
      <selection activeCell="I5" sqref="I5:W5"/>
    </sheetView>
  </sheetViews>
  <sheetFormatPr baseColWidth="10" defaultColWidth="11.42578125" defaultRowHeight="30" customHeight="1" zeroHeight="1" outlineLevelCol="1" x14ac:dyDescent="0.15"/>
  <cols>
    <col min="1" max="1" width="1" style="14" customWidth="1" outlineLevel="1"/>
    <col min="2" max="2" width="12" style="14" customWidth="1" outlineLevel="1"/>
    <col min="3" max="3" width="3.28515625" style="14" customWidth="1" outlineLevel="1"/>
    <col min="4" max="4" width="8" style="14" customWidth="1" outlineLevel="1"/>
    <col min="5" max="5" width="1.85546875" style="14" customWidth="1" outlineLevel="1"/>
    <col min="6" max="6" width="5.85546875" style="14" customWidth="1" outlineLevel="1"/>
    <col min="7" max="8" width="4.28515625" style="14" customWidth="1" outlineLevel="1"/>
    <col min="9" max="9" width="4.7109375" style="14" customWidth="1" outlineLevel="1"/>
    <col min="10" max="10" width="6.28515625" style="14" customWidth="1" outlineLevel="1"/>
    <col min="11" max="12" width="5.28515625" style="14" customWidth="1" outlineLevel="1"/>
    <col min="13" max="13" width="5.28515625" style="14" hidden="1" customWidth="1" outlineLevel="1"/>
    <col min="14" max="14" width="4.28515625" style="14" customWidth="1" outlineLevel="1"/>
    <col min="15" max="15" width="5" style="14" customWidth="1" outlineLevel="1"/>
    <col min="16" max="18" width="4.28515625" style="14" customWidth="1" outlineLevel="1"/>
    <col min="19" max="19" width="1.7109375" style="14" customWidth="1" outlineLevel="1"/>
    <col min="20" max="23" width="4.28515625" style="14" customWidth="1" outlineLevel="1"/>
    <col min="24" max="24" width="4.5703125" style="14" customWidth="1" outlineLevel="1"/>
    <col min="25" max="25" width="4.28515625" style="14" customWidth="1" outlineLevel="1"/>
    <col min="26" max="26" width="4.28515625" style="14" hidden="1" customWidth="1" outlineLevel="1"/>
    <col min="27" max="27" width="4.28515625" style="14" customWidth="1" outlineLevel="1"/>
    <col min="28" max="28" width="5.5703125" style="14" customWidth="1" outlineLevel="1"/>
    <col min="29" max="31" width="4.28515625" style="14" customWidth="1" outlineLevel="1"/>
    <col min="32" max="33" width="1.7109375" style="14" customWidth="1"/>
    <col min="34" max="34" width="7.5703125" style="14" customWidth="1" outlineLevel="1"/>
    <col min="35" max="35" width="2.7109375" style="14" customWidth="1" outlineLevel="1"/>
    <col min="36" max="36" width="6.7109375" style="97" customWidth="1" outlineLevel="1"/>
    <col min="37" max="37" width="3.7109375" style="14" customWidth="1" outlineLevel="1"/>
    <col min="38" max="38" width="12.42578125" style="68" customWidth="1" outlineLevel="1"/>
    <col min="39" max="39" width="2.7109375" style="14" customWidth="1" outlineLevel="1"/>
    <col min="40" max="40" width="6.7109375" style="97" customWidth="1" outlineLevel="1"/>
    <col min="41" max="41" width="3.7109375" style="14" customWidth="1" outlineLevel="1"/>
    <col min="42" max="42" width="12.42578125" style="68" customWidth="1" outlineLevel="1"/>
    <col min="43" max="43" width="2.7109375" style="14" customWidth="1" outlineLevel="1"/>
    <col min="44" max="44" width="6.7109375" style="97" customWidth="1" outlineLevel="1"/>
    <col min="45" max="45" width="3.7109375" style="14" customWidth="1" outlineLevel="1"/>
    <col min="46" max="46" width="12.140625" style="68" customWidth="1" outlineLevel="1"/>
    <col min="47" max="47" width="4.42578125" style="68" customWidth="1" outlineLevel="1"/>
    <col min="48" max="48" width="7" style="68" customWidth="1" outlineLevel="1"/>
    <col min="49" max="49" width="4.28515625" style="68" customWidth="1" outlineLevel="1"/>
    <col min="50" max="50" width="11.85546875" style="68" customWidth="1" outlineLevel="1"/>
    <col min="51" max="51" width="2.7109375" style="14" customWidth="1" outlineLevel="1"/>
    <col min="52" max="52" width="6.7109375" style="97" customWidth="1" outlineLevel="1"/>
    <col min="53" max="53" width="4.7109375" style="14" customWidth="1" outlineLevel="1"/>
    <col min="54" max="54" width="12" style="68" customWidth="1" outlineLevel="1"/>
    <col min="55" max="55" width="2.7109375" style="14" customWidth="1" outlineLevel="1"/>
    <col min="56" max="56" width="6.7109375" style="97" hidden="1" customWidth="1" outlineLevel="1"/>
    <col min="57" max="57" width="4.7109375" style="14" hidden="1" customWidth="1" outlineLevel="1"/>
    <col min="58" max="58" width="12" style="68" hidden="1" customWidth="1" outlineLevel="1"/>
    <col min="59" max="59" width="1.7109375" style="14" hidden="1" customWidth="1" outlineLevel="1"/>
    <col min="60" max="60" width="2.42578125" style="14" hidden="1" customWidth="1"/>
    <col min="61" max="63" width="3.140625" style="14" hidden="1" customWidth="1"/>
    <col min="64" max="64" width="2.28515625" style="14" hidden="1" customWidth="1"/>
    <col min="65" max="67" width="3.140625" style="14" hidden="1" customWidth="1"/>
    <col min="68" max="68" width="2.28515625" style="15" hidden="1" customWidth="1"/>
    <col min="69" max="69" width="2.7109375" style="14" hidden="1" customWidth="1"/>
    <col min="70" max="70" width="2.28515625" style="14" hidden="1" customWidth="1"/>
    <col min="71" max="78" width="11.42578125" style="14" hidden="1" customWidth="1"/>
    <col min="79" max="79" width="7.140625" style="14" hidden="1" customWidth="1"/>
    <col min="80" max="80" width="3.28515625" style="14" hidden="1" customWidth="1"/>
    <col min="81" max="322" width="0" style="14" hidden="1" customWidth="1"/>
    <col min="323" max="16384" width="11.42578125" style="14"/>
  </cols>
  <sheetData>
    <row r="1" spans="1:80" s="49" customFormat="1" ht="4.5" customHeight="1" x14ac:dyDescent="0.25">
      <c r="A1" s="58"/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  <c r="M1" s="57"/>
      <c r="N1" s="57"/>
      <c r="O1" s="57"/>
      <c r="P1" s="57"/>
      <c r="Q1" s="57"/>
      <c r="R1" s="57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5"/>
      <c r="AJ1" s="53"/>
      <c r="AL1" s="65"/>
      <c r="AN1" s="53"/>
      <c r="AP1" s="65"/>
      <c r="AR1" s="53"/>
      <c r="AT1" s="65"/>
      <c r="AU1" s="65"/>
      <c r="AV1" s="65"/>
      <c r="AW1" s="65"/>
      <c r="AX1" s="65"/>
      <c r="AZ1" s="53"/>
      <c r="BB1" s="65"/>
      <c r="BD1" s="53"/>
      <c r="BF1" s="65"/>
    </row>
    <row r="2" spans="1:80" s="49" customFormat="1" ht="12.75" customHeight="1" x14ac:dyDescent="0.3">
      <c r="A2" s="54"/>
      <c r="B2" s="665"/>
      <c r="C2" s="665"/>
      <c r="D2" s="665"/>
      <c r="E2" s="665"/>
      <c r="F2" s="665"/>
      <c r="G2" s="665"/>
      <c r="H2" s="665"/>
      <c r="I2" s="676" t="s">
        <v>365</v>
      </c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3" t="s">
        <v>62</v>
      </c>
      <c r="Y2" s="673"/>
      <c r="Z2" s="404"/>
      <c r="AA2" s="672">
        <f>Datos!J2</f>
        <v>44928</v>
      </c>
      <c r="AB2" s="672"/>
      <c r="AC2" s="672"/>
      <c r="AD2" s="672"/>
      <c r="AE2" s="672"/>
      <c r="AF2" s="416"/>
      <c r="AG2" s="353"/>
      <c r="AJ2" s="53"/>
      <c r="AL2" s="65"/>
      <c r="AN2" s="53"/>
      <c r="AP2" s="65"/>
      <c r="AR2" s="53"/>
      <c r="AZ2" s="53"/>
      <c r="BD2" s="53"/>
    </row>
    <row r="3" spans="1:80" s="49" customFormat="1" ht="12.75" customHeight="1" x14ac:dyDescent="0.3">
      <c r="A3" s="54"/>
      <c r="B3" s="665"/>
      <c r="C3" s="665"/>
      <c r="D3" s="665"/>
      <c r="E3" s="665"/>
      <c r="F3" s="665"/>
      <c r="G3" s="665"/>
      <c r="H3" s="665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3" t="s">
        <v>61</v>
      </c>
      <c r="Y3" s="673"/>
      <c r="Z3" s="404"/>
      <c r="AA3" s="671" t="s">
        <v>460</v>
      </c>
      <c r="AB3" s="671"/>
      <c r="AC3" s="671"/>
      <c r="AD3" s="671"/>
      <c r="AE3" s="671"/>
      <c r="AF3" s="417"/>
      <c r="AG3" s="354"/>
      <c r="AJ3" s="53"/>
      <c r="AL3" s="65"/>
      <c r="AN3" s="53"/>
      <c r="AP3" s="65"/>
      <c r="AR3" s="53"/>
      <c r="AZ3" s="53"/>
      <c r="BD3" s="53"/>
    </row>
    <row r="4" spans="1:80" s="49" customFormat="1" ht="12.75" customHeight="1" x14ac:dyDescent="0.3">
      <c r="A4" s="54"/>
      <c r="B4" s="665"/>
      <c r="C4" s="665"/>
      <c r="D4" s="665"/>
      <c r="E4" s="665"/>
      <c r="F4" s="665"/>
      <c r="G4" s="665"/>
      <c r="H4" s="665"/>
      <c r="I4" s="674" t="str">
        <f>'ÍNDICE 00'!C7</f>
        <v>MATRIZ DE PLANIFICACIÓN DEL TALENTO HUMANO POR NIVELES TERRITORIALES</v>
      </c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 t="s">
        <v>64</v>
      </c>
      <c r="Y4" s="674"/>
      <c r="Z4" s="404"/>
      <c r="AA4" s="643" t="s">
        <v>124</v>
      </c>
      <c r="AB4" s="643"/>
      <c r="AC4" s="643"/>
      <c r="AD4" s="643"/>
      <c r="AE4" s="643"/>
      <c r="AF4" s="418"/>
      <c r="AG4" s="355"/>
      <c r="AJ4" s="53"/>
      <c r="AL4" s="65"/>
      <c r="AN4" s="53"/>
      <c r="AP4" s="65"/>
      <c r="AR4" s="53"/>
      <c r="AZ4" s="53"/>
      <c r="BD4" s="53"/>
    </row>
    <row r="5" spans="1:80" s="49" customFormat="1" ht="12.75" customHeight="1" x14ac:dyDescent="0.3">
      <c r="A5" s="54"/>
      <c r="B5" s="665"/>
      <c r="C5" s="665"/>
      <c r="D5" s="665"/>
      <c r="E5" s="665"/>
      <c r="F5" s="665"/>
      <c r="G5" s="665"/>
      <c r="H5" s="665"/>
      <c r="I5" s="664" t="s">
        <v>412</v>
      </c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74" t="s">
        <v>80</v>
      </c>
      <c r="Y5" s="674"/>
      <c r="Z5" s="404"/>
      <c r="AA5" s="643" t="str">
        <f>'ÍNDICE 00'!I7</f>
        <v>PRO-MDT-PTH-01 FOR  05 EXT</v>
      </c>
      <c r="AB5" s="643"/>
      <c r="AC5" s="643"/>
      <c r="AD5" s="643"/>
      <c r="AE5" s="643"/>
      <c r="AF5" s="419"/>
      <c r="AG5" s="356"/>
      <c r="AJ5" s="53"/>
      <c r="AL5" s="65"/>
      <c r="AN5" s="53"/>
      <c r="AP5" s="65"/>
      <c r="AR5" s="53"/>
      <c r="AT5" s="65"/>
      <c r="AU5" s="65"/>
      <c r="AV5" s="65"/>
      <c r="AW5" s="65"/>
      <c r="AX5" s="65"/>
      <c r="AZ5" s="53"/>
      <c r="BB5" s="65"/>
      <c r="BD5" s="53"/>
      <c r="BF5" s="65"/>
    </row>
    <row r="6" spans="1:80" s="49" customFormat="1" ht="9" customHeight="1" x14ac:dyDescent="0.25">
      <c r="A6" s="54"/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J6" s="53"/>
      <c r="AL6" s="65"/>
      <c r="AN6" s="53"/>
      <c r="AP6" s="65"/>
      <c r="AR6" s="53"/>
      <c r="AT6" s="65"/>
      <c r="AU6" s="65"/>
      <c r="AV6" s="65"/>
      <c r="AW6" s="65"/>
      <c r="AX6" s="65"/>
      <c r="AZ6" s="53"/>
      <c r="BB6" s="65"/>
      <c r="BD6" s="53"/>
      <c r="BF6" s="65"/>
    </row>
    <row r="7" spans="1:80" s="48" customFormat="1" ht="21.75" customHeight="1" x14ac:dyDescent="0.25">
      <c r="A7" s="12"/>
      <c r="B7" s="666" t="s">
        <v>55</v>
      </c>
      <c r="C7" s="667"/>
      <c r="D7" s="667"/>
      <c r="E7" s="667"/>
      <c r="F7" s="667"/>
      <c r="G7" s="667"/>
      <c r="H7" s="667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7" t="s">
        <v>78</v>
      </c>
      <c r="W7" s="667"/>
      <c r="X7" s="667"/>
      <c r="Y7" s="667"/>
      <c r="Z7" s="381"/>
      <c r="AA7" s="561"/>
      <c r="AB7" s="561"/>
      <c r="AC7" s="561"/>
      <c r="AD7" s="561"/>
      <c r="AE7" s="562"/>
      <c r="AF7" s="51"/>
      <c r="AG7" s="50"/>
      <c r="AH7" s="49"/>
      <c r="AI7" s="49"/>
      <c r="AJ7" s="53"/>
      <c r="AK7" s="49"/>
      <c r="AL7" s="65"/>
      <c r="AM7" s="49"/>
      <c r="AN7" s="53"/>
      <c r="AO7" s="49"/>
      <c r="AP7" s="65"/>
      <c r="AQ7" s="49"/>
      <c r="AR7" s="53"/>
      <c r="AS7" s="49"/>
      <c r="AT7" s="65"/>
      <c r="AU7" s="65"/>
      <c r="AV7" s="65"/>
      <c r="AW7" s="65"/>
      <c r="AX7" s="65"/>
      <c r="AY7" s="49"/>
      <c r="AZ7" s="53"/>
      <c r="BA7" s="49"/>
      <c r="BB7" s="65"/>
      <c r="BC7" s="49"/>
      <c r="BD7" s="53"/>
      <c r="BE7" s="49"/>
      <c r="BF7" s="65"/>
      <c r="BG7" s="49"/>
    </row>
    <row r="8" spans="1:80" s="48" customFormat="1" ht="24" customHeight="1" thickBot="1" x14ac:dyDescent="0.3">
      <c r="A8" s="12"/>
      <c r="B8" s="563" t="s">
        <v>179</v>
      </c>
      <c r="C8" s="564"/>
      <c r="D8" s="564"/>
      <c r="E8" s="564"/>
      <c r="F8" s="564"/>
      <c r="G8" s="564"/>
      <c r="H8" s="564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564" t="s">
        <v>96</v>
      </c>
      <c r="W8" s="564"/>
      <c r="X8" s="564"/>
      <c r="Y8" s="564"/>
      <c r="Z8" s="382"/>
      <c r="AA8" s="565"/>
      <c r="AB8" s="565"/>
      <c r="AC8" s="565"/>
      <c r="AD8" s="565"/>
      <c r="AE8" s="566"/>
      <c r="AF8" s="51"/>
      <c r="AG8" s="50"/>
      <c r="AH8" s="49"/>
      <c r="AI8" s="49"/>
      <c r="AJ8" s="53"/>
      <c r="AK8" s="49"/>
      <c r="AL8" s="65"/>
      <c r="AM8" s="49"/>
      <c r="AN8" s="53"/>
      <c r="AO8" s="49"/>
      <c r="AP8" s="65"/>
      <c r="AQ8" s="49"/>
      <c r="AR8" s="53"/>
      <c r="AS8" s="49"/>
      <c r="AT8" s="65"/>
      <c r="AU8" s="65"/>
      <c r="AV8" s="65"/>
      <c r="AW8" s="65"/>
      <c r="AX8" s="65"/>
      <c r="AY8" s="49"/>
      <c r="AZ8" s="53"/>
      <c r="BA8" s="49"/>
      <c r="BB8" s="65"/>
      <c r="BC8" s="49"/>
      <c r="BD8" s="53"/>
      <c r="BE8" s="49"/>
      <c r="BF8" s="65"/>
    </row>
    <row r="9" spans="1:80" ht="6.75" customHeight="1" x14ac:dyDescent="0.25">
      <c r="A9" s="2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86"/>
      <c r="AB9" s="86"/>
      <c r="AC9" s="86"/>
      <c r="AD9" s="86"/>
      <c r="AE9" s="86"/>
      <c r="AF9" s="27"/>
      <c r="AG9" s="422"/>
      <c r="AH9" s="47"/>
      <c r="AI9" s="47"/>
      <c r="AJ9" s="95"/>
      <c r="AK9" s="47"/>
      <c r="AL9" s="66"/>
      <c r="AM9" s="47"/>
      <c r="AN9" s="95"/>
      <c r="AO9" s="47"/>
      <c r="AP9" s="66"/>
      <c r="AQ9" s="47"/>
      <c r="AR9" s="95"/>
      <c r="AS9" s="47"/>
      <c r="AT9" s="66"/>
      <c r="AU9" s="66"/>
      <c r="AV9" s="66"/>
      <c r="AW9" s="66"/>
      <c r="AX9" s="66"/>
      <c r="AY9" s="47"/>
      <c r="AZ9" s="95"/>
      <c r="BA9" s="47"/>
      <c r="BB9" s="66"/>
      <c r="BC9" s="46"/>
      <c r="BD9" s="95"/>
      <c r="BE9" s="47"/>
      <c r="BF9" s="66"/>
      <c r="BG9" s="46"/>
    </row>
    <row r="10" spans="1:80" ht="16.5" customHeight="1" x14ac:dyDescent="0.25">
      <c r="A10" s="28"/>
      <c r="B10" s="582" t="s">
        <v>95</v>
      </c>
      <c r="C10" s="582"/>
      <c r="D10" s="582"/>
      <c r="E10" s="582"/>
      <c r="F10" s="582"/>
      <c r="G10" s="600" t="s">
        <v>94</v>
      </c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34"/>
      <c r="T10" s="601" t="s">
        <v>74</v>
      </c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39"/>
      <c r="AG10" s="40"/>
      <c r="AH10" s="590" t="s">
        <v>410</v>
      </c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2"/>
      <c r="BC10" s="423"/>
      <c r="BD10" s="421"/>
      <c r="BE10" s="421"/>
      <c r="BF10" s="421"/>
      <c r="BG10" s="27"/>
      <c r="BI10" s="602" t="s">
        <v>121</v>
      </c>
      <c r="BJ10" s="602"/>
      <c r="BK10" s="602"/>
      <c r="BL10" s="602"/>
      <c r="BM10" s="602"/>
      <c r="BN10" s="602"/>
      <c r="BO10" s="602"/>
      <c r="BP10" s="14"/>
    </row>
    <row r="11" spans="1:80" s="41" customFormat="1" ht="35.25" customHeight="1" x14ac:dyDescent="0.25">
      <c r="A11" s="45"/>
      <c r="B11" s="582"/>
      <c r="C11" s="582"/>
      <c r="D11" s="582"/>
      <c r="E11" s="582"/>
      <c r="F11" s="582"/>
      <c r="G11" s="603" t="s">
        <v>93</v>
      </c>
      <c r="H11" s="604"/>
      <c r="I11" s="604"/>
      <c r="J11" s="604"/>
      <c r="K11" s="604"/>
      <c r="L11" s="604"/>
      <c r="M11" s="605"/>
      <c r="N11" s="606" t="s">
        <v>92</v>
      </c>
      <c r="O11" s="606"/>
      <c r="P11" s="606"/>
      <c r="Q11" s="606"/>
      <c r="R11" s="606"/>
      <c r="S11" s="377"/>
      <c r="T11" s="603" t="s">
        <v>93</v>
      </c>
      <c r="U11" s="604"/>
      <c r="V11" s="604"/>
      <c r="W11" s="604"/>
      <c r="X11" s="604"/>
      <c r="Y11" s="604"/>
      <c r="Z11" s="605"/>
      <c r="AA11" s="606" t="s">
        <v>92</v>
      </c>
      <c r="AB11" s="606"/>
      <c r="AC11" s="606"/>
      <c r="AD11" s="606"/>
      <c r="AE11" s="606"/>
      <c r="AF11" s="44"/>
      <c r="AG11" s="424"/>
      <c r="AH11" s="607" t="str">
        <f>W12</f>
        <v>Cuarta Autoridad (Sub Gerencia / Director de área o su equivalente)*</v>
      </c>
      <c r="AI11" s="589" t="s">
        <v>19</v>
      </c>
      <c r="AJ11" s="589"/>
      <c r="AK11" s="589"/>
      <c r="AL11" s="589"/>
      <c r="AM11" s="590" t="s">
        <v>21</v>
      </c>
      <c r="AN11" s="591"/>
      <c r="AO11" s="591"/>
      <c r="AP11" s="592"/>
      <c r="AQ11" s="593" t="s">
        <v>224</v>
      </c>
      <c r="AR11" s="594"/>
      <c r="AS11" s="594"/>
      <c r="AT11" s="595"/>
      <c r="AU11" s="596" t="s">
        <v>223</v>
      </c>
      <c r="AV11" s="597"/>
      <c r="AW11" s="597"/>
      <c r="AX11" s="598"/>
      <c r="AY11" s="599" t="s">
        <v>241</v>
      </c>
      <c r="AZ11" s="599"/>
      <c r="BA11" s="599"/>
      <c r="BB11" s="599"/>
      <c r="BC11" s="43"/>
      <c r="BG11" s="43"/>
      <c r="BI11" s="581" t="s">
        <v>91</v>
      </c>
      <c r="BJ11" s="581"/>
      <c r="BK11" s="581"/>
      <c r="BM11" s="581" t="s">
        <v>90</v>
      </c>
      <c r="BN11" s="581"/>
      <c r="BO11" s="581"/>
      <c r="BQ11" s="42"/>
    </row>
    <row r="12" spans="1:80" s="34" customFormat="1" ht="99.75" customHeight="1" x14ac:dyDescent="0.15">
      <c r="A12" s="40"/>
      <c r="B12" s="380" t="s">
        <v>89</v>
      </c>
      <c r="C12" s="582" t="s">
        <v>2</v>
      </c>
      <c r="D12" s="582"/>
      <c r="E12" s="582"/>
      <c r="F12" s="582"/>
      <c r="G12" s="118" t="s">
        <v>366</v>
      </c>
      <c r="H12" s="118" t="s">
        <v>453</v>
      </c>
      <c r="I12" s="118" t="s">
        <v>454</v>
      </c>
      <c r="J12" s="118" t="s">
        <v>367</v>
      </c>
      <c r="K12" s="118" t="s">
        <v>368</v>
      </c>
      <c r="L12" s="118" t="s">
        <v>369</v>
      </c>
      <c r="M12" s="348" t="s">
        <v>370</v>
      </c>
      <c r="N12" s="77" t="s">
        <v>19</v>
      </c>
      <c r="O12" s="78" t="s">
        <v>21</v>
      </c>
      <c r="P12" s="79" t="s">
        <v>224</v>
      </c>
      <c r="Q12" s="79" t="s">
        <v>223</v>
      </c>
      <c r="R12" s="78" t="s">
        <v>241</v>
      </c>
      <c r="S12" s="63"/>
      <c r="T12" s="78" t="str">
        <f>+IF((G12)=0," ",IF((G12)&gt;0,G12))</f>
        <v>Primera Autoridad a Nivel Nacional*</v>
      </c>
      <c r="U12" s="78" t="str">
        <f t="shared" ref="U12:Z43" si="0">+IF((H12)=0," ",IF((H12)&gt;0,H12))</f>
        <v>Segunda Autoridad a Nivel Nacional*</v>
      </c>
      <c r="V12" s="78" t="str">
        <f t="shared" si="0"/>
        <v>Tercera Autoridad*</v>
      </c>
      <c r="W12" s="78" t="str">
        <f t="shared" si="0"/>
        <v>Cuarta Autoridad (Sub Gerencia / Director de área o su equivalente)*</v>
      </c>
      <c r="X12" s="78" t="str">
        <f t="shared" si="0"/>
        <v>Asesor*</v>
      </c>
      <c r="Y12" s="78" t="str">
        <f t="shared" si="0"/>
        <v>Coordinador de despacho*</v>
      </c>
      <c r="Z12" s="78"/>
      <c r="AA12" s="77" t="s">
        <v>19</v>
      </c>
      <c r="AB12" s="78" t="s">
        <v>21</v>
      </c>
      <c r="AC12" s="79" t="s">
        <v>233</v>
      </c>
      <c r="AD12" s="78" t="s">
        <v>223</v>
      </c>
      <c r="AE12" s="79" t="s">
        <v>241</v>
      </c>
      <c r="AF12" s="39"/>
      <c r="AG12" s="40"/>
      <c r="AH12" s="607"/>
      <c r="AI12" s="583" t="s">
        <v>88</v>
      </c>
      <c r="AJ12" s="584"/>
      <c r="AK12" s="585"/>
      <c r="AL12" s="71" t="s">
        <v>87</v>
      </c>
      <c r="AM12" s="342" t="s">
        <v>88</v>
      </c>
      <c r="AN12" s="343"/>
      <c r="AO12" s="343"/>
      <c r="AP12" s="72" t="s">
        <v>87</v>
      </c>
      <c r="AQ12" s="344" t="s">
        <v>88</v>
      </c>
      <c r="AR12" s="345"/>
      <c r="AS12" s="345"/>
      <c r="AT12" s="73" t="s">
        <v>87</v>
      </c>
      <c r="AU12" s="337" t="s">
        <v>88</v>
      </c>
      <c r="AV12" s="338"/>
      <c r="AW12" s="338"/>
      <c r="AX12" s="74" t="s">
        <v>87</v>
      </c>
      <c r="AY12" s="586" t="s">
        <v>88</v>
      </c>
      <c r="AZ12" s="587"/>
      <c r="BA12" s="587"/>
      <c r="BB12" s="248" t="s">
        <v>87</v>
      </c>
      <c r="BC12" s="39"/>
      <c r="BG12" s="39"/>
      <c r="BI12" s="38" t="s">
        <v>81</v>
      </c>
      <c r="BJ12" s="37" t="s">
        <v>161</v>
      </c>
      <c r="BK12" s="36" t="s">
        <v>162</v>
      </c>
      <c r="BM12" s="38" t="s">
        <v>81</v>
      </c>
      <c r="BN12" s="37" t="s">
        <v>161</v>
      </c>
      <c r="BO12" s="36" t="s">
        <v>162</v>
      </c>
      <c r="BQ12" s="35"/>
      <c r="BS12" s="41"/>
      <c r="BT12" s="41"/>
      <c r="BU12" s="235" t="str">
        <f>+AI11</f>
        <v>Ejecución y coordinación de procesos</v>
      </c>
      <c r="BV12" s="235" t="str">
        <f>+AM11</f>
        <v xml:space="preserve">Ejecución de procesos </v>
      </c>
      <c r="BW12" s="235" t="str">
        <f>+AQ11</f>
        <v>Ejecución de procesos de apoyo</v>
      </c>
      <c r="BX12" s="235" t="str">
        <f>+AU11</f>
        <v>Administrativo</v>
      </c>
      <c r="BY12" s="235" t="str">
        <f>+AY11</f>
        <v>Servicios</v>
      </c>
      <c r="BZ12" s="41"/>
      <c r="CB12" s="233"/>
    </row>
    <row r="13" spans="1:80" s="32" customFormat="1" ht="24.95" customHeight="1" x14ac:dyDescent="0.25">
      <c r="A13" s="31"/>
      <c r="B13" s="378"/>
      <c r="C13" s="580"/>
      <c r="D13" s="580"/>
      <c r="E13" s="580"/>
      <c r="F13" s="580"/>
      <c r="G13" s="119"/>
      <c r="H13" s="119"/>
      <c r="I13" s="119"/>
      <c r="J13" s="119"/>
      <c r="K13" s="119"/>
      <c r="L13" s="119"/>
      <c r="M13" s="209"/>
      <c r="N13" s="209"/>
      <c r="O13" s="209"/>
      <c r="P13" s="209"/>
      <c r="Q13" s="252"/>
      <c r="R13" s="252"/>
      <c r="S13" s="208"/>
      <c r="T13" s="64" t="str">
        <f t="shared" ref="T13:Z44" si="1">+IF((G13)=0," ",IF((G13)&gt;0,G13))</f>
        <v xml:space="preserve"> </v>
      </c>
      <c r="U13" s="64" t="str">
        <f t="shared" si="0"/>
        <v xml:space="preserve"> </v>
      </c>
      <c r="V13" s="64" t="str">
        <f t="shared" si="0"/>
        <v xml:space="preserve"> </v>
      </c>
      <c r="W13" s="64" t="str">
        <f t="shared" si="0"/>
        <v xml:space="preserve"> </v>
      </c>
      <c r="X13" s="64" t="str">
        <f t="shared" si="0"/>
        <v xml:space="preserve"> </v>
      </c>
      <c r="Y13" s="64" t="str">
        <f t="shared" si="0"/>
        <v xml:space="preserve"> </v>
      </c>
      <c r="Z13" s="64" t="str">
        <f>+IF((M13)=0," ",IF((M13)&gt;0,M13))</f>
        <v xml:space="preserve"> </v>
      </c>
      <c r="AA13" s="209"/>
      <c r="AB13" s="209"/>
      <c r="AC13" s="209"/>
      <c r="AD13" s="252"/>
      <c r="AE13" s="252"/>
      <c r="AF13" s="29"/>
      <c r="AG13" s="31"/>
      <c r="AH13" s="109" t="str">
        <f>+IF((W13)=0," ",IF((W13)&gt;0,W13))</f>
        <v xml:space="preserve"> </v>
      </c>
      <c r="AI13" s="80" t="str">
        <f t="shared" ref="AI13:AI76" si="2">+IF((AA13-N13)=0," ",IF((AA13-N13)&lt;0,(AA13-N13)*-1,(AA13-N13)))</f>
        <v xml:space="preserve"> </v>
      </c>
      <c r="AJ13" s="96" t="str">
        <f t="shared" ref="AJ13:AJ76" si="3">+IF((AA13-N13)=0," ",IF((AA13-N13)&lt;-1,"Servidores excedentes",IF((AA13-N13)=1,"Servidor requerido",IF((AA13-N13)=-1,"Servidor excedente",IF((AA13-N13)&gt;1,"Servidores requeridos","")))))</f>
        <v xml:space="preserve"> </v>
      </c>
      <c r="AK13" s="81" t="str">
        <f>IF(OR(AJ13="Servidor excedente",AJ13="Servidores excedentes"),"ñ",IF(OR(AJ13="Servidores requeridos",AJ13="Servidor requerido"),"ò"," "))</f>
        <v xml:space="preserve"> </v>
      </c>
      <c r="AL13" s="120"/>
      <c r="AM13" s="89" t="str">
        <f t="shared" ref="AM13:AM76" si="4">IF((AB13-O13)=0," ",IF((AB13-O13)&lt;0,(AB13-O13)*-1,(AB13-O13)))</f>
        <v xml:space="preserve"> </v>
      </c>
      <c r="AN13" s="100" t="str">
        <f t="shared" ref="AN13:AN76" si="5">+IF((AB13-O13)=0," ", IF((AB13-O13)=-1,"Servidor excedente",IF((AB13-O13)&lt;-1,"Servidores excedentes", IF((AB13-O13)=1,"Servidor requerido", IF((AB13-O13)&gt;1,"Servidores requeridos","")))))</f>
        <v xml:space="preserve"> </v>
      </c>
      <c r="AO13" s="90" t="str">
        <f>IF(OR(AN13="Servidor excedente",AN13="Servidores excedentes"),"ñ",IF(OR(AN13="Servidores requeridos",AN13="Servidor requerido"),"ò"," "))</f>
        <v xml:space="preserve"> </v>
      </c>
      <c r="AP13" s="121"/>
      <c r="AQ13" s="91" t="str">
        <f t="shared" ref="AQ13:AQ76" si="6">IF((AC13-P13)=0," ",IF((AC13-P13)&lt;0,(AC13-P13)*-1,(AC13-P13)))</f>
        <v xml:space="preserve"> </v>
      </c>
      <c r="AR13" s="101" t="str">
        <f t="shared" ref="AR13:AR76" si="7">+IF((AC13-P13)=0," ",IF((AC13-P13)=1,"Servidor requerido",IF((AC13-P13)&gt;1,"Servidores requeridos",IF((AC13-P13)=-1,"Servidor excedente",IF((AC13-P13)&lt;-1,"Servidores excedentes","")))))</f>
        <v xml:space="preserve"> </v>
      </c>
      <c r="AS13" s="92" t="str">
        <f>IF(OR(AR13="Servidor excedente",AR13="Servidores excedentes"),"ñ",IF(OR(AR13="Servidores requeridos",AR13="Servidor requerido"),"ò"," "))</f>
        <v xml:space="preserve"> </v>
      </c>
      <c r="AT13" s="237"/>
      <c r="AU13" s="93" t="str">
        <f t="shared" ref="AU13:AU76" si="8">IF((AD13-Q13)=0," ",IF((AD13-Q13)&lt;0,(AD13-Q13)*-1,(AD13-Q13)))</f>
        <v xml:space="preserve"> </v>
      </c>
      <c r="AV13" s="102" t="str">
        <f t="shared" ref="AV13:AV76" si="9">+IF((AD13-Q13)=0," ",IF((AD13-Q13)=1,"Servidor requerido",IF((AD13-Q13)&gt;1,"Servidores requeridos",IF((AD13-Q13)=-1,"Servidor excedente",IF((AD13-Q13)&lt;-1,"Servidores excedentes","")))))</f>
        <v xml:space="preserve"> </v>
      </c>
      <c r="AW13" s="94" t="str">
        <f>IF(OR(AV13="Servidor excedente",AV13="Servidores excedentes"),"ñ",IF(OR(AV13="Servidores requeridos",AV13="Servidor requerido"),"ò"," "))</f>
        <v xml:space="preserve"> </v>
      </c>
      <c r="AX13" s="237"/>
      <c r="AY13" s="249" t="str">
        <f t="shared" ref="AY13:AY76" si="10">IF((AE13-R13)=0," ",IF((AE13-R13)&lt;0,(AE13-R13)*-1,(AE13-R13)))</f>
        <v xml:space="preserve"> </v>
      </c>
      <c r="AZ13" s="250" t="str">
        <f t="shared" ref="AZ13:AZ76" si="11">+IF((AE13-R13)=0," ",IF((AE13-R13)=1,"Servidor requerido",IF((AE13-R13)&gt;1,"Servidores requeridos",IF((AE13-R13)=-1,"Servidor excedente",IF((AE13-R13)&lt;-1,"Servidores excedentes","")))))</f>
        <v xml:space="preserve"> </v>
      </c>
      <c r="BA13" s="251" t="str">
        <f>IF(OR(AZ13="Servidor excedente",AZ13="Servidores excedentes"),"ñ",IF(OR(AZ13="Servidores requeridos",AZ13="Servidor requerido"),"ò"," "))</f>
        <v xml:space="preserve"> </v>
      </c>
      <c r="BB13" s="237"/>
      <c r="BC13" s="33"/>
      <c r="BG13" s="33"/>
      <c r="BI13" s="339" t="str">
        <f t="shared" ref="BI13:BK32" si="12">IF($B13=BI$12,(SUM($G13:$R13))," ")</f>
        <v xml:space="preserve"> </v>
      </c>
      <c r="BJ13" s="339" t="str">
        <f t="shared" si="12"/>
        <v xml:space="preserve"> </v>
      </c>
      <c r="BK13" s="339" t="str">
        <f t="shared" si="12"/>
        <v xml:space="preserve"> </v>
      </c>
      <c r="BM13" s="339" t="str">
        <f t="shared" ref="BM13:BO32" si="13">IF($B13=BM$12,(SUM($T13:$AE13))," ")</f>
        <v xml:space="preserve"> </v>
      </c>
      <c r="BN13" s="339" t="str">
        <f t="shared" si="13"/>
        <v xml:space="preserve"> </v>
      </c>
      <c r="BO13" s="339" t="str">
        <f t="shared" si="13"/>
        <v xml:space="preserve"> </v>
      </c>
      <c r="BQ13" s="336"/>
      <c r="BS13" s="588" t="s">
        <v>210</v>
      </c>
      <c r="BT13" s="588"/>
      <c r="BU13" s="341">
        <f>SUMIFS($AI$13:$AI$150,$AJ$13:$AJ$150,"Servidores requeridos")</f>
        <v>0</v>
      </c>
      <c r="BV13" s="341">
        <f>SUMIFS($AM$13:$AM$150,$AN$13:$AN$150,"Servidores requeridos")</f>
        <v>0</v>
      </c>
      <c r="BW13" s="341">
        <f>SUMIFS($AQ$13:$AQ$150,$AR$13:$AR$150,"Servidores requeridos")</f>
        <v>0</v>
      </c>
      <c r="BX13" s="232">
        <f>SUMIFS($AU$13:$AU$150,$AV$13:$AV$150,"Servidores requeridos")</f>
        <v>0</v>
      </c>
      <c r="BY13" s="232">
        <f>SUMIFS($AY$13:$AY$150,$AZ$13:$AZ$150,"Servidores requeridos")</f>
        <v>0</v>
      </c>
      <c r="BZ13" s="233"/>
      <c r="CB13" s="233"/>
    </row>
    <row r="14" spans="1:80" s="32" customFormat="1" ht="24.95" customHeight="1" x14ac:dyDescent="0.25">
      <c r="A14" s="31"/>
      <c r="B14" s="378"/>
      <c r="C14" s="580"/>
      <c r="D14" s="580"/>
      <c r="E14" s="580"/>
      <c r="F14" s="580"/>
      <c r="G14" s="119"/>
      <c r="H14" s="119"/>
      <c r="I14" s="119"/>
      <c r="J14" s="119"/>
      <c r="K14" s="119"/>
      <c r="L14" s="119"/>
      <c r="M14" s="209"/>
      <c r="N14" s="209"/>
      <c r="O14" s="209"/>
      <c r="P14" s="209"/>
      <c r="Q14" s="252"/>
      <c r="R14" s="252"/>
      <c r="S14" s="208"/>
      <c r="T14" s="64" t="str">
        <f t="shared" si="1"/>
        <v xml:space="preserve"> </v>
      </c>
      <c r="U14" s="64" t="str">
        <f t="shared" si="0"/>
        <v xml:space="preserve"> </v>
      </c>
      <c r="V14" s="64" t="str">
        <f t="shared" si="0"/>
        <v xml:space="preserve"> </v>
      </c>
      <c r="W14" s="64" t="str">
        <f t="shared" si="0"/>
        <v xml:space="preserve"> </v>
      </c>
      <c r="X14" s="64" t="str">
        <f t="shared" si="0"/>
        <v xml:space="preserve"> </v>
      </c>
      <c r="Y14" s="64" t="str">
        <f t="shared" si="0"/>
        <v xml:space="preserve"> </v>
      </c>
      <c r="Z14" s="64" t="str">
        <f>+IF((M14)=0," ",IF((M14)&gt;0,M14))</f>
        <v xml:space="preserve"> </v>
      </c>
      <c r="AA14" s="209"/>
      <c r="AB14" s="209"/>
      <c r="AC14" s="209"/>
      <c r="AD14" s="252"/>
      <c r="AE14" s="252"/>
      <c r="AF14" s="29"/>
      <c r="AG14" s="31"/>
      <c r="AH14" s="109" t="str">
        <f>+IF((W14)=0," ",IF((W14)&gt;0,W14))</f>
        <v xml:space="preserve"> </v>
      </c>
      <c r="AI14" s="80" t="str">
        <f t="shared" si="2"/>
        <v xml:space="preserve"> </v>
      </c>
      <c r="AJ14" s="96" t="str">
        <f t="shared" si="3"/>
        <v xml:space="preserve"> </v>
      </c>
      <c r="AK14" s="81" t="str">
        <f t="shared" ref="AK14:AK77" si="14">IF(OR(AJ14="Servidor excedente",AJ14="Servidores excedentes"),"ñ",IF(OR(AJ14="Servidores requeridos",AJ14="Servidor requerido"),"ò"," "))</f>
        <v xml:space="preserve"> </v>
      </c>
      <c r="AL14" s="120"/>
      <c r="AM14" s="89" t="str">
        <f t="shared" si="4"/>
        <v xml:space="preserve"> </v>
      </c>
      <c r="AN14" s="100" t="str">
        <f t="shared" si="5"/>
        <v xml:space="preserve"> </v>
      </c>
      <c r="AO14" s="90" t="str">
        <f t="shared" ref="AO14:AO77" si="15">IF(OR(AN14="Servidor excedente",AN14="Servidores excedentes"),"ñ",IF(OR(AN14="Servidores requeridos",AN14="Servidor requerido"),"ò"," "))</f>
        <v xml:space="preserve"> </v>
      </c>
      <c r="AP14" s="121"/>
      <c r="AQ14" s="91" t="str">
        <f t="shared" si="6"/>
        <v xml:space="preserve"> </v>
      </c>
      <c r="AR14" s="101" t="str">
        <f t="shared" si="7"/>
        <v xml:space="preserve"> </v>
      </c>
      <c r="AS14" s="92" t="str">
        <f t="shared" ref="AS14:AS77" si="16">IF(OR(AR14="Servidor excedente",AR14="Servidores excedentes"),"ñ",IF(OR(AR14="Servidores requeridos",AR14="Servidor requerido"),"ò"," "))</f>
        <v xml:space="preserve"> </v>
      </c>
      <c r="AT14" s="237"/>
      <c r="AU14" s="93" t="str">
        <f t="shared" si="8"/>
        <v xml:space="preserve"> </v>
      </c>
      <c r="AV14" s="102" t="str">
        <f t="shared" si="9"/>
        <v xml:space="preserve"> </v>
      </c>
      <c r="AW14" s="94" t="str">
        <f t="shared" ref="AW14:AW77" si="17">IF(OR(AV14="Servidor excedente",AV14="Servidores excedentes"),"ñ",IF(OR(AV14="Servidores requeridos",AV14="Servidor requerido"),"ò"," "))</f>
        <v xml:space="preserve"> </v>
      </c>
      <c r="AX14" s="237"/>
      <c r="AY14" s="249" t="str">
        <f t="shared" si="10"/>
        <v xml:space="preserve"> </v>
      </c>
      <c r="AZ14" s="250" t="str">
        <f t="shared" si="11"/>
        <v xml:space="preserve"> </v>
      </c>
      <c r="BA14" s="251" t="str">
        <f t="shared" ref="BA14:BA77" si="18">IF(OR(AZ14="Servidor excedente",AZ14="Servidores excedentes"),"ñ",IF(OR(AZ14="Servidores requeridos",AZ14="Servidor requerido"),"ò"," "))</f>
        <v xml:space="preserve"> </v>
      </c>
      <c r="BB14" s="237"/>
      <c r="BC14" s="33"/>
      <c r="BG14" s="33"/>
      <c r="BI14" s="339" t="str">
        <f t="shared" si="12"/>
        <v xml:space="preserve"> </v>
      </c>
      <c r="BJ14" s="339" t="str">
        <f t="shared" si="12"/>
        <v xml:space="preserve"> </v>
      </c>
      <c r="BK14" s="339" t="str">
        <f t="shared" si="12"/>
        <v xml:space="preserve"> </v>
      </c>
      <c r="BM14" s="339" t="str">
        <f t="shared" si="13"/>
        <v xml:space="preserve"> </v>
      </c>
      <c r="BN14" s="339" t="str">
        <f t="shared" si="13"/>
        <v xml:space="preserve"> </v>
      </c>
      <c r="BO14" s="339" t="str">
        <f t="shared" si="13"/>
        <v xml:space="preserve"> </v>
      </c>
      <c r="BQ14" s="336"/>
      <c r="BS14" s="588" t="s">
        <v>211</v>
      </c>
      <c r="BT14" s="588"/>
      <c r="BU14" s="341">
        <f>SUMIFS($AI$13:$AI$150,$AJ$13:$AJ$150,"Servidor requerido")</f>
        <v>0</v>
      </c>
      <c r="BV14" s="341">
        <f>SUMIFS($AM$13:$AM$150,$AN$13:$AN$150,"Servidor requerido")</f>
        <v>0</v>
      </c>
      <c r="BW14" s="341">
        <f>SUMIFS($AQ$13:$AQ$150,$AR$13:$AR$150,"Servidor requerido")</f>
        <v>0</v>
      </c>
      <c r="BX14" s="232">
        <f>SUMIFS($AU$13:$AU$150,$AV$13:$AV$150,"Servidor requerido")</f>
        <v>0</v>
      </c>
      <c r="BY14" s="232">
        <f>SUMIFS($AY$13:$AY$150,$AZ$13:$AZ$150,"Servidor requerido")</f>
        <v>0</v>
      </c>
      <c r="BZ14" s="233"/>
      <c r="CB14" s="234"/>
    </row>
    <row r="15" spans="1:80" s="32" customFormat="1" ht="24.95" customHeight="1" x14ac:dyDescent="0.25">
      <c r="A15" s="31"/>
      <c r="B15" s="378"/>
      <c r="C15" s="580"/>
      <c r="D15" s="580"/>
      <c r="E15" s="580"/>
      <c r="F15" s="580"/>
      <c r="G15" s="119"/>
      <c r="H15" s="119"/>
      <c r="I15" s="119"/>
      <c r="J15" s="119"/>
      <c r="K15" s="119"/>
      <c r="L15" s="119"/>
      <c r="M15" s="209"/>
      <c r="N15" s="209"/>
      <c r="O15" s="209"/>
      <c r="P15" s="209"/>
      <c r="Q15" s="252"/>
      <c r="R15" s="252"/>
      <c r="S15" s="208"/>
      <c r="T15" s="64" t="str">
        <f t="shared" si="1"/>
        <v xml:space="preserve"> </v>
      </c>
      <c r="U15" s="64" t="str">
        <f t="shared" si="0"/>
        <v xml:space="preserve"> </v>
      </c>
      <c r="V15" s="64" t="str">
        <f t="shared" si="0"/>
        <v xml:space="preserve"> </v>
      </c>
      <c r="W15" s="64" t="str">
        <f t="shared" si="0"/>
        <v xml:space="preserve"> </v>
      </c>
      <c r="X15" s="64" t="str">
        <f t="shared" si="0"/>
        <v xml:space="preserve"> </v>
      </c>
      <c r="Y15" s="64" t="str">
        <f t="shared" si="0"/>
        <v xml:space="preserve"> </v>
      </c>
      <c r="Z15" s="64" t="str">
        <f t="shared" si="0"/>
        <v xml:space="preserve"> </v>
      </c>
      <c r="AA15" s="209"/>
      <c r="AB15" s="209"/>
      <c r="AC15" s="209"/>
      <c r="AD15" s="252"/>
      <c r="AE15" s="252"/>
      <c r="AF15" s="29"/>
      <c r="AG15" s="31"/>
      <c r="AH15" s="109" t="str">
        <f>+IF((W15)=0," ",IF((W15)&gt;0,W15))</f>
        <v xml:space="preserve"> </v>
      </c>
      <c r="AI15" s="80" t="str">
        <f t="shared" si="2"/>
        <v xml:space="preserve"> </v>
      </c>
      <c r="AJ15" s="96" t="str">
        <f t="shared" si="3"/>
        <v xml:space="preserve"> </v>
      </c>
      <c r="AK15" s="81" t="str">
        <f t="shared" si="14"/>
        <v xml:space="preserve"> </v>
      </c>
      <c r="AL15" s="120"/>
      <c r="AM15" s="89" t="str">
        <f t="shared" si="4"/>
        <v xml:space="preserve"> </v>
      </c>
      <c r="AN15" s="100" t="str">
        <f t="shared" si="5"/>
        <v xml:space="preserve"> </v>
      </c>
      <c r="AO15" s="90" t="str">
        <f t="shared" si="15"/>
        <v xml:space="preserve"> </v>
      </c>
      <c r="AP15" s="121"/>
      <c r="AQ15" s="91" t="str">
        <f t="shared" si="6"/>
        <v xml:space="preserve"> </v>
      </c>
      <c r="AR15" s="101" t="str">
        <f t="shared" si="7"/>
        <v xml:space="preserve"> </v>
      </c>
      <c r="AS15" s="92" t="str">
        <f t="shared" si="16"/>
        <v xml:space="preserve"> </v>
      </c>
      <c r="AT15" s="237"/>
      <c r="AU15" s="93" t="str">
        <f t="shared" si="8"/>
        <v xml:space="preserve"> </v>
      </c>
      <c r="AV15" s="102" t="str">
        <f t="shared" si="9"/>
        <v xml:space="preserve"> </v>
      </c>
      <c r="AW15" s="94" t="str">
        <f t="shared" si="17"/>
        <v xml:space="preserve"> </v>
      </c>
      <c r="AX15" s="237"/>
      <c r="AY15" s="249" t="str">
        <f t="shared" si="10"/>
        <v xml:space="preserve"> </v>
      </c>
      <c r="AZ15" s="250" t="str">
        <f t="shared" si="11"/>
        <v xml:space="preserve"> </v>
      </c>
      <c r="BA15" s="251" t="str">
        <f t="shared" si="18"/>
        <v xml:space="preserve"> </v>
      </c>
      <c r="BB15" s="237"/>
      <c r="BC15" s="33"/>
      <c r="BG15" s="33"/>
      <c r="BI15" s="339" t="str">
        <f t="shared" si="12"/>
        <v xml:space="preserve"> </v>
      </c>
      <c r="BJ15" s="339" t="str">
        <f t="shared" si="12"/>
        <v xml:space="preserve"> </v>
      </c>
      <c r="BK15" s="339" t="str">
        <f t="shared" si="12"/>
        <v xml:space="preserve"> </v>
      </c>
      <c r="BM15" s="339" t="str">
        <f t="shared" si="13"/>
        <v xml:space="preserve"> </v>
      </c>
      <c r="BN15" s="339" t="str">
        <f t="shared" si="13"/>
        <v xml:space="preserve"> </v>
      </c>
      <c r="BO15" s="339" t="str">
        <f t="shared" si="13"/>
        <v xml:space="preserve"> </v>
      </c>
      <c r="BQ15" s="336"/>
      <c r="BS15" s="588" t="s">
        <v>242</v>
      </c>
      <c r="BT15" s="588"/>
      <c r="BU15" s="341">
        <f>SUMIFS($AI$13:$AI$150,$AJ$13:$AJ$150,"Servidores excedentes")</f>
        <v>0</v>
      </c>
      <c r="BV15" s="341">
        <f>SUMIFS($AM$13:$AM$150,$AN$13:$AN$150,"Servidores excedentes")</f>
        <v>0</v>
      </c>
      <c r="BW15" s="341">
        <f>SUMIFS($AQ$13:$AQ$150,$AR$13:$AR$150,"Servidores excedentes")</f>
        <v>0</v>
      </c>
      <c r="BX15" s="341">
        <f>SUMIFS($AU$13:$AU$150,$AV$13:$AV$150,"Servidores excedentes")</f>
        <v>0</v>
      </c>
      <c r="BY15" s="341">
        <f>SUMIFS($AY$13:$AY$150,$AZ$13:$AZ$150,"Servidores excedentes")</f>
        <v>0</v>
      </c>
      <c r="BZ15" s="234"/>
      <c r="CB15" s="234"/>
    </row>
    <row r="16" spans="1:80" s="32" customFormat="1" ht="24.95" customHeight="1" x14ac:dyDescent="0.25">
      <c r="A16" s="31"/>
      <c r="B16" s="378"/>
      <c r="C16" s="580"/>
      <c r="D16" s="580"/>
      <c r="E16" s="580"/>
      <c r="F16" s="580"/>
      <c r="G16" s="119"/>
      <c r="H16" s="119"/>
      <c r="I16" s="119"/>
      <c r="J16" s="119"/>
      <c r="K16" s="119"/>
      <c r="L16" s="119"/>
      <c r="M16" s="209"/>
      <c r="N16" s="209"/>
      <c r="O16" s="209"/>
      <c r="P16" s="209"/>
      <c r="Q16" s="252"/>
      <c r="R16" s="252"/>
      <c r="S16" s="208"/>
      <c r="T16" s="64" t="str">
        <f t="shared" si="1"/>
        <v xml:space="preserve"> </v>
      </c>
      <c r="U16" s="64" t="str">
        <f t="shared" si="0"/>
        <v xml:space="preserve"> </v>
      </c>
      <c r="V16" s="64" t="str">
        <f t="shared" si="0"/>
        <v xml:space="preserve"> </v>
      </c>
      <c r="W16" s="64" t="str">
        <f t="shared" si="0"/>
        <v xml:space="preserve"> </v>
      </c>
      <c r="X16" s="64" t="str">
        <f t="shared" si="0"/>
        <v xml:space="preserve"> </v>
      </c>
      <c r="Y16" s="64" t="str">
        <f t="shared" si="0"/>
        <v xml:space="preserve"> </v>
      </c>
      <c r="Z16" s="64" t="str">
        <f t="shared" si="0"/>
        <v xml:space="preserve"> </v>
      </c>
      <c r="AA16" s="209"/>
      <c r="AB16" s="209"/>
      <c r="AC16" s="209"/>
      <c r="AD16" s="252"/>
      <c r="AE16" s="252"/>
      <c r="AF16" s="29"/>
      <c r="AG16" s="31"/>
      <c r="AH16" s="109" t="str">
        <f>+IF((W16)=0," ",IF((W16)&gt;0,W16))</f>
        <v xml:space="preserve"> </v>
      </c>
      <c r="AI16" s="80" t="str">
        <f t="shared" si="2"/>
        <v xml:space="preserve"> </v>
      </c>
      <c r="AJ16" s="96" t="str">
        <f t="shared" si="3"/>
        <v xml:space="preserve"> </v>
      </c>
      <c r="AK16" s="81" t="str">
        <f t="shared" si="14"/>
        <v xml:space="preserve"> </v>
      </c>
      <c r="AL16" s="120"/>
      <c r="AM16" s="89" t="str">
        <f t="shared" si="4"/>
        <v xml:space="preserve"> </v>
      </c>
      <c r="AN16" s="100" t="str">
        <f t="shared" si="5"/>
        <v xml:space="preserve"> </v>
      </c>
      <c r="AO16" s="90" t="str">
        <f t="shared" si="15"/>
        <v xml:space="preserve"> </v>
      </c>
      <c r="AP16" s="121"/>
      <c r="AQ16" s="91" t="str">
        <f t="shared" si="6"/>
        <v xml:space="preserve"> </v>
      </c>
      <c r="AR16" s="101" t="str">
        <f t="shared" si="7"/>
        <v xml:space="preserve"> </v>
      </c>
      <c r="AS16" s="92" t="str">
        <f t="shared" si="16"/>
        <v xml:space="preserve"> </v>
      </c>
      <c r="AT16" s="237"/>
      <c r="AU16" s="93" t="str">
        <f t="shared" si="8"/>
        <v xml:space="preserve"> </v>
      </c>
      <c r="AV16" s="102" t="str">
        <f t="shared" si="9"/>
        <v xml:space="preserve"> </v>
      </c>
      <c r="AW16" s="94" t="str">
        <f t="shared" si="17"/>
        <v xml:space="preserve"> </v>
      </c>
      <c r="AX16" s="237"/>
      <c r="AY16" s="249" t="str">
        <f t="shared" si="10"/>
        <v xml:space="preserve"> </v>
      </c>
      <c r="AZ16" s="250" t="str">
        <f t="shared" si="11"/>
        <v xml:space="preserve"> </v>
      </c>
      <c r="BA16" s="251" t="str">
        <f t="shared" si="18"/>
        <v xml:space="preserve"> </v>
      </c>
      <c r="BB16" s="237"/>
      <c r="BC16" s="33"/>
      <c r="BG16" s="33"/>
      <c r="BI16" s="339" t="str">
        <f t="shared" si="12"/>
        <v xml:space="preserve"> </v>
      </c>
      <c r="BJ16" s="339" t="str">
        <f t="shared" si="12"/>
        <v xml:space="preserve"> </v>
      </c>
      <c r="BK16" s="339" t="str">
        <f t="shared" si="12"/>
        <v xml:space="preserve"> </v>
      </c>
      <c r="BM16" s="339" t="str">
        <f t="shared" si="13"/>
        <v xml:space="preserve"> </v>
      </c>
      <c r="BN16" s="339" t="str">
        <f t="shared" si="13"/>
        <v xml:space="preserve"> </v>
      </c>
      <c r="BO16" s="339" t="str">
        <f t="shared" si="13"/>
        <v xml:space="preserve"> </v>
      </c>
      <c r="BQ16" s="336"/>
      <c r="BS16" s="588" t="s">
        <v>212</v>
      </c>
      <c r="BT16" s="588"/>
      <c r="BU16" s="341">
        <f>SUMIFS($AI$13:$AI$150,$AJ$13:$AJ$150,"Servidor excedente")</f>
        <v>0</v>
      </c>
      <c r="BV16" s="341">
        <f>SUMIFS($AM$13:$AM$150,$AN$13:$AN$150,"Servidor excedente")</f>
        <v>0</v>
      </c>
      <c r="BW16" s="341">
        <f>SUMIFS($AQ$13:$AQ$150,$AR$13:$AR$150,"Servidor excedente")</f>
        <v>0</v>
      </c>
      <c r="BX16" s="232">
        <f>SUMIFS($AU$13:$AU$150,$AV$13:$AV$150,"Servidor excedente")</f>
        <v>0</v>
      </c>
      <c r="BY16" s="232">
        <f>SUMIFS($AY$13:$AY$150,$AZ$13:$AZ$150,"Servidor excedente")</f>
        <v>0</v>
      </c>
      <c r="BZ16" s="234"/>
    </row>
    <row r="17" spans="1:79" s="32" customFormat="1" ht="24.95" customHeight="1" x14ac:dyDescent="0.25">
      <c r="A17" s="31"/>
      <c r="B17" s="378"/>
      <c r="C17" s="580"/>
      <c r="D17" s="580"/>
      <c r="E17" s="580"/>
      <c r="F17" s="580"/>
      <c r="G17" s="119"/>
      <c r="H17" s="119"/>
      <c r="I17" s="119"/>
      <c r="J17" s="119"/>
      <c r="K17" s="119"/>
      <c r="L17" s="119"/>
      <c r="M17" s="209"/>
      <c r="N17" s="209"/>
      <c r="O17" s="209"/>
      <c r="P17" s="209"/>
      <c r="Q17" s="252"/>
      <c r="R17" s="252"/>
      <c r="S17" s="208"/>
      <c r="T17" s="64" t="str">
        <f t="shared" si="1"/>
        <v xml:space="preserve"> </v>
      </c>
      <c r="U17" s="64" t="str">
        <f t="shared" si="0"/>
        <v xml:space="preserve"> </v>
      </c>
      <c r="V17" s="64" t="str">
        <f t="shared" si="0"/>
        <v xml:space="preserve"> </v>
      </c>
      <c r="W17" s="64" t="str">
        <f t="shared" si="0"/>
        <v xml:space="preserve"> </v>
      </c>
      <c r="X17" s="64" t="str">
        <f t="shared" si="0"/>
        <v xml:space="preserve"> </v>
      </c>
      <c r="Y17" s="64" t="str">
        <f t="shared" si="0"/>
        <v xml:space="preserve"> </v>
      </c>
      <c r="Z17" s="64" t="str">
        <f t="shared" si="0"/>
        <v xml:space="preserve"> </v>
      </c>
      <c r="AA17" s="209"/>
      <c r="AB17" s="209"/>
      <c r="AC17" s="209"/>
      <c r="AD17" s="252"/>
      <c r="AE17" s="252"/>
      <c r="AF17" s="29"/>
      <c r="AG17" s="31"/>
      <c r="AH17" s="109" t="str">
        <f t="shared" ref="AH17:AH80" si="19">+IF((W17)=0," ",IF((W17)&gt;0,W17))</f>
        <v xml:space="preserve"> </v>
      </c>
      <c r="AI17" s="80" t="str">
        <f t="shared" si="2"/>
        <v xml:space="preserve"> </v>
      </c>
      <c r="AJ17" s="96" t="str">
        <f t="shared" si="3"/>
        <v xml:space="preserve"> </v>
      </c>
      <c r="AK17" s="81" t="str">
        <f t="shared" si="14"/>
        <v xml:space="preserve"> </v>
      </c>
      <c r="AL17" s="120"/>
      <c r="AM17" s="89" t="str">
        <f t="shared" si="4"/>
        <v xml:space="preserve"> </v>
      </c>
      <c r="AN17" s="100" t="str">
        <f t="shared" si="5"/>
        <v xml:space="preserve"> </v>
      </c>
      <c r="AO17" s="90" t="str">
        <f t="shared" si="15"/>
        <v xml:space="preserve"> </v>
      </c>
      <c r="AP17" s="121"/>
      <c r="AQ17" s="91" t="str">
        <f t="shared" si="6"/>
        <v xml:space="preserve"> </v>
      </c>
      <c r="AR17" s="101" t="str">
        <f t="shared" si="7"/>
        <v xml:space="preserve"> </v>
      </c>
      <c r="AS17" s="92" t="str">
        <f t="shared" si="16"/>
        <v xml:space="preserve"> </v>
      </c>
      <c r="AT17" s="237"/>
      <c r="AU17" s="93" t="str">
        <f t="shared" si="8"/>
        <v xml:space="preserve"> </v>
      </c>
      <c r="AV17" s="102" t="str">
        <f t="shared" si="9"/>
        <v xml:space="preserve"> </v>
      </c>
      <c r="AW17" s="94" t="str">
        <f t="shared" si="17"/>
        <v xml:space="preserve"> </v>
      </c>
      <c r="AX17" s="237"/>
      <c r="AY17" s="249" t="str">
        <f t="shared" si="10"/>
        <v xml:space="preserve"> </v>
      </c>
      <c r="AZ17" s="250" t="str">
        <f t="shared" si="11"/>
        <v xml:space="preserve"> </v>
      </c>
      <c r="BA17" s="251" t="str">
        <f t="shared" si="18"/>
        <v xml:space="preserve"> </v>
      </c>
      <c r="BB17" s="237"/>
      <c r="BC17" s="33"/>
      <c r="BG17" s="33"/>
      <c r="BI17" s="339" t="str">
        <f t="shared" si="12"/>
        <v xml:space="preserve"> </v>
      </c>
      <c r="BJ17" s="339" t="str">
        <f t="shared" si="12"/>
        <v xml:space="preserve"> </v>
      </c>
      <c r="BK17" s="339" t="str">
        <f t="shared" si="12"/>
        <v xml:space="preserve"> </v>
      </c>
      <c r="BM17" s="339" t="str">
        <f t="shared" si="13"/>
        <v xml:space="preserve"> </v>
      </c>
      <c r="BN17" s="339" t="str">
        <f t="shared" si="13"/>
        <v xml:space="preserve"> </v>
      </c>
      <c r="BO17" s="339" t="str">
        <f t="shared" si="13"/>
        <v xml:space="preserve"> </v>
      </c>
      <c r="BQ17" s="336"/>
      <c r="BY17" s="34"/>
    </row>
    <row r="18" spans="1:79" s="32" customFormat="1" ht="24.95" customHeight="1" x14ac:dyDescent="0.25">
      <c r="A18" s="31"/>
      <c r="B18" s="378"/>
      <c r="C18" s="580"/>
      <c r="D18" s="580"/>
      <c r="E18" s="580"/>
      <c r="F18" s="580"/>
      <c r="G18" s="119"/>
      <c r="H18" s="119"/>
      <c r="I18" s="119"/>
      <c r="J18" s="119"/>
      <c r="K18" s="119"/>
      <c r="L18" s="119"/>
      <c r="M18" s="209"/>
      <c r="N18" s="209"/>
      <c r="O18" s="209"/>
      <c r="P18" s="209"/>
      <c r="Q18" s="252"/>
      <c r="R18" s="252"/>
      <c r="S18" s="208"/>
      <c r="T18" s="64" t="str">
        <f t="shared" si="1"/>
        <v xml:space="preserve"> </v>
      </c>
      <c r="U18" s="64" t="str">
        <f t="shared" si="0"/>
        <v xml:space="preserve"> </v>
      </c>
      <c r="V18" s="64" t="str">
        <f t="shared" si="0"/>
        <v xml:space="preserve"> </v>
      </c>
      <c r="W18" s="64" t="str">
        <f t="shared" si="0"/>
        <v xml:space="preserve"> </v>
      </c>
      <c r="X18" s="64" t="str">
        <f t="shared" si="0"/>
        <v xml:space="preserve"> </v>
      </c>
      <c r="Y18" s="64" t="str">
        <f t="shared" si="0"/>
        <v xml:space="preserve"> </v>
      </c>
      <c r="Z18" s="64" t="str">
        <f t="shared" si="0"/>
        <v xml:space="preserve"> </v>
      </c>
      <c r="AA18" s="209"/>
      <c r="AB18" s="209"/>
      <c r="AC18" s="209"/>
      <c r="AD18" s="252"/>
      <c r="AE18" s="252"/>
      <c r="AF18" s="29"/>
      <c r="AG18" s="31"/>
      <c r="AH18" s="109" t="str">
        <f t="shared" si="19"/>
        <v xml:space="preserve"> </v>
      </c>
      <c r="AI18" s="80" t="str">
        <f t="shared" si="2"/>
        <v xml:space="preserve"> </v>
      </c>
      <c r="AJ18" s="96" t="str">
        <f t="shared" si="3"/>
        <v xml:space="preserve"> </v>
      </c>
      <c r="AK18" s="81" t="str">
        <f t="shared" si="14"/>
        <v xml:space="preserve"> </v>
      </c>
      <c r="AL18" s="120"/>
      <c r="AM18" s="89" t="str">
        <f t="shared" si="4"/>
        <v xml:space="preserve"> </v>
      </c>
      <c r="AN18" s="100" t="str">
        <f t="shared" si="5"/>
        <v xml:space="preserve"> </v>
      </c>
      <c r="AO18" s="90" t="str">
        <f t="shared" si="15"/>
        <v xml:space="preserve"> </v>
      </c>
      <c r="AP18" s="121"/>
      <c r="AQ18" s="91" t="str">
        <f t="shared" si="6"/>
        <v xml:space="preserve"> </v>
      </c>
      <c r="AR18" s="101" t="str">
        <f t="shared" si="7"/>
        <v xml:space="preserve"> </v>
      </c>
      <c r="AS18" s="92" t="str">
        <f t="shared" si="16"/>
        <v xml:space="preserve"> </v>
      </c>
      <c r="AT18" s="237"/>
      <c r="AU18" s="93" t="str">
        <f t="shared" si="8"/>
        <v xml:space="preserve"> </v>
      </c>
      <c r="AV18" s="102" t="str">
        <f t="shared" si="9"/>
        <v xml:space="preserve"> </v>
      </c>
      <c r="AW18" s="94" t="str">
        <f t="shared" si="17"/>
        <v xml:space="preserve"> </v>
      </c>
      <c r="AX18" s="237"/>
      <c r="AY18" s="249" t="str">
        <f t="shared" si="10"/>
        <v xml:space="preserve"> </v>
      </c>
      <c r="AZ18" s="250" t="str">
        <f t="shared" si="11"/>
        <v xml:space="preserve"> </v>
      </c>
      <c r="BA18" s="251" t="str">
        <f t="shared" si="18"/>
        <v xml:space="preserve"> </v>
      </c>
      <c r="BB18" s="237"/>
      <c r="BC18" s="33"/>
      <c r="BG18" s="33"/>
      <c r="BI18" s="339" t="str">
        <f t="shared" si="12"/>
        <v xml:space="preserve"> </v>
      </c>
      <c r="BJ18" s="339" t="str">
        <f t="shared" si="12"/>
        <v xml:space="preserve"> </v>
      </c>
      <c r="BK18" s="339" t="str">
        <f t="shared" si="12"/>
        <v xml:space="preserve"> </v>
      </c>
      <c r="BM18" s="339" t="str">
        <f t="shared" si="13"/>
        <v xml:space="preserve"> </v>
      </c>
      <c r="BN18" s="339" t="str">
        <f t="shared" si="13"/>
        <v xml:space="preserve"> </v>
      </c>
      <c r="BO18" s="339" t="str">
        <f t="shared" si="13"/>
        <v xml:space="preserve"> </v>
      </c>
      <c r="BQ18" s="336"/>
      <c r="BS18" s="602" t="s">
        <v>213</v>
      </c>
      <c r="BT18" s="602"/>
      <c r="BU18" s="208">
        <f>SUM($BU$13:$BU$14)</f>
        <v>0</v>
      </c>
      <c r="BV18" s="208">
        <f>SUM($BV$13:$BV$14)</f>
        <v>0</v>
      </c>
      <c r="BW18" s="208">
        <f>SUM($BW$13:$BW$14)</f>
        <v>0</v>
      </c>
      <c r="BX18" s="208">
        <f>SUM($BX$13:$BX$14)</f>
        <v>0</v>
      </c>
      <c r="BY18" s="208">
        <f>SUM($BY$13:$BY$14)</f>
        <v>0</v>
      </c>
    </row>
    <row r="19" spans="1:79" s="32" customFormat="1" ht="24.95" customHeight="1" x14ac:dyDescent="0.25">
      <c r="A19" s="31"/>
      <c r="B19" s="378"/>
      <c r="C19" s="580"/>
      <c r="D19" s="580"/>
      <c r="E19" s="580"/>
      <c r="F19" s="580"/>
      <c r="G19" s="119"/>
      <c r="H19" s="119"/>
      <c r="I19" s="119"/>
      <c r="J19" s="119"/>
      <c r="K19" s="119"/>
      <c r="L19" s="119"/>
      <c r="M19" s="209"/>
      <c r="N19" s="209"/>
      <c r="O19" s="209"/>
      <c r="P19" s="209"/>
      <c r="Q19" s="252"/>
      <c r="R19" s="252"/>
      <c r="S19" s="208"/>
      <c r="T19" s="64" t="str">
        <f t="shared" si="1"/>
        <v xml:space="preserve"> </v>
      </c>
      <c r="U19" s="64" t="str">
        <f t="shared" si="0"/>
        <v xml:space="preserve"> </v>
      </c>
      <c r="V19" s="64" t="str">
        <f t="shared" si="0"/>
        <v xml:space="preserve"> </v>
      </c>
      <c r="W19" s="64" t="str">
        <f t="shared" si="0"/>
        <v xml:space="preserve"> </v>
      </c>
      <c r="X19" s="64" t="str">
        <f t="shared" si="0"/>
        <v xml:space="preserve"> </v>
      </c>
      <c r="Y19" s="64" t="str">
        <f t="shared" si="0"/>
        <v xml:space="preserve"> </v>
      </c>
      <c r="Z19" s="64" t="str">
        <f t="shared" si="0"/>
        <v xml:space="preserve"> </v>
      </c>
      <c r="AA19" s="209"/>
      <c r="AB19" s="209"/>
      <c r="AC19" s="209"/>
      <c r="AD19" s="252"/>
      <c r="AE19" s="252"/>
      <c r="AF19" s="29"/>
      <c r="AG19" s="31"/>
      <c r="AH19" s="109" t="str">
        <f t="shared" si="19"/>
        <v xml:space="preserve"> </v>
      </c>
      <c r="AI19" s="80" t="str">
        <f t="shared" si="2"/>
        <v xml:space="preserve"> </v>
      </c>
      <c r="AJ19" s="96" t="str">
        <f t="shared" si="3"/>
        <v xml:space="preserve"> </v>
      </c>
      <c r="AK19" s="81" t="str">
        <f t="shared" si="14"/>
        <v xml:space="preserve"> </v>
      </c>
      <c r="AL19" s="120"/>
      <c r="AM19" s="89" t="str">
        <f t="shared" si="4"/>
        <v xml:space="preserve"> </v>
      </c>
      <c r="AN19" s="100" t="str">
        <f t="shared" si="5"/>
        <v xml:space="preserve"> </v>
      </c>
      <c r="AO19" s="90" t="str">
        <f t="shared" si="15"/>
        <v xml:space="preserve"> </v>
      </c>
      <c r="AP19" s="121"/>
      <c r="AQ19" s="91" t="str">
        <f t="shared" si="6"/>
        <v xml:space="preserve"> </v>
      </c>
      <c r="AR19" s="101" t="str">
        <f t="shared" si="7"/>
        <v xml:space="preserve"> </v>
      </c>
      <c r="AS19" s="92" t="str">
        <f t="shared" si="16"/>
        <v xml:space="preserve"> </v>
      </c>
      <c r="AT19" s="237"/>
      <c r="AU19" s="93" t="str">
        <f t="shared" si="8"/>
        <v xml:space="preserve"> </v>
      </c>
      <c r="AV19" s="102" t="str">
        <f t="shared" si="9"/>
        <v xml:space="preserve"> </v>
      </c>
      <c r="AW19" s="94" t="str">
        <f t="shared" si="17"/>
        <v xml:space="preserve"> </v>
      </c>
      <c r="AX19" s="237"/>
      <c r="AY19" s="249" t="str">
        <f t="shared" si="10"/>
        <v xml:space="preserve"> </v>
      </c>
      <c r="AZ19" s="250" t="str">
        <f t="shared" si="11"/>
        <v xml:space="preserve"> </v>
      </c>
      <c r="BA19" s="251" t="str">
        <f t="shared" si="18"/>
        <v xml:space="preserve"> </v>
      </c>
      <c r="BB19" s="237"/>
      <c r="BC19" s="33"/>
      <c r="BG19" s="33"/>
      <c r="BI19" s="339" t="str">
        <f t="shared" si="12"/>
        <v xml:space="preserve"> </v>
      </c>
      <c r="BJ19" s="339" t="str">
        <f t="shared" si="12"/>
        <v xml:space="preserve"> </v>
      </c>
      <c r="BK19" s="339" t="str">
        <f t="shared" si="12"/>
        <v xml:space="preserve"> </v>
      </c>
      <c r="BM19" s="339" t="str">
        <f t="shared" si="13"/>
        <v xml:space="preserve"> </v>
      </c>
      <c r="BN19" s="339" t="str">
        <f t="shared" si="13"/>
        <v xml:space="preserve"> </v>
      </c>
      <c r="BO19" s="339" t="str">
        <f t="shared" si="13"/>
        <v xml:space="preserve"> </v>
      </c>
      <c r="BQ19" s="336"/>
      <c r="BS19" s="602" t="s">
        <v>214</v>
      </c>
      <c r="BT19" s="602"/>
      <c r="BU19" s="208">
        <f>SUM($BU$15:$BU$16)</f>
        <v>0</v>
      </c>
      <c r="BV19" s="208">
        <f>SUM($BV$15:$BV$16)</f>
        <v>0</v>
      </c>
      <c r="BW19" s="208">
        <f>SUM($BW$15:$BW$16)</f>
        <v>0</v>
      </c>
      <c r="BX19" s="208">
        <f>SUM($BX$15:$BX$16)</f>
        <v>0</v>
      </c>
      <c r="BY19" s="208">
        <f>SUM($BY$15:$BY$16)</f>
        <v>0</v>
      </c>
    </row>
    <row r="20" spans="1:79" s="32" customFormat="1" ht="24.95" customHeight="1" x14ac:dyDescent="0.25">
      <c r="A20" s="31"/>
      <c r="B20" s="378"/>
      <c r="C20" s="580"/>
      <c r="D20" s="580"/>
      <c r="E20" s="580"/>
      <c r="F20" s="580"/>
      <c r="G20" s="119"/>
      <c r="H20" s="119"/>
      <c r="I20" s="119"/>
      <c r="J20" s="119"/>
      <c r="K20" s="119"/>
      <c r="L20" s="119"/>
      <c r="M20" s="209"/>
      <c r="N20" s="209"/>
      <c r="O20" s="209"/>
      <c r="P20" s="209"/>
      <c r="Q20" s="252"/>
      <c r="R20" s="252"/>
      <c r="S20" s="208"/>
      <c r="T20" s="64" t="str">
        <f t="shared" si="1"/>
        <v xml:space="preserve"> </v>
      </c>
      <c r="U20" s="64" t="str">
        <f t="shared" si="0"/>
        <v xml:space="preserve"> </v>
      </c>
      <c r="V20" s="64" t="str">
        <f t="shared" si="0"/>
        <v xml:space="preserve"> </v>
      </c>
      <c r="W20" s="64" t="str">
        <f t="shared" si="0"/>
        <v xml:space="preserve"> </v>
      </c>
      <c r="X20" s="64" t="str">
        <f t="shared" si="0"/>
        <v xml:space="preserve"> </v>
      </c>
      <c r="Y20" s="64" t="str">
        <f t="shared" si="0"/>
        <v xml:space="preserve"> </v>
      </c>
      <c r="Z20" s="64" t="str">
        <f t="shared" si="0"/>
        <v xml:space="preserve"> </v>
      </c>
      <c r="AA20" s="209"/>
      <c r="AB20" s="209"/>
      <c r="AC20" s="209"/>
      <c r="AD20" s="252"/>
      <c r="AE20" s="252"/>
      <c r="AF20" s="29"/>
      <c r="AG20" s="31"/>
      <c r="AH20" s="109" t="str">
        <f t="shared" si="19"/>
        <v xml:space="preserve"> </v>
      </c>
      <c r="AI20" s="80" t="str">
        <f t="shared" si="2"/>
        <v xml:space="preserve"> </v>
      </c>
      <c r="AJ20" s="96" t="str">
        <f t="shared" si="3"/>
        <v xml:space="preserve"> </v>
      </c>
      <c r="AK20" s="81" t="str">
        <f t="shared" si="14"/>
        <v xml:space="preserve"> </v>
      </c>
      <c r="AL20" s="120"/>
      <c r="AM20" s="89" t="str">
        <f t="shared" si="4"/>
        <v xml:space="preserve"> </v>
      </c>
      <c r="AN20" s="100" t="str">
        <f t="shared" si="5"/>
        <v xml:space="preserve"> </v>
      </c>
      <c r="AO20" s="90" t="str">
        <f t="shared" si="15"/>
        <v xml:space="preserve"> </v>
      </c>
      <c r="AP20" s="121"/>
      <c r="AQ20" s="91" t="str">
        <f t="shared" si="6"/>
        <v xml:space="preserve"> </v>
      </c>
      <c r="AR20" s="101" t="str">
        <f t="shared" si="7"/>
        <v xml:space="preserve"> </v>
      </c>
      <c r="AS20" s="92" t="str">
        <f t="shared" si="16"/>
        <v xml:space="preserve"> </v>
      </c>
      <c r="AT20" s="237"/>
      <c r="AU20" s="93" t="str">
        <f t="shared" si="8"/>
        <v xml:space="preserve"> </v>
      </c>
      <c r="AV20" s="102" t="str">
        <f t="shared" si="9"/>
        <v xml:space="preserve"> </v>
      </c>
      <c r="AW20" s="94" t="str">
        <f t="shared" si="17"/>
        <v xml:space="preserve"> </v>
      </c>
      <c r="AX20" s="237"/>
      <c r="AY20" s="249" t="str">
        <f t="shared" si="10"/>
        <v xml:space="preserve"> </v>
      </c>
      <c r="AZ20" s="250" t="str">
        <f t="shared" si="11"/>
        <v xml:space="preserve"> </v>
      </c>
      <c r="BA20" s="251" t="str">
        <f t="shared" si="18"/>
        <v xml:space="preserve"> </v>
      </c>
      <c r="BB20" s="237"/>
      <c r="BC20" s="33"/>
      <c r="BG20" s="33"/>
      <c r="BI20" s="339" t="str">
        <f t="shared" si="12"/>
        <v xml:space="preserve"> </v>
      </c>
      <c r="BJ20" s="339" t="str">
        <f t="shared" si="12"/>
        <v xml:space="preserve"> </v>
      </c>
      <c r="BK20" s="339" t="str">
        <f t="shared" si="12"/>
        <v xml:space="preserve"> </v>
      </c>
      <c r="BM20" s="339" t="str">
        <f t="shared" si="13"/>
        <v xml:space="preserve"> </v>
      </c>
      <c r="BN20" s="339" t="str">
        <f t="shared" si="13"/>
        <v xml:space="preserve"> </v>
      </c>
      <c r="BO20" s="339" t="str">
        <f t="shared" si="13"/>
        <v xml:space="preserve"> </v>
      </c>
      <c r="BQ20" s="336"/>
      <c r="BZ20" s="34"/>
    </row>
    <row r="21" spans="1:79" s="32" customFormat="1" ht="24.95" customHeight="1" x14ac:dyDescent="0.25">
      <c r="A21" s="31"/>
      <c r="B21" s="378"/>
      <c r="C21" s="580"/>
      <c r="D21" s="580"/>
      <c r="E21" s="580"/>
      <c r="F21" s="580"/>
      <c r="G21" s="119"/>
      <c r="H21" s="119"/>
      <c r="I21" s="119"/>
      <c r="J21" s="119"/>
      <c r="K21" s="119"/>
      <c r="L21" s="119"/>
      <c r="M21" s="209"/>
      <c r="N21" s="209"/>
      <c r="O21" s="209"/>
      <c r="P21" s="209"/>
      <c r="Q21" s="252"/>
      <c r="R21" s="252"/>
      <c r="S21" s="208"/>
      <c r="T21" s="64" t="str">
        <f t="shared" si="1"/>
        <v xml:space="preserve"> </v>
      </c>
      <c r="U21" s="64" t="str">
        <f t="shared" si="0"/>
        <v xml:space="preserve"> </v>
      </c>
      <c r="V21" s="64" t="str">
        <f t="shared" si="0"/>
        <v xml:space="preserve"> </v>
      </c>
      <c r="W21" s="64" t="str">
        <f t="shared" si="0"/>
        <v xml:space="preserve"> </v>
      </c>
      <c r="X21" s="64" t="str">
        <f t="shared" si="0"/>
        <v xml:space="preserve"> </v>
      </c>
      <c r="Y21" s="64" t="str">
        <f t="shared" si="0"/>
        <v xml:space="preserve"> </v>
      </c>
      <c r="Z21" s="64" t="str">
        <f t="shared" si="0"/>
        <v xml:space="preserve"> </v>
      </c>
      <c r="AA21" s="209"/>
      <c r="AB21" s="209"/>
      <c r="AC21" s="209"/>
      <c r="AD21" s="252"/>
      <c r="AE21" s="252"/>
      <c r="AF21" s="29"/>
      <c r="AG21" s="31"/>
      <c r="AH21" s="109" t="str">
        <f t="shared" si="19"/>
        <v xml:space="preserve"> </v>
      </c>
      <c r="AI21" s="80" t="str">
        <f t="shared" si="2"/>
        <v xml:space="preserve"> </v>
      </c>
      <c r="AJ21" s="96" t="str">
        <f t="shared" si="3"/>
        <v xml:space="preserve"> </v>
      </c>
      <c r="AK21" s="81" t="str">
        <f t="shared" si="14"/>
        <v xml:space="preserve"> </v>
      </c>
      <c r="AL21" s="120"/>
      <c r="AM21" s="89" t="str">
        <f t="shared" si="4"/>
        <v xml:space="preserve"> </v>
      </c>
      <c r="AN21" s="100" t="str">
        <f t="shared" si="5"/>
        <v xml:space="preserve"> </v>
      </c>
      <c r="AO21" s="90" t="str">
        <f t="shared" si="15"/>
        <v xml:space="preserve"> </v>
      </c>
      <c r="AP21" s="121"/>
      <c r="AQ21" s="91" t="str">
        <f t="shared" si="6"/>
        <v xml:space="preserve"> </v>
      </c>
      <c r="AR21" s="101" t="str">
        <f t="shared" si="7"/>
        <v xml:space="preserve"> </v>
      </c>
      <c r="AS21" s="92" t="str">
        <f t="shared" si="16"/>
        <v xml:space="preserve"> </v>
      </c>
      <c r="AT21" s="237"/>
      <c r="AU21" s="93" t="str">
        <f t="shared" si="8"/>
        <v xml:space="preserve"> </v>
      </c>
      <c r="AV21" s="102" t="str">
        <f t="shared" si="9"/>
        <v xml:space="preserve"> </v>
      </c>
      <c r="AW21" s="94" t="str">
        <f t="shared" si="17"/>
        <v xml:space="preserve"> </v>
      </c>
      <c r="AX21" s="237"/>
      <c r="AY21" s="249" t="str">
        <f t="shared" si="10"/>
        <v xml:space="preserve"> </v>
      </c>
      <c r="AZ21" s="250" t="str">
        <f t="shared" si="11"/>
        <v xml:space="preserve"> </v>
      </c>
      <c r="BA21" s="251" t="str">
        <f t="shared" si="18"/>
        <v xml:space="preserve"> </v>
      </c>
      <c r="BB21" s="237"/>
      <c r="BC21" s="33"/>
      <c r="BG21" s="33"/>
      <c r="BI21" s="339" t="str">
        <f t="shared" si="12"/>
        <v xml:space="preserve"> </v>
      </c>
      <c r="BJ21" s="339" t="str">
        <f t="shared" si="12"/>
        <v xml:space="preserve"> </v>
      </c>
      <c r="BK21" s="339" t="str">
        <f t="shared" si="12"/>
        <v xml:space="preserve"> </v>
      </c>
      <c r="BM21" s="339" t="str">
        <f t="shared" si="13"/>
        <v xml:space="preserve"> </v>
      </c>
      <c r="BN21" s="339" t="str">
        <f t="shared" si="13"/>
        <v xml:space="preserve"> </v>
      </c>
      <c r="BO21" s="339" t="str">
        <f t="shared" si="13"/>
        <v xml:space="preserve"> </v>
      </c>
      <c r="BQ21" s="336"/>
      <c r="CA21" s="34"/>
    </row>
    <row r="22" spans="1:79" s="32" customFormat="1" ht="24.95" customHeight="1" x14ac:dyDescent="0.25">
      <c r="A22" s="31"/>
      <c r="B22" s="378"/>
      <c r="C22" s="580"/>
      <c r="D22" s="580"/>
      <c r="E22" s="580"/>
      <c r="F22" s="580"/>
      <c r="G22" s="119"/>
      <c r="H22" s="119"/>
      <c r="I22" s="119"/>
      <c r="J22" s="119"/>
      <c r="K22" s="119"/>
      <c r="L22" s="119"/>
      <c r="M22" s="209"/>
      <c r="N22" s="209"/>
      <c r="O22" s="209"/>
      <c r="P22" s="209"/>
      <c r="Q22" s="252"/>
      <c r="R22" s="252"/>
      <c r="S22" s="208"/>
      <c r="T22" s="64" t="str">
        <f t="shared" si="1"/>
        <v xml:space="preserve"> </v>
      </c>
      <c r="U22" s="64" t="str">
        <f t="shared" si="0"/>
        <v xml:space="preserve"> </v>
      </c>
      <c r="V22" s="64" t="str">
        <f t="shared" si="0"/>
        <v xml:space="preserve"> </v>
      </c>
      <c r="W22" s="64" t="str">
        <f t="shared" si="0"/>
        <v xml:space="preserve"> </v>
      </c>
      <c r="X22" s="64" t="str">
        <f t="shared" si="0"/>
        <v xml:space="preserve"> </v>
      </c>
      <c r="Y22" s="64" t="str">
        <f t="shared" si="0"/>
        <v xml:space="preserve"> </v>
      </c>
      <c r="Z22" s="64" t="str">
        <f t="shared" si="0"/>
        <v xml:space="preserve"> </v>
      </c>
      <c r="AA22" s="209"/>
      <c r="AB22" s="209"/>
      <c r="AC22" s="209"/>
      <c r="AD22" s="252"/>
      <c r="AE22" s="252"/>
      <c r="AF22" s="29"/>
      <c r="AG22" s="31"/>
      <c r="AH22" s="109" t="str">
        <f t="shared" si="19"/>
        <v xml:space="preserve"> </v>
      </c>
      <c r="AI22" s="80" t="str">
        <f t="shared" si="2"/>
        <v xml:space="preserve"> </v>
      </c>
      <c r="AJ22" s="96" t="str">
        <f t="shared" si="3"/>
        <v xml:space="preserve"> </v>
      </c>
      <c r="AK22" s="81" t="str">
        <f t="shared" si="14"/>
        <v xml:space="preserve"> </v>
      </c>
      <c r="AL22" s="120"/>
      <c r="AM22" s="89" t="str">
        <f t="shared" si="4"/>
        <v xml:space="preserve"> </v>
      </c>
      <c r="AN22" s="100" t="str">
        <f t="shared" si="5"/>
        <v xml:space="preserve"> </v>
      </c>
      <c r="AO22" s="90" t="str">
        <f t="shared" si="15"/>
        <v xml:space="preserve"> </v>
      </c>
      <c r="AP22" s="121"/>
      <c r="AQ22" s="91" t="str">
        <f t="shared" si="6"/>
        <v xml:space="preserve"> </v>
      </c>
      <c r="AR22" s="101" t="str">
        <f t="shared" si="7"/>
        <v xml:space="preserve"> </v>
      </c>
      <c r="AS22" s="92" t="str">
        <f t="shared" si="16"/>
        <v xml:space="preserve"> </v>
      </c>
      <c r="AT22" s="237"/>
      <c r="AU22" s="93" t="str">
        <f t="shared" si="8"/>
        <v xml:space="preserve"> </v>
      </c>
      <c r="AV22" s="102" t="str">
        <f t="shared" si="9"/>
        <v xml:space="preserve"> </v>
      </c>
      <c r="AW22" s="94" t="str">
        <f t="shared" si="17"/>
        <v xml:space="preserve"> </v>
      </c>
      <c r="AX22" s="237"/>
      <c r="AY22" s="249" t="str">
        <f t="shared" si="10"/>
        <v xml:space="preserve"> </v>
      </c>
      <c r="AZ22" s="250" t="str">
        <f t="shared" si="11"/>
        <v xml:space="preserve"> </v>
      </c>
      <c r="BA22" s="251" t="str">
        <f t="shared" si="18"/>
        <v xml:space="preserve"> </v>
      </c>
      <c r="BB22" s="237"/>
      <c r="BC22" s="33"/>
      <c r="BG22" s="33"/>
      <c r="BI22" s="339" t="str">
        <f t="shared" si="12"/>
        <v xml:space="preserve"> </v>
      </c>
      <c r="BJ22" s="339" t="str">
        <f t="shared" si="12"/>
        <v xml:space="preserve"> </v>
      </c>
      <c r="BK22" s="339" t="str">
        <f t="shared" si="12"/>
        <v xml:space="preserve"> </v>
      </c>
      <c r="BM22" s="339" t="str">
        <f t="shared" si="13"/>
        <v xml:space="preserve"> </v>
      </c>
      <c r="BN22" s="339" t="str">
        <f t="shared" si="13"/>
        <v xml:space="preserve"> </v>
      </c>
      <c r="BO22" s="339" t="str">
        <f t="shared" si="13"/>
        <v xml:space="preserve"> </v>
      </c>
      <c r="BQ22" s="336"/>
      <c r="CA22" s="34"/>
    </row>
    <row r="23" spans="1:79" s="32" customFormat="1" ht="24.95" customHeight="1" x14ac:dyDescent="0.25">
      <c r="A23" s="31"/>
      <c r="B23" s="378"/>
      <c r="C23" s="580"/>
      <c r="D23" s="580"/>
      <c r="E23" s="580"/>
      <c r="F23" s="580"/>
      <c r="G23" s="119"/>
      <c r="H23" s="119"/>
      <c r="I23" s="119"/>
      <c r="J23" s="119"/>
      <c r="K23" s="119"/>
      <c r="L23" s="119"/>
      <c r="M23" s="209"/>
      <c r="N23" s="209"/>
      <c r="O23" s="209"/>
      <c r="P23" s="209"/>
      <c r="Q23" s="252"/>
      <c r="R23" s="252"/>
      <c r="S23" s="208"/>
      <c r="T23" s="64" t="str">
        <f t="shared" si="1"/>
        <v xml:space="preserve"> </v>
      </c>
      <c r="U23" s="64" t="str">
        <f t="shared" si="0"/>
        <v xml:space="preserve"> </v>
      </c>
      <c r="V23" s="64" t="str">
        <f t="shared" si="0"/>
        <v xml:space="preserve"> </v>
      </c>
      <c r="W23" s="64" t="str">
        <f t="shared" si="0"/>
        <v xml:space="preserve"> </v>
      </c>
      <c r="X23" s="64" t="str">
        <f t="shared" si="0"/>
        <v xml:space="preserve"> </v>
      </c>
      <c r="Y23" s="64" t="str">
        <f t="shared" si="0"/>
        <v xml:space="preserve"> </v>
      </c>
      <c r="Z23" s="64" t="str">
        <f t="shared" si="0"/>
        <v xml:space="preserve"> </v>
      </c>
      <c r="AA23" s="209"/>
      <c r="AB23" s="209"/>
      <c r="AC23" s="209"/>
      <c r="AD23" s="252"/>
      <c r="AE23" s="252"/>
      <c r="AF23" s="29"/>
      <c r="AG23" s="31"/>
      <c r="AH23" s="109" t="str">
        <f t="shared" si="19"/>
        <v xml:space="preserve"> </v>
      </c>
      <c r="AI23" s="80" t="str">
        <f t="shared" si="2"/>
        <v xml:space="preserve"> </v>
      </c>
      <c r="AJ23" s="96" t="str">
        <f t="shared" si="3"/>
        <v xml:space="preserve"> </v>
      </c>
      <c r="AK23" s="81" t="str">
        <f t="shared" si="14"/>
        <v xml:space="preserve"> </v>
      </c>
      <c r="AL23" s="120"/>
      <c r="AM23" s="89" t="str">
        <f t="shared" si="4"/>
        <v xml:space="preserve"> </v>
      </c>
      <c r="AN23" s="100" t="str">
        <f t="shared" si="5"/>
        <v xml:space="preserve"> </v>
      </c>
      <c r="AO23" s="90" t="str">
        <f t="shared" si="15"/>
        <v xml:space="preserve"> </v>
      </c>
      <c r="AP23" s="121"/>
      <c r="AQ23" s="91" t="str">
        <f t="shared" si="6"/>
        <v xml:space="preserve"> </v>
      </c>
      <c r="AR23" s="101" t="str">
        <f t="shared" si="7"/>
        <v xml:space="preserve"> </v>
      </c>
      <c r="AS23" s="92" t="str">
        <f t="shared" si="16"/>
        <v xml:space="preserve"> </v>
      </c>
      <c r="AT23" s="237"/>
      <c r="AU23" s="93" t="str">
        <f t="shared" si="8"/>
        <v xml:space="preserve"> </v>
      </c>
      <c r="AV23" s="102" t="str">
        <f t="shared" si="9"/>
        <v xml:space="preserve"> </v>
      </c>
      <c r="AW23" s="94" t="str">
        <f t="shared" si="17"/>
        <v xml:space="preserve"> </v>
      </c>
      <c r="AX23" s="237"/>
      <c r="AY23" s="249" t="str">
        <f t="shared" si="10"/>
        <v xml:space="preserve"> </v>
      </c>
      <c r="AZ23" s="250" t="str">
        <f t="shared" si="11"/>
        <v xml:space="preserve"> </v>
      </c>
      <c r="BA23" s="251" t="str">
        <f t="shared" si="18"/>
        <v xml:space="preserve"> </v>
      </c>
      <c r="BB23" s="237"/>
      <c r="BC23" s="33"/>
      <c r="BG23" s="33"/>
      <c r="BI23" s="339" t="str">
        <f t="shared" si="12"/>
        <v xml:space="preserve"> </v>
      </c>
      <c r="BJ23" s="339" t="str">
        <f t="shared" si="12"/>
        <v xml:space="preserve"> </v>
      </c>
      <c r="BK23" s="339" t="str">
        <f t="shared" si="12"/>
        <v xml:space="preserve"> </v>
      </c>
      <c r="BM23" s="339" t="str">
        <f t="shared" si="13"/>
        <v xml:space="preserve"> </v>
      </c>
      <c r="BN23" s="339" t="str">
        <f t="shared" si="13"/>
        <v xml:space="preserve"> </v>
      </c>
      <c r="BO23" s="339" t="str">
        <f t="shared" si="13"/>
        <v xml:space="preserve"> </v>
      </c>
      <c r="BQ23" s="336"/>
      <c r="CA23" s="34"/>
    </row>
    <row r="24" spans="1:79" s="32" customFormat="1" ht="24.95" customHeight="1" x14ac:dyDescent="0.25">
      <c r="A24" s="31"/>
      <c r="B24" s="378"/>
      <c r="C24" s="580"/>
      <c r="D24" s="580"/>
      <c r="E24" s="580"/>
      <c r="F24" s="580"/>
      <c r="G24" s="119"/>
      <c r="H24" s="119"/>
      <c r="I24" s="119"/>
      <c r="J24" s="119"/>
      <c r="K24" s="119"/>
      <c r="L24" s="119"/>
      <c r="M24" s="209"/>
      <c r="N24" s="209"/>
      <c r="O24" s="209"/>
      <c r="P24" s="209"/>
      <c r="Q24" s="252"/>
      <c r="R24" s="252"/>
      <c r="S24" s="208"/>
      <c r="T24" s="64" t="str">
        <f t="shared" si="1"/>
        <v xml:space="preserve"> </v>
      </c>
      <c r="U24" s="64" t="str">
        <f t="shared" si="0"/>
        <v xml:space="preserve"> </v>
      </c>
      <c r="V24" s="64" t="str">
        <f t="shared" si="0"/>
        <v xml:space="preserve"> </v>
      </c>
      <c r="W24" s="64" t="str">
        <f t="shared" si="0"/>
        <v xml:space="preserve"> </v>
      </c>
      <c r="X24" s="64" t="str">
        <f t="shared" si="0"/>
        <v xml:space="preserve"> </v>
      </c>
      <c r="Y24" s="64" t="str">
        <f t="shared" si="0"/>
        <v xml:space="preserve"> </v>
      </c>
      <c r="Z24" s="64" t="str">
        <f t="shared" si="0"/>
        <v xml:space="preserve"> </v>
      </c>
      <c r="AA24" s="209"/>
      <c r="AB24" s="209"/>
      <c r="AC24" s="209"/>
      <c r="AD24" s="252"/>
      <c r="AE24" s="252"/>
      <c r="AF24" s="29"/>
      <c r="AG24" s="31"/>
      <c r="AH24" s="109" t="str">
        <f t="shared" si="19"/>
        <v xml:space="preserve"> </v>
      </c>
      <c r="AI24" s="80" t="str">
        <f t="shared" si="2"/>
        <v xml:space="preserve"> </v>
      </c>
      <c r="AJ24" s="96" t="str">
        <f t="shared" si="3"/>
        <v xml:space="preserve"> </v>
      </c>
      <c r="AK24" s="81" t="str">
        <f t="shared" si="14"/>
        <v xml:space="preserve"> </v>
      </c>
      <c r="AL24" s="120"/>
      <c r="AM24" s="89" t="str">
        <f t="shared" si="4"/>
        <v xml:space="preserve"> </v>
      </c>
      <c r="AN24" s="100" t="str">
        <f t="shared" si="5"/>
        <v xml:space="preserve"> </v>
      </c>
      <c r="AO24" s="90" t="str">
        <f t="shared" si="15"/>
        <v xml:space="preserve"> </v>
      </c>
      <c r="AP24" s="121"/>
      <c r="AQ24" s="91" t="str">
        <f t="shared" si="6"/>
        <v xml:space="preserve"> </v>
      </c>
      <c r="AR24" s="101" t="str">
        <f t="shared" si="7"/>
        <v xml:space="preserve"> </v>
      </c>
      <c r="AS24" s="92" t="str">
        <f t="shared" si="16"/>
        <v xml:space="preserve"> </v>
      </c>
      <c r="AT24" s="237"/>
      <c r="AU24" s="93" t="str">
        <f t="shared" si="8"/>
        <v xml:space="preserve"> </v>
      </c>
      <c r="AV24" s="102" t="str">
        <f t="shared" si="9"/>
        <v xml:space="preserve"> </v>
      </c>
      <c r="AW24" s="94" t="str">
        <f t="shared" si="17"/>
        <v xml:space="preserve"> </v>
      </c>
      <c r="AX24" s="237"/>
      <c r="AY24" s="249" t="str">
        <f t="shared" si="10"/>
        <v xml:space="preserve"> </v>
      </c>
      <c r="AZ24" s="250" t="str">
        <f t="shared" si="11"/>
        <v xml:space="preserve"> </v>
      </c>
      <c r="BA24" s="251" t="str">
        <f t="shared" si="18"/>
        <v xml:space="preserve"> </v>
      </c>
      <c r="BB24" s="237"/>
      <c r="BC24" s="33"/>
      <c r="BG24" s="33"/>
      <c r="BI24" s="339" t="str">
        <f t="shared" si="12"/>
        <v xml:space="preserve"> </v>
      </c>
      <c r="BJ24" s="339" t="str">
        <f t="shared" si="12"/>
        <v xml:space="preserve"> </v>
      </c>
      <c r="BK24" s="339" t="str">
        <f t="shared" si="12"/>
        <v xml:space="preserve"> </v>
      </c>
      <c r="BM24" s="339" t="str">
        <f t="shared" si="13"/>
        <v xml:space="preserve"> </v>
      </c>
      <c r="BN24" s="339" t="str">
        <f t="shared" si="13"/>
        <v xml:space="preserve"> </v>
      </c>
      <c r="BO24" s="339" t="str">
        <f t="shared" si="13"/>
        <v xml:space="preserve"> </v>
      </c>
      <c r="BQ24" s="336"/>
      <c r="CA24" s="34"/>
    </row>
    <row r="25" spans="1:79" s="32" customFormat="1" ht="24.95" customHeight="1" x14ac:dyDescent="0.25">
      <c r="A25" s="31"/>
      <c r="B25" s="378"/>
      <c r="C25" s="580"/>
      <c r="D25" s="580"/>
      <c r="E25" s="580"/>
      <c r="F25" s="580"/>
      <c r="G25" s="119"/>
      <c r="H25" s="119"/>
      <c r="I25" s="119"/>
      <c r="J25" s="119"/>
      <c r="K25" s="119"/>
      <c r="L25" s="119"/>
      <c r="M25" s="209"/>
      <c r="N25" s="209"/>
      <c r="O25" s="209"/>
      <c r="P25" s="209"/>
      <c r="Q25" s="252"/>
      <c r="R25" s="252"/>
      <c r="S25" s="208"/>
      <c r="T25" s="64" t="str">
        <f t="shared" si="1"/>
        <v xml:space="preserve"> </v>
      </c>
      <c r="U25" s="64" t="str">
        <f t="shared" si="0"/>
        <v xml:space="preserve"> </v>
      </c>
      <c r="V25" s="64" t="str">
        <f t="shared" si="0"/>
        <v xml:space="preserve"> </v>
      </c>
      <c r="W25" s="64" t="str">
        <f t="shared" si="0"/>
        <v xml:space="preserve"> </v>
      </c>
      <c r="X25" s="64" t="str">
        <f t="shared" si="0"/>
        <v xml:space="preserve"> </v>
      </c>
      <c r="Y25" s="64" t="str">
        <f t="shared" si="0"/>
        <v xml:space="preserve"> </v>
      </c>
      <c r="Z25" s="64" t="str">
        <f t="shared" si="0"/>
        <v xml:space="preserve"> </v>
      </c>
      <c r="AA25" s="209"/>
      <c r="AB25" s="209"/>
      <c r="AC25" s="209"/>
      <c r="AD25" s="252"/>
      <c r="AE25" s="252"/>
      <c r="AF25" s="29"/>
      <c r="AG25" s="31"/>
      <c r="AH25" s="109" t="str">
        <f t="shared" si="19"/>
        <v xml:space="preserve"> </v>
      </c>
      <c r="AI25" s="80" t="str">
        <f t="shared" si="2"/>
        <v xml:space="preserve"> </v>
      </c>
      <c r="AJ25" s="96" t="str">
        <f t="shared" si="3"/>
        <v xml:space="preserve"> </v>
      </c>
      <c r="AK25" s="81" t="str">
        <f t="shared" si="14"/>
        <v xml:space="preserve"> </v>
      </c>
      <c r="AL25" s="120"/>
      <c r="AM25" s="89" t="str">
        <f t="shared" si="4"/>
        <v xml:space="preserve"> </v>
      </c>
      <c r="AN25" s="100" t="str">
        <f t="shared" si="5"/>
        <v xml:space="preserve"> </v>
      </c>
      <c r="AO25" s="90" t="str">
        <f t="shared" si="15"/>
        <v xml:space="preserve"> </v>
      </c>
      <c r="AP25" s="121"/>
      <c r="AQ25" s="91" t="str">
        <f t="shared" si="6"/>
        <v xml:space="preserve"> </v>
      </c>
      <c r="AR25" s="101" t="str">
        <f t="shared" si="7"/>
        <v xml:space="preserve"> </v>
      </c>
      <c r="AS25" s="92" t="str">
        <f t="shared" si="16"/>
        <v xml:space="preserve"> </v>
      </c>
      <c r="AT25" s="237"/>
      <c r="AU25" s="93" t="str">
        <f t="shared" si="8"/>
        <v xml:space="preserve"> </v>
      </c>
      <c r="AV25" s="102" t="str">
        <f t="shared" si="9"/>
        <v xml:space="preserve"> </v>
      </c>
      <c r="AW25" s="94" t="str">
        <f t="shared" si="17"/>
        <v xml:space="preserve"> </v>
      </c>
      <c r="AX25" s="237"/>
      <c r="AY25" s="249" t="str">
        <f t="shared" si="10"/>
        <v xml:space="preserve"> </v>
      </c>
      <c r="AZ25" s="250" t="str">
        <f t="shared" si="11"/>
        <v xml:space="preserve"> </v>
      </c>
      <c r="BA25" s="251" t="str">
        <f t="shared" si="18"/>
        <v xml:space="preserve"> </v>
      </c>
      <c r="BB25" s="237"/>
      <c r="BC25" s="33"/>
      <c r="BG25" s="33"/>
      <c r="BI25" s="339" t="str">
        <f t="shared" si="12"/>
        <v xml:space="preserve"> </v>
      </c>
      <c r="BJ25" s="339" t="str">
        <f t="shared" si="12"/>
        <v xml:space="preserve"> </v>
      </c>
      <c r="BK25" s="339" t="str">
        <f t="shared" si="12"/>
        <v xml:space="preserve"> </v>
      </c>
      <c r="BM25" s="339" t="str">
        <f t="shared" si="13"/>
        <v xml:space="preserve"> </v>
      </c>
      <c r="BN25" s="339" t="str">
        <f t="shared" si="13"/>
        <v xml:space="preserve"> </v>
      </c>
      <c r="BO25" s="339" t="str">
        <f t="shared" si="13"/>
        <v xml:space="preserve"> </v>
      </c>
      <c r="BQ25" s="336"/>
      <c r="CA25" s="34"/>
    </row>
    <row r="26" spans="1:79" s="32" customFormat="1" ht="24.95" customHeight="1" x14ac:dyDescent="0.25">
      <c r="A26" s="31"/>
      <c r="B26" s="378"/>
      <c r="C26" s="580"/>
      <c r="D26" s="580"/>
      <c r="E26" s="580"/>
      <c r="F26" s="580"/>
      <c r="G26" s="119"/>
      <c r="H26" s="119"/>
      <c r="I26" s="119"/>
      <c r="J26" s="119"/>
      <c r="K26" s="119"/>
      <c r="L26" s="119"/>
      <c r="M26" s="209"/>
      <c r="N26" s="209"/>
      <c r="O26" s="209"/>
      <c r="P26" s="209"/>
      <c r="Q26" s="252"/>
      <c r="R26" s="252"/>
      <c r="S26" s="208"/>
      <c r="T26" s="64" t="str">
        <f t="shared" si="1"/>
        <v xml:space="preserve"> </v>
      </c>
      <c r="U26" s="64" t="str">
        <f t="shared" si="0"/>
        <v xml:space="preserve"> </v>
      </c>
      <c r="V26" s="64" t="str">
        <f t="shared" si="0"/>
        <v xml:space="preserve"> </v>
      </c>
      <c r="W26" s="64" t="str">
        <f t="shared" si="0"/>
        <v xml:space="preserve"> </v>
      </c>
      <c r="X26" s="64" t="str">
        <f t="shared" si="0"/>
        <v xml:space="preserve"> </v>
      </c>
      <c r="Y26" s="64" t="str">
        <f t="shared" si="0"/>
        <v xml:space="preserve"> </v>
      </c>
      <c r="Z26" s="64" t="str">
        <f t="shared" si="0"/>
        <v xml:space="preserve"> </v>
      </c>
      <c r="AA26" s="209"/>
      <c r="AB26" s="209"/>
      <c r="AC26" s="209"/>
      <c r="AD26" s="252"/>
      <c r="AE26" s="252"/>
      <c r="AF26" s="29"/>
      <c r="AG26" s="31"/>
      <c r="AH26" s="109" t="str">
        <f t="shared" si="19"/>
        <v xml:space="preserve"> </v>
      </c>
      <c r="AI26" s="80" t="str">
        <f t="shared" si="2"/>
        <v xml:space="preserve"> </v>
      </c>
      <c r="AJ26" s="96" t="str">
        <f t="shared" si="3"/>
        <v xml:space="preserve"> </v>
      </c>
      <c r="AK26" s="81" t="str">
        <f t="shared" si="14"/>
        <v xml:space="preserve"> </v>
      </c>
      <c r="AL26" s="120"/>
      <c r="AM26" s="89" t="str">
        <f t="shared" si="4"/>
        <v xml:space="preserve"> </v>
      </c>
      <c r="AN26" s="100" t="str">
        <f t="shared" si="5"/>
        <v xml:space="preserve"> </v>
      </c>
      <c r="AO26" s="90" t="str">
        <f t="shared" si="15"/>
        <v xml:space="preserve"> </v>
      </c>
      <c r="AP26" s="121"/>
      <c r="AQ26" s="91" t="str">
        <f t="shared" si="6"/>
        <v xml:space="preserve"> </v>
      </c>
      <c r="AR26" s="101" t="str">
        <f t="shared" si="7"/>
        <v xml:space="preserve"> </v>
      </c>
      <c r="AS26" s="92" t="str">
        <f t="shared" si="16"/>
        <v xml:space="preserve"> </v>
      </c>
      <c r="AT26" s="237"/>
      <c r="AU26" s="93" t="str">
        <f t="shared" si="8"/>
        <v xml:space="preserve"> </v>
      </c>
      <c r="AV26" s="102" t="str">
        <f t="shared" si="9"/>
        <v xml:space="preserve"> </v>
      </c>
      <c r="AW26" s="94" t="str">
        <f t="shared" si="17"/>
        <v xml:space="preserve"> </v>
      </c>
      <c r="AX26" s="237"/>
      <c r="AY26" s="249" t="str">
        <f t="shared" si="10"/>
        <v xml:space="preserve"> </v>
      </c>
      <c r="AZ26" s="250" t="str">
        <f t="shared" si="11"/>
        <v xml:space="preserve"> </v>
      </c>
      <c r="BA26" s="251" t="str">
        <f t="shared" si="18"/>
        <v xml:space="preserve"> </v>
      </c>
      <c r="BB26" s="237"/>
      <c r="BC26" s="33"/>
      <c r="BG26" s="33"/>
      <c r="BI26" s="339" t="str">
        <f t="shared" si="12"/>
        <v xml:space="preserve"> </v>
      </c>
      <c r="BJ26" s="339" t="str">
        <f t="shared" si="12"/>
        <v xml:space="preserve"> </v>
      </c>
      <c r="BK26" s="339" t="str">
        <f t="shared" si="12"/>
        <v xml:space="preserve"> </v>
      </c>
      <c r="BM26" s="339" t="str">
        <f t="shared" si="13"/>
        <v xml:space="preserve"> </v>
      </c>
      <c r="BN26" s="339" t="str">
        <f t="shared" si="13"/>
        <v xml:space="preserve"> </v>
      </c>
      <c r="BO26" s="339" t="str">
        <f t="shared" si="13"/>
        <v xml:space="preserve"> </v>
      </c>
      <c r="BQ26" s="336"/>
      <c r="CA26" s="34"/>
    </row>
    <row r="27" spans="1:79" s="32" customFormat="1" ht="24.95" customHeight="1" x14ac:dyDescent="0.25">
      <c r="A27" s="31"/>
      <c r="B27" s="378"/>
      <c r="C27" s="580"/>
      <c r="D27" s="580"/>
      <c r="E27" s="580"/>
      <c r="F27" s="580"/>
      <c r="G27" s="119"/>
      <c r="H27" s="119"/>
      <c r="I27" s="119"/>
      <c r="J27" s="119"/>
      <c r="K27" s="119"/>
      <c r="L27" s="119"/>
      <c r="M27" s="209"/>
      <c r="N27" s="209"/>
      <c r="O27" s="209"/>
      <c r="P27" s="209"/>
      <c r="Q27" s="252"/>
      <c r="R27" s="252"/>
      <c r="S27" s="208"/>
      <c r="T27" s="64" t="str">
        <f t="shared" si="1"/>
        <v xml:space="preserve"> </v>
      </c>
      <c r="U27" s="64" t="str">
        <f t="shared" si="0"/>
        <v xml:space="preserve"> </v>
      </c>
      <c r="V27" s="64" t="str">
        <f t="shared" si="0"/>
        <v xml:space="preserve"> </v>
      </c>
      <c r="W27" s="64" t="str">
        <f t="shared" si="0"/>
        <v xml:space="preserve"> </v>
      </c>
      <c r="X27" s="64" t="str">
        <f t="shared" si="0"/>
        <v xml:space="preserve"> </v>
      </c>
      <c r="Y27" s="64" t="str">
        <f t="shared" si="0"/>
        <v xml:space="preserve"> </v>
      </c>
      <c r="Z27" s="64" t="str">
        <f t="shared" si="0"/>
        <v xml:space="preserve"> </v>
      </c>
      <c r="AA27" s="209"/>
      <c r="AB27" s="209"/>
      <c r="AC27" s="209"/>
      <c r="AD27" s="252"/>
      <c r="AE27" s="252"/>
      <c r="AF27" s="29"/>
      <c r="AG27" s="31"/>
      <c r="AH27" s="109" t="str">
        <f t="shared" si="19"/>
        <v xml:space="preserve"> </v>
      </c>
      <c r="AI27" s="80" t="str">
        <f t="shared" si="2"/>
        <v xml:space="preserve"> </v>
      </c>
      <c r="AJ27" s="96" t="str">
        <f t="shared" si="3"/>
        <v xml:space="preserve"> </v>
      </c>
      <c r="AK27" s="81" t="str">
        <f t="shared" si="14"/>
        <v xml:space="preserve"> </v>
      </c>
      <c r="AL27" s="120"/>
      <c r="AM27" s="89" t="str">
        <f t="shared" si="4"/>
        <v xml:space="preserve"> </v>
      </c>
      <c r="AN27" s="100" t="str">
        <f t="shared" si="5"/>
        <v xml:space="preserve"> </v>
      </c>
      <c r="AO27" s="90" t="str">
        <f t="shared" si="15"/>
        <v xml:space="preserve"> </v>
      </c>
      <c r="AP27" s="121"/>
      <c r="AQ27" s="91" t="str">
        <f t="shared" si="6"/>
        <v xml:space="preserve"> </v>
      </c>
      <c r="AR27" s="101" t="str">
        <f t="shared" si="7"/>
        <v xml:space="preserve"> </v>
      </c>
      <c r="AS27" s="92" t="str">
        <f t="shared" si="16"/>
        <v xml:space="preserve"> </v>
      </c>
      <c r="AT27" s="237"/>
      <c r="AU27" s="93" t="str">
        <f t="shared" si="8"/>
        <v xml:space="preserve"> </v>
      </c>
      <c r="AV27" s="102" t="str">
        <f t="shared" si="9"/>
        <v xml:space="preserve"> </v>
      </c>
      <c r="AW27" s="94" t="str">
        <f t="shared" si="17"/>
        <v xml:space="preserve"> </v>
      </c>
      <c r="AX27" s="237"/>
      <c r="AY27" s="249" t="str">
        <f t="shared" si="10"/>
        <v xml:space="preserve"> </v>
      </c>
      <c r="AZ27" s="250" t="str">
        <f t="shared" si="11"/>
        <v xml:space="preserve"> </v>
      </c>
      <c r="BA27" s="251" t="str">
        <f t="shared" si="18"/>
        <v xml:space="preserve"> </v>
      </c>
      <c r="BB27" s="237"/>
      <c r="BC27" s="33"/>
      <c r="BG27" s="33"/>
      <c r="BI27" s="339" t="str">
        <f t="shared" si="12"/>
        <v xml:space="preserve"> </v>
      </c>
      <c r="BJ27" s="339" t="str">
        <f t="shared" si="12"/>
        <v xml:space="preserve"> </v>
      </c>
      <c r="BK27" s="339" t="str">
        <f t="shared" si="12"/>
        <v xml:space="preserve"> </v>
      </c>
      <c r="BM27" s="339" t="str">
        <f t="shared" si="13"/>
        <v xml:space="preserve"> </v>
      </c>
      <c r="BN27" s="339" t="str">
        <f t="shared" si="13"/>
        <v xml:space="preserve"> </v>
      </c>
      <c r="BO27" s="339" t="str">
        <f t="shared" si="13"/>
        <v xml:space="preserve"> </v>
      </c>
      <c r="BQ27" s="336"/>
      <c r="CA27" s="34"/>
    </row>
    <row r="28" spans="1:79" s="32" customFormat="1" ht="24.95" customHeight="1" x14ac:dyDescent="0.25">
      <c r="A28" s="31"/>
      <c r="B28" s="378"/>
      <c r="C28" s="580"/>
      <c r="D28" s="580"/>
      <c r="E28" s="580"/>
      <c r="F28" s="580"/>
      <c r="G28" s="119"/>
      <c r="H28" s="119"/>
      <c r="I28" s="119"/>
      <c r="J28" s="119"/>
      <c r="K28" s="119"/>
      <c r="L28" s="119"/>
      <c r="M28" s="209"/>
      <c r="N28" s="209"/>
      <c r="O28" s="209"/>
      <c r="P28" s="209"/>
      <c r="Q28" s="252"/>
      <c r="R28" s="252"/>
      <c r="S28" s="208"/>
      <c r="T28" s="64" t="str">
        <f t="shared" si="1"/>
        <v xml:space="preserve"> </v>
      </c>
      <c r="U28" s="64" t="str">
        <f t="shared" si="0"/>
        <v xml:space="preserve"> </v>
      </c>
      <c r="V28" s="64" t="str">
        <f t="shared" si="0"/>
        <v xml:space="preserve"> </v>
      </c>
      <c r="W28" s="64" t="str">
        <f t="shared" si="0"/>
        <v xml:space="preserve"> </v>
      </c>
      <c r="X28" s="64" t="str">
        <f t="shared" si="0"/>
        <v xml:space="preserve"> </v>
      </c>
      <c r="Y28" s="64" t="str">
        <f t="shared" si="0"/>
        <v xml:space="preserve"> </v>
      </c>
      <c r="Z28" s="64" t="str">
        <f t="shared" si="0"/>
        <v xml:space="preserve"> </v>
      </c>
      <c r="AA28" s="209"/>
      <c r="AB28" s="209"/>
      <c r="AC28" s="209"/>
      <c r="AD28" s="252"/>
      <c r="AE28" s="252"/>
      <c r="AF28" s="29"/>
      <c r="AG28" s="31"/>
      <c r="AH28" s="109" t="str">
        <f t="shared" si="19"/>
        <v xml:space="preserve"> </v>
      </c>
      <c r="AI28" s="80" t="str">
        <f t="shared" si="2"/>
        <v xml:space="preserve"> </v>
      </c>
      <c r="AJ28" s="96" t="str">
        <f t="shared" si="3"/>
        <v xml:space="preserve"> </v>
      </c>
      <c r="AK28" s="81" t="str">
        <f t="shared" si="14"/>
        <v xml:space="preserve"> </v>
      </c>
      <c r="AL28" s="120"/>
      <c r="AM28" s="89" t="str">
        <f t="shared" si="4"/>
        <v xml:space="preserve"> </v>
      </c>
      <c r="AN28" s="100" t="str">
        <f t="shared" si="5"/>
        <v xml:space="preserve"> </v>
      </c>
      <c r="AO28" s="90" t="str">
        <f t="shared" si="15"/>
        <v xml:space="preserve"> </v>
      </c>
      <c r="AP28" s="121"/>
      <c r="AQ28" s="91" t="str">
        <f t="shared" si="6"/>
        <v xml:space="preserve"> </v>
      </c>
      <c r="AR28" s="101" t="str">
        <f t="shared" si="7"/>
        <v xml:space="preserve"> </v>
      </c>
      <c r="AS28" s="92" t="str">
        <f t="shared" si="16"/>
        <v xml:space="preserve"> </v>
      </c>
      <c r="AT28" s="237"/>
      <c r="AU28" s="93" t="str">
        <f t="shared" si="8"/>
        <v xml:space="preserve"> </v>
      </c>
      <c r="AV28" s="102" t="str">
        <f t="shared" si="9"/>
        <v xml:space="preserve"> </v>
      </c>
      <c r="AW28" s="94" t="str">
        <f t="shared" si="17"/>
        <v xml:space="preserve"> </v>
      </c>
      <c r="AX28" s="237"/>
      <c r="AY28" s="249" t="str">
        <f t="shared" si="10"/>
        <v xml:space="preserve"> </v>
      </c>
      <c r="AZ28" s="250" t="str">
        <f t="shared" si="11"/>
        <v xml:space="preserve"> </v>
      </c>
      <c r="BA28" s="251" t="str">
        <f t="shared" si="18"/>
        <v xml:space="preserve"> </v>
      </c>
      <c r="BB28" s="237"/>
      <c r="BC28" s="33"/>
      <c r="BG28" s="33"/>
      <c r="BI28" s="339" t="str">
        <f t="shared" si="12"/>
        <v xml:space="preserve"> </v>
      </c>
      <c r="BJ28" s="339" t="str">
        <f t="shared" si="12"/>
        <v xml:space="preserve"> </v>
      </c>
      <c r="BK28" s="339" t="str">
        <f t="shared" si="12"/>
        <v xml:space="preserve"> </v>
      </c>
      <c r="BM28" s="339" t="str">
        <f t="shared" si="13"/>
        <v xml:space="preserve"> </v>
      </c>
      <c r="BN28" s="339" t="str">
        <f t="shared" si="13"/>
        <v xml:space="preserve"> </v>
      </c>
      <c r="BO28" s="339" t="str">
        <f t="shared" si="13"/>
        <v xml:space="preserve"> </v>
      </c>
      <c r="BQ28" s="336"/>
      <c r="CA28" s="34"/>
    </row>
    <row r="29" spans="1:79" s="32" customFormat="1" ht="24.95" customHeight="1" x14ac:dyDescent="0.25">
      <c r="A29" s="31"/>
      <c r="B29" s="378"/>
      <c r="C29" s="580"/>
      <c r="D29" s="580"/>
      <c r="E29" s="580"/>
      <c r="F29" s="580"/>
      <c r="G29" s="119"/>
      <c r="H29" s="119"/>
      <c r="I29" s="119"/>
      <c r="J29" s="119"/>
      <c r="K29" s="119"/>
      <c r="L29" s="119"/>
      <c r="M29" s="209"/>
      <c r="N29" s="209"/>
      <c r="O29" s="209"/>
      <c r="P29" s="209"/>
      <c r="Q29" s="252"/>
      <c r="R29" s="252"/>
      <c r="S29" s="208"/>
      <c r="T29" s="64" t="str">
        <f t="shared" si="1"/>
        <v xml:space="preserve"> </v>
      </c>
      <c r="U29" s="64" t="str">
        <f t="shared" si="0"/>
        <v xml:space="preserve"> </v>
      </c>
      <c r="V29" s="64" t="str">
        <f t="shared" si="0"/>
        <v xml:space="preserve"> </v>
      </c>
      <c r="W29" s="64" t="str">
        <f t="shared" si="0"/>
        <v xml:space="preserve"> </v>
      </c>
      <c r="X29" s="64" t="str">
        <f t="shared" si="0"/>
        <v xml:space="preserve"> </v>
      </c>
      <c r="Y29" s="64" t="str">
        <f t="shared" si="0"/>
        <v xml:space="preserve"> </v>
      </c>
      <c r="Z29" s="64" t="str">
        <f t="shared" si="0"/>
        <v xml:space="preserve"> </v>
      </c>
      <c r="AA29" s="209"/>
      <c r="AB29" s="209"/>
      <c r="AC29" s="209"/>
      <c r="AD29" s="252"/>
      <c r="AE29" s="252"/>
      <c r="AF29" s="29"/>
      <c r="AG29" s="31"/>
      <c r="AH29" s="109" t="str">
        <f t="shared" si="19"/>
        <v xml:space="preserve"> </v>
      </c>
      <c r="AI29" s="80" t="str">
        <f t="shared" si="2"/>
        <v xml:space="preserve"> </v>
      </c>
      <c r="AJ29" s="96" t="str">
        <f t="shared" si="3"/>
        <v xml:space="preserve"> </v>
      </c>
      <c r="AK29" s="81" t="str">
        <f t="shared" si="14"/>
        <v xml:space="preserve"> </v>
      </c>
      <c r="AL29" s="120"/>
      <c r="AM29" s="89" t="str">
        <f t="shared" si="4"/>
        <v xml:space="preserve"> </v>
      </c>
      <c r="AN29" s="100" t="str">
        <f t="shared" si="5"/>
        <v xml:space="preserve"> </v>
      </c>
      <c r="AO29" s="90" t="str">
        <f t="shared" si="15"/>
        <v xml:space="preserve"> </v>
      </c>
      <c r="AP29" s="121"/>
      <c r="AQ29" s="91" t="str">
        <f t="shared" si="6"/>
        <v xml:space="preserve"> </v>
      </c>
      <c r="AR29" s="101" t="str">
        <f t="shared" si="7"/>
        <v xml:space="preserve"> </v>
      </c>
      <c r="AS29" s="92" t="str">
        <f t="shared" si="16"/>
        <v xml:space="preserve"> </v>
      </c>
      <c r="AT29" s="237"/>
      <c r="AU29" s="93" t="str">
        <f t="shared" si="8"/>
        <v xml:space="preserve"> </v>
      </c>
      <c r="AV29" s="102" t="str">
        <f t="shared" si="9"/>
        <v xml:space="preserve"> </v>
      </c>
      <c r="AW29" s="94" t="str">
        <f t="shared" si="17"/>
        <v xml:space="preserve"> </v>
      </c>
      <c r="AX29" s="237"/>
      <c r="AY29" s="249" t="str">
        <f t="shared" si="10"/>
        <v xml:space="preserve"> </v>
      </c>
      <c r="AZ29" s="250" t="str">
        <f t="shared" si="11"/>
        <v xml:space="preserve"> </v>
      </c>
      <c r="BA29" s="251" t="str">
        <f t="shared" si="18"/>
        <v xml:space="preserve"> </v>
      </c>
      <c r="BB29" s="237"/>
      <c r="BC29" s="33"/>
      <c r="BG29" s="33"/>
      <c r="BI29" s="339" t="str">
        <f t="shared" si="12"/>
        <v xml:space="preserve"> </v>
      </c>
      <c r="BJ29" s="339" t="str">
        <f t="shared" si="12"/>
        <v xml:space="preserve"> </v>
      </c>
      <c r="BK29" s="339" t="str">
        <f t="shared" si="12"/>
        <v xml:space="preserve"> </v>
      </c>
      <c r="BM29" s="339" t="str">
        <f t="shared" si="13"/>
        <v xml:space="preserve"> </v>
      </c>
      <c r="BN29" s="339" t="str">
        <f t="shared" si="13"/>
        <v xml:space="preserve"> </v>
      </c>
      <c r="BO29" s="339" t="str">
        <f t="shared" si="13"/>
        <v xml:space="preserve"> </v>
      </c>
      <c r="BQ29" s="336"/>
      <c r="CA29" s="34"/>
    </row>
    <row r="30" spans="1:79" s="32" customFormat="1" ht="24.95" customHeight="1" x14ac:dyDescent="0.25">
      <c r="A30" s="31"/>
      <c r="B30" s="378"/>
      <c r="C30" s="580"/>
      <c r="D30" s="580"/>
      <c r="E30" s="580"/>
      <c r="F30" s="580"/>
      <c r="G30" s="119"/>
      <c r="H30" s="119"/>
      <c r="I30" s="119"/>
      <c r="J30" s="119"/>
      <c r="K30" s="119"/>
      <c r="L30" s="119"/>
      <c r="M30" s="209"/>
      <c r="N30" s="209"/>
      <c r="O30" s="209"/>
      <c r="P30" s="209"/>
      <c r="Q30" s="252"/>
      <c r="R30" s="252"/>
      <c r="S30" s="208"/>
      <c r="T30" s="64" t="str">
        <f t="shared" si="1"/>
        <v xml:space="preserve"> </v>
      </c>
      <c r="U30" s="64" t="str">
        <f t="shared" si="0"/>
        <v xml:space="preserve"> </v>
      </c>
      <c r="V30" s="64" t="str">
        <f t="shared" si="0"/>
        <v xml:space="preserve"> </v>
      </c>
      <c r="W30" s="64" t="str">
        <f t="shared" si="0"/>
        <v xml:space="preserve"> </v>
      </c>
      <c r="X30" s="64" t="str">
        <f t="shared" si="0"/>
        <v xml:space="preserve"> </v>
      </c>
      <c r="Y30" s="64" t="str">
        <f t="shared" si="0"/>
        <v xml:space="preserve"> </v>
      </c>
      <c r="Z30" s="64" t="str">
        <f t="shared" si="0"/>
        <v xml:space="preserve"> </v>
      </c>
      <c r="AA30" s="209"/>
      <c r="AB30" s="209"/>
      <c r="AC30" s="209"/>
      <c r="AD30" s="252"/>
      <c r="AE30" s="252"/>
      <c r="AF30" s="29"/>
      <c r="AG30" s="31"/>
      <c r="AH30" s="109" t="str">
        <f t="shared" si="19"/>
        <v xml:space="preserve"> </v>
      </c>
      <c r="AI30" s="80" t="str">
        <f t="shared" si="2"/>
        <v xml:space="preserve"> </v>
      </c>
      <c r="AJ30" s="96" t="str">
        <f t="shared" si="3"/>
        <v xml:space="preserve"> </v>
      </c>
      <c r="AK30" s="81" t="str">
        <f t="shared" si="14"/>
        <v xml:space="preserve"> </v>
      </c>
      <c r="AL30" s="120"/>
      <c r="AM30" s="89" t="str">
        <f t="shared" si="4"/>
        <v xml:space="preserve"> </v>
      </c>
      <c r="AN30" s="100" t="str">
        <f t="shared" si="5"/>
        <v xml:space="preserve"> </v>
      </c>
      <c r="AO30" s="90" t="str">
        <f t="shared" si="15"/>
        <v xml:space="preserve"> </v>
      </c>
      <c r="AP30" s="121"/>
      <c r="AQ30" s="91" t="str">
        <f t="shared" si="6"/>
        <v xml:space="preserve"> </v>
      </c>
      <c r="AR30" s="101" t="str">
        <f t="shared" si="7"/>
        <v xml:space="preserve"> </v>
      </c>
      <c r="AS30" s="92" t="str">
        <f t="shared" si="16"/>
        <v xml:space="preserve"> </v>
      </c>
      <c r="AT30" s="237"/>
      <c r="AU30" s="93" t="str">
        <f t="shared" si="8"/>
        <v xml:space="preserve"> </v>
      </c>
      <c r="AV30" s="102" t="str">
        <f t="shared" si="9"/>
        <v xml:space="preserve"> </v>
      </c>
      <c r="AW30" s="94" t="str">
        <f t="shared" si="17"/>
        <v xml:space="preserve"> </v>
      </c>
      <c r="AX30" s="237"/>
      <c r="AY30" s="249" t="str">
        <f t="shared" si="10"/>
        <v xml:space="preserve"> </v>
      </c>
      <c r="AZ30" s="250" t="str">
        <f t="shared" si="11"/>
        <v xml:space="preserve"> </v>
      </c>
      <c r="BA30" s="251" t="str">
        <f t="shared" si="18"/>
        <v xml:space="preserve"> </v>
      </c>
      <c r="BB30" s="237"/>
      <c r="BC30" s="33"/>
      <c r="BG30" s="33"/>
      <c r="BI30" s="339" t="str">
        <f t="shared" si="12"/>
        <v xml:space="preserve"> </v>
      </c>
      <c r="BJ30" s="339" t="str">
        <f t="shared" si="12"/>
        <v xml:space="preserve"> </v>
      </c>
      <c r="BK30" s="339" t="str">
        <f t="shared" si="12"/>
        <v xml:space="preserve"> </v>
      </c>
      <c r="BM30" s="339" t="str">
        <f t="shared" si="13"/>
        <v xml:space="preserve"> </v>
      </c>
      <c r="BN30" s="339" t="str">
        <f t="shared" si="13"/>
        <v xml:space="preserve"> </v>
      </c>
      <c r="BO30" s="339" t="str">
        <f t="shared" si="13"/>
        <v xml:space="preserve"> </v>
      </c>
      <c r="BQ30" s="336"/>
      <c r="CA30" s="34"/>
    </row>
    <row r="31" spans="1:79" s="32" customFormat="1" ht="24.95" customHeight="1" x14ac:dyDescent="0.25">
      <c r="A31" s="31"/>
      <c r="B31" s="378"/>
      <c r="C31" s="580"/>
      <c r="D31" s="580"/>
      <c r="E31" s="580"/>
      <c r="F31" s="580"/>
      <c r="G31" s="119"/>
      <c r="H31" s="119"/>
      <c r="I31" s="119"/>
      <c r="J31" s="119"/>
      <c r="K31" s="119"/>
      <c r="L31" s="119"/>
      <c r="M31" s="209"/>
      <c r="N31" s="209"/>
      <c r="O31" s="209"/>
      <c r="P31" s="209"/>
      <c r="Q31" s="252"/>
      <c r="R31" s="252"/>
      <c r="S31" s="208"/>
      <c r="T31" s="64" t="str">
        <f t="shared" si="1"/>
        <v xml:space="preserve"> </v>
      </c>
      <c r="U31" s="64" t="str">
        <f t="shared" si="0"/>
        <v xml:space="preserve"> </v>
      </c>
      <c r="V31" s="64" t="str">
        <f t="shared" si="0"/>
        <v xml:space="preserve"> </v>
      </c>
      <c r="W31" s="64" t="str">
        <f t="shared" si="0"/>
        <v xml:space="preserve"> </v>
      </c>
      <c r="X31" s="64" t="str">
        <f t="shared" si="0"/>
        <v xml:space="preserve"> </v>
      </c>
      <c r="Y31" s="64" t="str">
        <f t="shared" si="0"/>
        <v xml:space="preserve"> </v>
      </c>
      <c r="Z31" s="64" t="str">
        <f t="shared" si="0"/>
        <v xml:space="preserve"> </v>
      </c>
      <c r="AA31" s="209"/>
      <c r="AB31" s="209"/>
      <c r="AC31" s="209"/>
      <c r="AD31" s="252"/>
      <c r="AE31" s="252"/>
      <c r="AF31" s="29"/>
      <c r="AG31" s="31"/>
      <c r="AH31" s="109" t="str">
        <f t="shared" si="19"/>
        <v xml:space="preserve"> </v>
      </c>
      <c r="AI31" s="80" t="str">
        <f t="shared" si="2"/>
        <v xml:space="preserve"> </v>
      </c>
      <c r="AJ31" s="96" t="str">
        <f t="shared" si="3"/>
        <v xml:space="preserve"> </v>
      </c>
      <c r="AK31" s="81" t="str">
        <f t="shared" si="14"/>
        <v xml:space="preserve"> </v>
      </c>
      <c r="AL31" s="120"/>
      <c r="AM31" s="89" t="str">
        <f t="shared" si="4"/>
        <v xml:space="preserve"> </v>
      </c>
      <c r="AN31" s="100" t="str">
        <f t="shared" si="5"/>
        <v xml:space="preserve"> </v>
      </c>
      <c r="AO31" s="90" t="str">
        <f t="shared" si="15"/>
        <v xml:space="preserve"> </v>
      </c>
      <c r="AP31" s="121"/>
      <c r="AQ31" s="91" t="str">
        <f t="shared" si="6"/>
        <v xml:space="preserve"> </v>
      </c>
      <c r="AR31" s="101" t="str">
        <f t="shared" si="7"/>
        <v xml:space="preserve"> </v>
      </c>
      <c r="AS31" s="92" t="str">
        <f t="shared" si="16"/>
        <v xml:space="preserve"> </v>
      </c>
      <c r="AT31" s="237"/>
      <c r="AU31" s="93" t="str">
        <f t="shared" si="8"/>
        <v xml:space="preserve"> </v>
      </c>
      <c r="AV31" s="102" t="str">
        <f t="shared" si="9"/>
        <v xml:space="preserve"> </v>
      </c>
      <c r="AW31" s="94" t="str">
        <f t="shared" si="17"/>
        <v xml:space="preserve"> </v>
      </c>
      <c r="AX31" s="237"/>
      <c r="AY31" s="249" t="str">
        <f t="shared" si="10"/>
        <v xml:space="preserve"> </v>
      </c>
      <c r="AZ31" s="250" t="str">
        <f t="shared" si="11"/>
        <v xml:space="preserve"> </v>
      </c>
      <c r="BA31" s="251" t="str">
        <f t="shared" si="18"/>
        <v xml:space="preserve"> </v>
      </c>
      <c r="BB31" s="237"/>
      <c r="BC31" s="33"/>
      <c r="BG31" s="33"/>
      <c r="BI31" s="339" t="str">
        <f t="shared" si="12"/>
        <v xml:space="preserve"> </v>
      </c>
      <c r="BJ31" s="339" t="str">
        <f t="shared" si="12"/>
        <v xml:space="preserve"> </v>
      </c>
      <c r="BK31" s="339" t="str">
        <f t="shared" si="12"/>
        <v xml:space="preserve"> </v>
      </c>
      <c r="BM31" s="339" t="str">
        <f t="shared" si="13"/>
        <v xml:space="preserve"> </v>
      </c>
      <c r="BN31" s="339" t="str">
        <f t="shared" si="13"/>
        <v xml:space="preserve"> </v>
      </c>
      <c r="BO31" s="339" t="str">
        <f t="shared" si="13"/>
        <v xml:space="preserve"> </v>
      </c>
      <c r="BQ31" s="336"/>
      <c r="CA31" s="34"/>
    </row>
    <row r="32" spans="1:79" s="32" customFormat="1" ht="24.95" customHeight="1" x14ac:dyDescent="0.25">
      <c r="A32" s="31"/>
      <c r="B32" s="378"/>
      <c r="C32" s="580"/>
      <c r="D32" s="580"/>
      <c r="E32" s="580"/>
      <c r="F32" s="580"/>
      <c r="G32" s="119"/>
      <c r="H32" s="119"/>
      <c r="I32" s="119"/>
      <c r="J32" s="119"/>
      <c r="K32" s="119"/>
      <c r="L32" s="119"/>
      <c r="M32" s="209"/>
      <c r="N32" s="209"/>
      <c r="O32" s="209"/>
      <c r="P32" s="209"/>
      <c r="Q32" s="252"/>
      <c r="R32" s="252"/>
      <c r="S32" s="208"/>
      <c r="T32" s="64" t="str">
        <f t="shared" si="1"/>
        <v xml:space="preserve"> </v>
      </c>
      <c r="U32" s="64" t="str">
        <f t="shared" si="0"/>
        <v xml:space="preserve"> </v>
      </c>
      <c r="V32" s="64" t="str">
        <f t="shared" si="0"/>
        <v xml:space="preserve"> </v>
      </c>
      <c r="W32" s="64" t="str">
        <f t="shared" si="0"/>
        <v xml:space="preserve"> </v>
      </c>
      <c r="X32" s="64" t="str">
        <f t="shared" si="0"/>
        <v xml:space="preserve"> </v>
      </c>
      <c r="Y32" s="64" t="str">
        <f t="shared" si="0"/>
        <v xml:space="preserve"> </v>
      </c>
      <c r="Z32" s="64" t="str">
        <f t="shared" si="0"/>
        <v xml:space="preserve"> </v>
      </c>
      <c r="AA32" s="209"/>
      <c r="AB32" s="209"/>
      <c r="AC32" s="209"/>
      <c r="AD32" s="252"/>
      <c r="AE32" s="252"/>
      <c r="AF32" s="29"/>
      <c r="AG32" s="31"/>
      <c r="AH32" s="109" t="str">
        <f t="shared" si="19"/>
        <v xml:space="preserve"> </v>
      </c>
      <c r="AI32" s="80" t="str">
        <f t="shared" si="2"/>
        <v xml:space="preserve"> </v>
      </c>
      <c r="AJ32" s="96" t="str">
        <f t="shared" si="3"/>
        <v xml:space="preserve"> </v>
      </c>
      <c r="AK32" s="81" t="str">
        <f t="shared" si="14"/>
        <v xml:space="preserve"> </v>
      </c>
      <c r="AL32" s="120"/>
      <c r="AM32" s="89" t="str">
        <f t="shared" si="4"/>
        <v xml:space="preserve"> </v>
      </c>
      <c r="AN32" s="100" t="str">
        <f t="shared" si="5"/>
        <v xml:space="preserve"> </v>
      </c>
      <c r="AO32" s="90" t="str">
        <f t="shared" si="15"/>
        <v xml:space="preserve"> </v>
      </c>
      <c r="AP32" s="121"/>
      <c r="AQ32" s="91" t="str">
        <f t="shared" si="6"/>
        <v xml:space="preserve"> </v>
      </c>
      <c r="AR32" s="101" t="str">
        <f t="shared" si="7"/>
        <v xml:space="preserve"> </v>
      </c>
      <c r="AS32" s="92" t="str">
        <f t="shared" si="16"/>
        <v xml:space="preserve"> </v>
      </c>
      <c r="AT32" s="237"/>
      <c r="AU32" s="93" t="str">
        <f t="shared" si="8"/>
        <v xml:space="preserve"> </v>
      </c>
      <c r="AV32" s="102" t="str">
        <f t="shared" si="9"/>
        <v xml:space="preserve"> </v>
      </c>
      <c r="AW32" s="94" t="str">
        <f t="shared" si="17"/>
        <v xml:space="preserve"> </v>
      </c>
      <c r="AX32" s="237"/>
      <c r="AY32" s="249" t="str">
        <f t="shared" si="10"/>
        <v xml:space="preserve"> </v>
      </c>
      <c r="AZ32" s="250" t="str">
        <f t="shared" si="11"/>
        <v xml:space="preserve"> </v>
      </c>
      <c r="BA32" s="251" t="str">
        <f t="shared" si="18"/>
        <v xml:space="preserve"> </v>
      </c>
      <c r="BB32" s="237"/>
      <c r="BC32" s="33"/>
      <c r="BG32" s="33"/>
      <c r="BI32" s="339" t="str">
        <f t="shared" si="12"/>
        <v xml:space="preserve"> </v>
      </c>
      <c r="BJ32" s="339" t="str">
        <f t="shared" si="12"/>
        <v xml:space="preserve"> </v>
      </c>
      <c r="BK32" s="339" t="str">
        <f t="shared" si="12"/>
        <v xml:space="preserve"> </v>
      </c>
      <c r="BM32" s="339" t="str">
        <f t="shared" si="13"/>
        <v xml:space="preserve"> </v>
      </c>
      <c r="BN32" s="339" t="str">
        <f t="shared" si="13"/>
        <v xml:space="preserve"> </v>
      </c>
      <c r="BO32" s="339" t="str">
        <f t="shared" si="13"/>
        <v xml:space="preserve"> </v>
      </c>
      <c r="BQ32" s="336"/>
      <c r="CA32" s="34"/>
    </row>
    <row r="33" spans="1:79" s="32" customFormat="1" ht="24.95" customHeight="1" x14ac:dyDescent="0.25">
      <c r="A33" s="31"/>
      <c r="B33" s="378"/>
      <c r="C33" s="580"/>
      <c r="D33" s="580"/>
      <c r="E33" s="580"/>
      <c r="F33" s="580"/>
      <c r="G33" s="119"/>
      <c r="H33" s="119"/>
      <c r="I33" s="119"/>
      <c r="J33" s="119"/>
      <c r="K33" s="119"/>
      <c r="L33" s="119"/>
      <c r="M33" s="209"/>
      <c r="N33" s="209"/>
      <c r="O33" s="209"/>
      <c r="P33" s="209"/>
      <c r="Q33" s="252"/>
      <c r="R33" s="252"/>
      <c r="S33" s="208"/>
      <c r="T33" s="64" t="str">
        <f t="shared" si="1"/>
        <v xml:space="preserve"> </v>
      </c>
      <c r="U33" s="64" t="str">
        <f t="shared" si="0"/>
        <v xml:space="preserve"> </v>
      </c>
      <c r="V33" s="64" t="str">
        <f t="shared" si="0"/>
        <v xml:space="preserve"> </v>
      </c>
      <c r="W33" s="64" t="str">
        <f t="shared" si="0"/>
        <v xml:space="preserve"> </v>
      </c>
      <c r="X33" s="64" t="str">
        <f t="shared" si="0"/>
        <v xml:space="preserve"> </v>
      </c>
      <c r="Y33" s="64" t="str">
        <f t="shared" si="0"/>
        <v xml:space="preserve"> </v>
      </c>
      <c r="Z33" s="64" t="str">
        <f t="shared" si="0"/>
        <v xml:space="preserve"> </v>
      </c>
      <c r="AA33" s="209"/>
      <c r="AB33" s="209"/>
      <c r="AC33" s="209"/>
      <c r="AD33" s="252"/>
      <c r="AE33" s="252"/>
      <c r="AF33" s="29"/>
      <c r="AG33" s="31"/>
      <c r="AH33" s="109" t="str">
        <f t="shared" si="19"/>
        <v xml:space="preserve"> </v>
      </c>
      <c r="AI33" s="80" t="str">
        <f t="shared" si="2"/>
        <v xml:space="preserve"> </v>
      </c>
      <c r="AJ33" s="96" t="str">
        <f t="shared" si="3"/>
        <v xml:space="preserve"> </v>
      </c>
      <c r="AK33" s="81" t="str">
        <f t="shared" si="14"/>
        <v xml:space="preserve"> </v>
      </c>
      <c r="AL33" s="120"/>
      <c r="AM33" s="89" t="str">
        <f t="shared" si="4"/>
        <v xml:space="preserve"> </v>
      </c>
      <c r="AN33" s="100" t="str">
        <f t="shared" si="5"/>
        <v xml:space="preserve"> </v>
      </c>
      <c r="AO33" s="90" t="str">
        <f t="shared" si="15"/>
        <v xml:space="preserve"> </v>
      </c>
      <c r="AP33" s="121"/>
      <c r="AQ33" s="91" t="str">
        <f t="shared" si="6"/>
        <v xml:space="preserve"> </v>
      </c>
      <c r="AR33" s="101" t="str">
        <f t="shared" si="7"/>
        <v xml:space="preserve"> </v>
      </c>
      <c r="AS33" s="92" t="str">
        <f t="shared" si="16"/>
        <v xml:space="preserve"> </v>
      </c>
      <c r="AT33" s="237"/>
      <c r="AU33" s="93" t="str">
        <f t="shared" si="8"/>
        <v xml:space="preserve"> </v>
      </c>
      <c r="AV33" s="102" t="str">
        <f t="shared" si="9"/>
        <v xml:space="preserve"> </v>
      </c>
      <c r="AW33" s="94" t="str">
        <f t="shared" si="17"/>
        <v xml:space="preserve"> </v>
      </c>
      <c r="AX33" s="237"/>
      <c r="AY33" s="249" t="str">
        <f t="shared" si="10"/>
        <v xml:space="preserve"> </v>
      </c>
      <c r="AZ33" s="250" t="str">
        <f t="shared" si="11"/>
        <v xml:space="preserve"> </v>
      </c>
      <c r="BA33" s="251" t="str">
        <f t="shared" si="18"/>
        <v xml:space="preserve"> </v>
      </c>
      <c r="BB33" s="237"/>
      <c r="BC33" s="33"/>
      <c r="BG33" s="33"/>
      <c r="BI33" s="339" t="str">
        <f t="shared" ref="BI33:BK52" si="20">IF($B33=BI$12,(SUM($G33:$R33))," ")</f>
        <v xml:space="preserve"> </v>
      </c>
      <c r="BJ33" s="339" t="str">
        <f t="shared" si="20"/>
        <v xml:space="preserve"> </v>
      </c>
      <c r="BK33" s="339" t="str">
        <f t="shared" si="20"/>
        <v xml:space="preserve"> </v>
      </c>
      <c r="BM33" s="339" t="str">
        <f t="shared" ref="BM33:BO52" si="21">IF($B33=BM$12,(SUM($T33:$AE33))," ")</f>
        <v xml:space="preserve"> </v>
      </c>
      <c r="BN33" s="339" t="str">
        <f t="shared" si="21"/>
        <v xml:space="preserve"> </v>
      </c>
      <c r="BO33" s="339" t="str">
        <f t="shared" si="21"/>
        <v xml:space="preserve"> </v>
      </c>
      <c r="BQ33" s="336"/>
      <c r="CA33" s="34"/>
    </row>
    <row r="34" spans="1:79" s="32" customFormat="1" ht="24.95" customHeight="1" x14ac:dyDescent="0.25">
      <c r="A34" s="31"/>
      <c r="B34" s="378"/>
      <c r="C34" s="580"/>
      <c r="D34" s="580"/>
      <c r="E34" s="580"/>
      <c r="F34" s="580"/>
      <c r="G34" s="119"/>
      <c r="H34" s="119"/>
      <c r="I34" s="119"/>
      <c r="J34" s="119"/>
      <c r="K34" s="119"/>
      <c r="L34" s="119"/>
      <c r="M34" s="209"/>
      <c r="N34" s="209"/>
      <c r="O34" s="209"/>
      <c r="P34" s="209"/>
      <c r="Q34" s="252"/>
      <c r="R34" s="252"/>
      <c r="S34" s="208"/>
      <c r="T34" s="64" t="str">
        <f t="shared" si="1"/>
        <v xml:space="preserve"> </v>
      </c>
      <c r="U34" s="64" t="str">
        <f t="shared" si="0"/>
        <v xml:space="preserve"> </v>
      </c>
      <c r="V34" s="64" t="str">
        <f t="shared" si="0"/>
        <v xml:space="preserve"> </v>
      </c>
      <c r="W34" s="64" t="str">
        <f t="shared" si="0"/>
        <v xml:space="preserve"> </v>
      </c>
      <c r="X34" s="64" t="str">
        <f t="shared" si="0"/>
        <v xml:space="preserve"> </v>
      </c>
      <c r="Y34" s="64" t="str">
        <f t="shared" si="0"/>
        <v xml:space="preserve"> </v>
      </c>
      <c r="Z34" s="64" t="str">
        <f t="shared" si="0"/>
        <v xml:space="preserve"> </v>
      </c>
      <c r="AA34" s="209"/>
      <c r="AB34" s="209"/>
      <c r="AC34" s="209"/>
      <c r="AD34" s="252"/>
      <c r="AE34" s="252"/>
      <c r="AF34" s="29"/>
      <c r="AG34" s="31"/>
      <c r="AH34" s="109" t="str">
        <f t="shared" si="19"/>
        <v xml:space="preserve"> </v>
      </c>
      <c r="AI34" s="80" t="str">
        <f t="shared" si="2"/>
        <v xml:space="preserve"> </v>
      </c>
      <c r="AJ34" s="96" t="str">
        <f t="shared" si="3"/>
        <v xml:space="preserve"> </v>
      </c>
      <c r="AK34" s="81" t="str">
        <f t="shared" si="14"/>
        <v xml:space="preserve"> </v>
      </c>
      <c r="AL34" s="120"/>
      <c r="AM34" s="89" t="str">
        <f t="shared" si="4"/>
        <v xml:space="preserve"> </v>
      </c>
      <c r="AN34" s="100" t="str">
        <f t="shared" si="5"/>
        <v xml:space="preserve"> </v>
      </c>
      <c r="AO34" s="90" t="str">
        <f t="shared" si="15"/>
        <v xml:space="preserve"> </v>
      </c>
      <c r="AP34" s="121"/>
      <c r="AQ34" s="91" t="str">
        <f t="shared" si="6"/>
        <v xml:space="preserve"> </v>
      </c>
      <c r="AR34" s="101" t="str">
        <f t="shared" si="7"/>
        <v xml:space="preserve"> </v>
      </c>
      <c r="AS34" s="92" t="str">
        <f t="shared" si="16"/>
        <v xml:space="preserve"> </v>
      </c>
      <c r="AT34" s="237"/>
      <c r="AU34" s="93" t="str">
        <f t="shared" si="8"/>
        <v xml:space="preserve"> </v>
      </c>
      <c r="AV34" s="102" t="str">
        <f t="shared" si="9"/>
        <v xml:space="preserve"> </v>
      </c>
      <c r="AW34" s="94" t="str">
        <f t="shared" si="17"/>
        <v xml:space="preserve"> </v>
      </c>
      <c r="AX34" s="237"/>
      <c r="AY34" s="249" t="str">
        <f t="shared" si="10"/>
        <v xml:space="preserve"> </v>
      </c>
      <c r="AZ34" s="250" t="str">
        <f t="shared" si="11"/>
        <v xml:space="preserve"> </v>
      </c>
      <c r="BA34" s="251" t="str">
        <f t="shared" si="18"/>
        <v xml:space="preserve"> </v>
      </c>
      <c r="BB34" s="237"/>
      <c r="BC34" s="33"/>
      <c r="BG34" s="33"/>
      <c r="BI34" s="339" t="str">
        <f t="shared" si="20"/>
        <v xml:space="preserve"> </v>
      </c>
      <c r="BJ34" s="339" t="str">
        <f t="shared" si="20"/>
        <v xml:space="preserve"> </v>
      </c>
      <c r="BK34" s="339" t="str">
        <f t="shared" si="20"/>
        <v xml:space="preserve"> </v>
      </c>
      <c r="BM34" s="339" t="str">
        <f t="shared" si="21"/>
        <v xml:space="preserve"> </v>
      </c>
      <c r="BN34" s="339" t="str">
        <f t="shared" si="21"/>
        <v xml:space="preserve"> </v>
      </c>
      <c r="BO34" s="339" t="str">
        <f t="shared" si="21"/>
        <v xml:space="preserve"> </v>
      </c>
      <c r="BQ34" s="336"/>
      <c r="CA34" s="34"/>
    </row>
    <row r="35" spans="1:79" s="32" customFormat="1" ht="24.95" customHeight="1" x14ac:dyDescent="0.25">
      <c r="A35" s="31"/>
      <c r="B35" s="378"/>
      <c r="C35" s="580"/>
      <c r="D35" s="580"/>
      <c r="E35" s="580"/>
      <c r="F35" s="580"/>
      <c r="G35" s="119"/>
      <c r="H35" s="119"/>
      <c r="I35" s="119"/>
      <c r="J35" s="119"/>
      <c r="K35" s="119"/>
      <c r="L35" s="119"/>
      <c r="M35" s="209"/>
      <c r="N35" s="209"/>
      <c r="O35" s="209"/>
      <c r="P35" s="209"/>
      <c r="Q35" s="252"/>
      <c r="R35" s="252"/>
      <c r="S35" s="208"/>
      <c r="T35" s="64" t="str">
        <f t="shared" si="1"/>
        <v xml:space="preserve"> </v>
      </c>
      <c r="U35" s="64" t="str">
        <f t="shared" si="0"/>
        <v xml:space="preserve"> </v>
      </c>
      <c r="V35" s="64" t="str">
        <f t="shared" si="0"/>
        <v xml:space="preserve"> </v>
      </c>
      <c r="W35" s="64" t="str">
        <f t="shared" si="0"/>
        <v xml:space="preserve"> </v>
      </c>
      <c r="X35" s="64" t="str">
        <f t="shared" si="0"/>
        <v xml:space="preserve"> </v>
      </c>
      <c r="Y35" s="64" t="str">
        <f t="shared" si="0"/>
        <v xml:space="preserve"> </v>
      </c>
      <c r="Z35" s="64" t="str">
        <f t="shared" si="0"/>
        <v xml:space="preserve"> </v>
      </c>
      <c r="AA35" s="209"/>
      <c r="AB35" s="209"/>
      <c r="AC35" s="209"/>
      <c r="AD35" s="252"/>
      <c r="AE35" s="252"/>
      <c r="AF35" s="29"/>
      <c r="AG35" s="31"/>
      <c r="AH35" s="109" t="str">
        <f t="shared" si="19"/>
        <v xml:space="preserve"> </v>
      </c>
      <c r="AI35" s="80" t="str">
        <f t="shared" si="2"/>
        <v xml:space="preserve"> </v>
      </c>
      <c r="AJ35" s="96" t="str">
        <f t="shared" si="3"/>
        <v xml:space="preserve"> </v>
      </c>
      <c r="AK35" s="81" t="str">
        <f t="shared" si="14"/>
        <v xml:space="preserve"> </v>
      </c>
      <c r="AL35" s="120"/>
      <c r="AM35" s="89" t="str">
        <f t="shared" si="4"/>
        <v xml:space="preserve"> </v>
      </c>
      <c r="AN35" s="100" t="str">
        <f t="shared" si="5"/>
        <v xml:space="preserve"> </v>
      </c>
      <c r="AO35" s="90" t="str">
        <f t="shared" si="15"/>
        <v xml:space="preserve"> </v>
      </c>
      <c r="AP35" s="121"/>
      <c r="AQ35" s="91" t="str">
        <f t="shared" si="6"/>
        <v xml:space="preserve"> </v>
      </c>
      <c r="AR35" s="101" t="str">
        <f t="shared" si="7"/>
        <v xml:space="preserve"> </v>
      </c>
      <c r="AS35" s="92" t="str">
        <f t="shared" si="16"/>
        <v xml:space="preserve"> </v>
      </c>
      <c r="AT35" s="237"/>
      <c r="AU35" s="93" t="str">
        <f t="shared" si="8"/>
        <v xml:space="preserve"> </v>
      </c>
      <c r="AV35" s="102" t="str">
        <f t="shared" si="9"/>
        <v xml:space="preserve"> </v>
      </c>
      <c r="AW35" s="94" t="str">
        <f t="shared" si="17"/>
        <v xml:space="preserve"> </v>
      </c>
      <c r="AX35" s="237"/>
      <c r="AY35" s="249" t="str">
        <f t="shared" si="10"/>
        <v xml:space="preserve"> </v>
      </c>
      <c r="AZ35" s="250" t="str">
        <f t="shared" si="11"/>
        <v xml:space="preserve"> </v>
      </c>
      <c r="BA35" s="251" t="str">
        <f t="shared" si="18"/>
        <v xml:space="preserve"> </v>
      </c>
      <c r="BB35" s="237"/>
      <c r="BC35" s="33"/>
      <c r="BG35" s="33"/>
      <c r="BI35" s="339" t="str">
        <f t="shared" si="20"/>
        <v xml:space="preserve"> </v>
      </c>
      <c r="BJ35" s="339" t="str">
        <f t="shared" si="20"/>
        <v xml:space="preserve"> </v>
      </c>
      <c r="BK35" s="339" t="str">
        <f t="shared" si="20"/>
        <v xml:space="preserve"> </v>
      </c>
      <c r="BM35" s="339" t="str">
        <f t="shared" si="21"/>
        <v xml:space="preserve"> </v>
      </c>
      <c r="BN35" s="339" t="str">
        <f t="shared" si="21"/>
        <v xml:space="preserve"> </v>
      </c>
      <c r="BO35" s="339" t="str">
        <f t="shared" si="21"/>
        <v xml:space="preserve"> </v>
      </c>
      <c r="BQ35" s="336"/>
      <c r="CA35" s="34"/>
    </row>
    <row r="36" spans="1:79" s="32" customFormat="1" ht="24.95" customHeight="1" x14ac:dyDescent="0.25">
      <c r="A36" s="31"/>
      <c r="B36" s="378"/>
      <c r="C36" s="580"/>
      <c r="D36" s="580"/>
      <c r="E36" s="580"/>
      <c r="F36" s="580"/>
      <c r="G36" s="119"/>
      <c r="H36" s="119"/>
      <c r="I36" s="119"/>
      <c r="J36" s="119"/>
      <c r="K36" s="119"/>
      <c r="L36" s="119"/>
      <c r="M36" s="209"/>
      <c r="N36" s="209"/>
      <c r="O36" s="209"/>
      <c r="P36" s="209"/>
      <c r="Q36" s="252"/>
      <c r="R36" s="252"/>
      <c r="S36" s="208"/>
      <c r="T36" s="64" t="str">
        <f t="shared" si="1"/>
        <v xml:space="preserve"> </v>
      </c>
      <c r="U36" s="64" t="str">
        <f t="shared" si="0"/>
        <v xml:space="preserve"> </v>
      </c>
      <c r="V36" s="64" t="str">
        <f t="shared" si="0"/>
        <v xml:space="preserve"> </v>
      </c>
      <c r="W36" s="64" t="str">
        <f t="shared" si="0"/>
        <v xml:space="preserve"> </v>
      </c>
      <c r="X36" s="64" t="str">
        <f t="shared" si="0"/>
        <v xml:space="preserve"> </v>
      </c>
      <c r="Y36" s="64" t="str">
        <f t="shared" si="0"/>
        <v xml:space="preserve"> </v>
      </c>
      <c r="Z36" s="64" t="str">
        <f t="shared" si="0"/>
        <v xml:space="preserve"> </v>
      </c>
      <c r="AA36" s="209"/>
      <c r="AB36" s="209"/>
      <c r="AC36" s="209"/>
      <c r="AD36" s="252"/>
      <c r="AE36" s="252"/>
      <c r="AF36" s="29"/>
      <c r="AG36" s="31"/>
      <c r="AH36" s="109" t="str">
        <f t="shared" si="19"/>
        <v xml:space="preserve"> </v>
      </c>
      <c r="AI36" s="80" t="str">
        <f t="shared" si="2"/>
        <v xml:space="preserve"> </v>
      </c>
      <c r="AJ36" s="96" t="str">
        <f t="shared" si="3"/>
        <v xml:space="preserve"> </v>
      </c>
      <c r="AK36" s="81" t="str">
        <f t="shared" si="14"/>
        <v xml:space="preserve"> </v>
      </c>
      <c r="AL36" s="120"/>
      <c r="AM36" s="89" t="str">
        <f t="shared" si="4"/>
        <v xml:space="preserve"> </v>
      </c>
      <c r="AN36" s="100" t="str">
        <f t="shared" si="5"/>
        <v xml:space="preserve"> </v>
      </c>
      <c r="AO36" s="90" t="str">
        <f t="shared" si="15"/>
        <v xml:space="preserve"> </v>
      </c>
      <c r="AP36" s="121"/>
      <c r="AQ36" s="91" t="str">
        <f t="shared" si="6"/>
        <v xml:space="preserve"> </v>
      </c>
      <c r="AR36" s="101" t="str">
        <f t="shared" si="7"/>
        <v xml:space="preserve"> </v>
      </c>
      <c r="AS36" s="92" t="str">
        <f t="shared" si="16"/>
        <v xml:space="preserve"> </v>
      </c>
      <c r="AT36" s="237"/>
      <c r="AU36" s="93" t="str">
        <f t="shared" si="8"/>
        <v xml:space="preserve"> </v>
      </c>
      <c r="AV36" s="102" t="str">
        <f t="shared" si="9"/>
        <v xml:space="preserve"> </v>
      </c>
      <c r="AW36" s="94" t="str">
        <f t="shared" si="17"/>
        <v xml:space="preserve"> </v>
      </c>
      <c r="AX36" s="237"/>
      <c r="AY36" s="249" t="str">
        <f t="shared" si="10"/>
        <v xml:space="preserve"> </v>
      </c>
      <c r="AZ36" s="250" t="str">
        <f t="shared" si="11"/>
        <v xml:space="preserve"> </v>
      </c>
      <c r="BA36" s="251" t="str">
        <f t="shared" si="18"/>
        <v xml:space="preserve"> </v>
      </c>
      <c r="BB36" s="237"/>
      <c r="BC36" s="33"/>
      <c r="BG36" s="33"/>
      <c r="BI36" s="339" t="str">
        <f t="shared" si="20"/>
        <v xml:space="preserve"> </v>
      </c>
      <c r="BJ36" s="339" t="str">
        <f t="shared" si="20"/>
        <v xml:space="preserve"> </v>
      </c>
      <c r="BK36" s="339" t="str">
        <f t="shared" si="20"/>
        <v xml:space="preserve"> </v>
      </c>
      <c r="BM36" s="339" t="str">
        <f t="shared" si="21"/>
        <v xml:space="preserve"> </v>
      </c>
      <c r="BN36" s="339" t="str">
        <f t="shared" si="21"/>
        <v xml:space="preserve"> </v>
      </c>
      <c r="BO36" s="339" t="str">
        <f t="shared" si="21"/>
        <v xml:space="preserve"> </v>
      </c>
      <c r="BQ36" s="336"/>
      <c r="CA36" s="34"/>
    </row>
    <row r="37" spans="1:79" s="32" customFormat="1" ht="24.95" customHeight="1" x14ac:dyDescent="0.25">
      <c r="A37" s="31"/>
      <c r="B37" s="378"/>
      <c r="C37" s="580"/>
      <c r="D37" s="580"/>
      <c r="E37" s="580"/>
      <c r="F37" s="580"/>
      <c r="G37" s="119"/>
      <c r="H37" s="119"/>
      <c r="I37" s="119"/>
      <c r="J37" s="119"/>
      <c r="K37" s="119"/>
      <c r="L37" s="119"/>
      <c r="M37" s="209"/>
      <c r="N37" s="209"/>
      <c r="O37" s="209"/>
      <c r="P37" s="209"/>
      <c r="Q37" s="252"/>
      <c r="R37" s="252"/>
      <c r="S37" s="208"/>
      <c r="T37" s="64" t="str">
        <f t="shared" si="1"/>
        <v xml:space="preserve"> </v>
      </c>
      <c r="U37" s="64" t="str">
        <f t="shared" si="0"/>
        <v xml:space="preserve"> </v>
      </c>
      <c r="V37" s="64" t="str">
        <f t="shared" si="0"/>
        <v xml:space="preserve"> </v>
      </c>
      <c r="W37" s="64" t="str">
        <f t="shared" si="0"/>
        <v xml:space="preserve"> </v>
      </c>
      <c r="X37" s="64" t="str">
        <f t="shared" si="0"/>
        <v xml:space="preserve"> </v>
      </c>
      <c r="Y37" s="64" t="str">
        <f t="shared" si="0"/>
        <v xml:space="preserve"> </v>
      </c>
      <c r="Z37" s="64" t="str">
        <f t="shared" si="0"/>
        <v xml:space="preserve"> </v>
      </c>
      <c r="AA37" s="209"/>
      <c r="AB37" s="209"/>
      <c r="AC37" s="209"/>
      <c r="AD37" s="252"/>
      <c r="AE37" s="252"/>
      <c r="AF37" s="29"/>
      <c r="AG37" s="31"/>
      <c r="AH37" s="109" t="str">
        <f t="shared" si="19"/>
        <v xml:space="preserve"> </v>
      </c>
      <c r="AI37" s="80" t="str">
        <f t="shared" si="2"/>
        <v xml:space="preserve"> </v>
      </c>
      <c r="AJ37" s="96" t="str">
        <f t="shared" si="3"/>
        <v xml:space="preserve"> </v>
      </c>
      <c r="AK37" s="81" t="str">
        <f t="shared" si="14"/>
        <v xml:space="preserve"> </v>
      </c>
      <c r="AL37" s="120"/>
      <c r="AM37" s="89" t="str">
        <f t="shared" si="4"/>
        <v xml:space="preserve"> </v>
      </c>
      <c r="AN37" s="100" t="str">
        <f t="shared" si="5"/>
        <v xml:space="preserve"> </v>
      </c>
      <c r="AO37" s="90" t="str">
        <f t="shared" si="15"/>
        <v xml:space="preserve"> </v>
      </c>
      <c r="AP37" s="121"/>
      <c r="AQ37" s="91" t="str">
        <f t="shared" si="6"/>
        <v xml:space="preserve"> </v>
      </c>
      <c r="AR37" s="101" t="str">
        <f t="shared" si="7"/>
        <v xml:space="preserve"> </v>
      </c>
      <c r="AS37" s="92" t="str">
        <f t="shared" si="16"/>
        <v xml:space="preserve"> </v>
      </c>
      <c r="AT37" s="237"/>
      <c r="AU37" s="93" t="str">
        <f t="shared" si="8"/>
        <v xml:space="preserve"> </v>
      </c>
      <c r="AV37" s="102" t="str">
        <f t="shared" si="9"/>
        <v xml:space="preserve"> </v>
      </c>
      <c r="AW37" s="94" t="str">
        <f t="shared" si="17"/>
        <v xml:space="preserve"> </v>
      </c>
      <c r="AX37" s="237"/>
      <c r="AY37" s="249" t="str">
        <f t="shared" si="10"/>
        <v xml:space="preserve"> </v>
      </c>
      <c r="AZ37" s="250" t="str">
        <f t="shared" si="11"/>
        <v xml:space="preserve"> </v>
      </c>
      <c r="BA37" s="251" t="str">
        <f t="shared" si="18"/>
        <v xml:space="preserve"> </v>
      </c>
      <c r="BB37" s="237"/>
      <c r="BC37" s="33"/>
      <c r="BG37" s="33"/>
      <c r="BI37" s="339" t="str">
        <f t="shared" si="20"/>
        <v xml:space="preserve"> </v>
      </c>
      <c r="BJ37" s="339" t="str">
        <f t="shared" si="20"/>
        <v xml:space="preserve"> </v>
      </c>
      <c r="BK37" s="339" t="str">
        <f t="shared" si="20"/>
        <v xml:space="preserve"> </v>
      </c>
      <c r="BM37" s="339" t="str">
        <f t="shared" si="21"/>
        <v xml:space="preserve"> </v>
      </c>
      <c r="BN37" s="339" t="str">
        <f t="shared" si="21"/>
        <v xml:space="preserve"> </v>
      </c>
      <c r="BO37" s="339" t="str">
        <f t="shared" si="21"/>
        <v xml:space="preserve"> </v>
      </c>
      <c r="BQ37" s="336"/>
      <c r="CA37" s="34"/>
    </row>
    <row r="38" spans="1:79" s="32" customFormat="1" ht="24.95" customHeight="1" x14ac:dyDescent="0.25">
      <c r="A38" s="31"/>
      <c r="B38" s="378"/>
      <c r="C38" s="580"/>
      <c r="D38" s="580"/>
      <c r="E38" s="580"/>
      <c r="F38" s="580"/>
      <c r="G38" s="119"/>
      <c r="H38" s="119"/>
      <c r="I38" s="119"/>
      <c r="J38" s="119"/>
      <c r="K38" s="119"/>
      <c r="L38" s="119"/>
      <c r="M38" s="209"/>
      <c r="N38" s="209"/>
      <c r="O38" s="209"/>
      <c r="P38" s="209"/>
      <c r="Q38" s="252"/>
      <c r="R38" s="252"/>
      <c r="S38" s="208"/>
      <c r="T38" s="64" t="str">
        <f t="shared" si="1"/>
        <v xml:space="preserve"> </v>
      </c>
      <c r="U38" s="64" t="str">
        <f t="shared" si="0"/>
        <v xml:space="preserve"> </v>
      </c>
      <c r="V38" s="64" t="str">
        <f t="shared" si="0"/>
        <v xml:space="preserve"> </v>
      </c>
      <c r="W38" s="64" t="str">
        <f t="shared" si="0"/>
        <v xml:space="preserve"> </v>
      </c>
      <c r="X38" s="64" t="str">
        <f t="shared" si="0"/>
        <v xml:space="preserve"> </v>
      </c>
      <c r="Y38" s="64" t="str">
        <f t="shared" si="0"/>
        <v xml:space="preserve"> </v>
      </c>
      <c r="Z38" s="64" t="str">
        <f t="shared" si="0"/>
        <v xml:space="preserve"> </v>
      </c>
      <c r="AA38" s="209"/>
      <c r="AB38" s="209"/>
      <c r="AC38" s="209"/>
      <c r="AD38" s="252"/>
      <c r="AE38" s="252"/>
      <c r="AF38" s="29"/>
      <c r="AG38" s="31"/>
      <c r="AH38" s="109" t="str">
        <f t="shared" si="19"/>
        <v xml:space="preserve"> </v>
      </c>
      <c r="AI38" s="80" t="str">
        <f t="shared" si="2"/>
        <v xml:space="preserve"> </v>
      </c>
      <c r="AJ38" s="96" t="str">
        <f t="shared" si="3"/>
        <v xml:space="preserve"> </v>
      </c>
      <c r="AK38" s="81" t="str">
        <f t="shared" si="14"/>
        <v xml:space="preserve"> </v>
      </c>
      <c r="AL38" s="120"/>
      <c r="AM38" s="89" t="str">
        <f t="shared" si="4"/>
        <v xml:space="preserve"> </v>
      </c>
      <c r="AN38" s="100" t="str">
        <f t="shared" si="5"/>
        <v xml:space="preserve"> </v>
      </c>
      <c r="AO38" s="90" t="str">
        <f t="shared" si="15"/>
        <v xml:space="preserve"> </v>
      </c>
      <c r="AP38" s="121"/>
      <c r="AQ38" s="91" t="str">
        <f t="shared" si="6"/>
        <v xml:space="preserve"> </v>
      </c>
      <c r="AR38" s="101" t="str">
        <f t="shared" si="7"/>
        <v xml:space="preserve"> </v>
      </c>
      <c r="AS38" s="92" t="str">
        <f t="shared" si="16"/>
        <v xml:space="preserve"> </v>
      </c>
      <c r="AT38" s="237"/>
      <c r="AU38" s="93" t="str">
        <f t="shared" si="8"/>
        <v xml:space="preserve"> </v>
      </c>
      <c r="AV38" s="102" t="str">
        <f t="shared" si="9"/>
        <v xml:space="preserve"> </v>
      </c>
      <c r="AW38" s="94" t="str">
        <f t="shared" si="17"/>
        <v xml:space="preserve"> </v>
      </c>
      <c r="AX38" s="237"/>
      <c r="AY38" s="249" t="str">
        <f t="shared" si="10"/>
        <v xml:space="preserve"> </v>
      </c>
      <c r="AZ38" s="250" t="str">
        <f t="shared" si="11"/>
        <v xml:space="preserve"> </v>
      </c>
      <c r="BA38" s="251" t="str">
        <f t="shared" si="18"/>
        <v xml:space="preserve"> </v>
      </c>
      <c r="BB38" s="237"/>
      <c r="BC38" s="33"/>
      <c r="BG38" s="33"/>
      <c r="BI38" s="339" t="str">
        <f t="shared" si="20"/>
        <v xml:space="preserve"> </v>
      </c>
      <c r="BJ38" s="339" t="str">
        <f t="shared" si="20"/>
        <v xml:space="preserve"> </v>
      </c>
      <c r="BK38" s="339" t="str">
        <f t="shared" si="20"/>
        <v xml:space="preserve"> </v>
      </c>
      <c r="BM38" s="339" t="str">
        <f t="shared" si="21"/>
        <v xml:space="preserve"> </v>
      </c>
      <c r="BN38" s="339" t="str">
        <f t="shared" si="21"/>
        <v xml:space="preserve"> </v>
      </c>
      <c r="BO38" s="339" t="str">
        <f t="shared" si="21"/>
        <v xml:space="preserve"> </v>
      </c>
      <c r="BQ38" s="336"/>
      <c r="CA38" s="34"/>
    </row>
    <row r="39" spans="1:79" s="32" customFormat="1" ht="24.95" customHeight="1" x14ac:dyDescent="0.25">
      <c r="A39" s="31"/>
      <c r="B39" s="378"/>
      <c r="C39" s="580"/>
      <c r="D39" s="580"/>
      <c r="E39" s="580"/>
      <c r="F39" s="580"/>
      <c r="G39" s="119"/>
      <c r="H39" s="119"/>
      <c r="I39" s="119"/>
      <c r="J39" s="119"/>
      <c r="K39" s="119"/>
      <c r="L39" s="119"/>
      <c r="M39" s="209"/>
      <c r="N39" s="209"/>
      <c r="O39" s="209"/>
      <c r="P39" s="209"/>
      <c r="Q39" s="252"/>
      <c r="R39" s="252"/>
      <c r="S39" s="208"/>
      <c r="T39" s="64" t="str">
        <f t="shared" si="1"/>
        <v xml:space="preserve"> </v>
      </c>
      <c r="U39" s="64" t="str">
        <f t="shared" si="0"/>
        <v xml:space="preserve"> </v>
      </c>
      <c r="V39" s="64" t="str">
        <f t="shared" si="0"/>
        <v xml:space="preserve"> </v>
      </c>
      <c r="W39" s="64" t="str">
        <f t="shared" si="0"/>
        <v xml:space="preserve"> </v>
      </c>
      <c r="X39" s="64" t="str">
        <f t="shared" si="0"/>
        <v xml:space="preserve"> </v>
      </c>
      <c r="Y39" s="64" t="str">
        <f t="shared" si="0"/>
        <v xml:space="preserve"> </v>
      </c>
      <c r="Z39" s="64" t="str">
        <f t="shared" si="0"/>
        <v xml:space="preserve"> </v>
      </c>
      <c r="AA39" s="209"/>
      <c r="AB39" s="209"/>
      <c r="AC39" s="209"/>
      <c r="AD39" s="252"/>
      <c r="AE39" s="252"/>
      <c r="AF39" s="29"/>
      <c r="AG39" s="31"/>
      <c r="AH39" s="109" t="str">
        <f t="shared" si="19"/>
        <v xml:space="preserve"> </v>
      </c>
      <c r="AI39" s="80" t="str">
        <f t="shared" si="2"/>
        <v xml:space="preserve"> </v>
      </c>
      <c r="AJ39" s="96" t="str">
        <f t="shared" si="3"/>
        <v xml:space="preserve"> </v>
      </c>
      <c r="AK39" s="81" t="str">
        <f t="shared" si="14"/>
        <v xml:space="preserve"> </v>
      </c>
      <c r="AL39" s="120"/>
      <c r="AM39" s="89" t="str">
        <f t="shared" si="4"/>
        <v xml:space="preserve"> </v>
      </c>
      <c r="AN39" s="100" t="str">
        <f t="shared" si="5"/>
        <v xml:space="preserve"> </v>
      </c>
      <c r="AO39" s="90" t="str">
        <f t="shared" si="15"/>
        <v xml:space="preserve"> </v>
      </c>
      <c r="AP39" s="121"/>
      <c r="AQ39" s="91" t="str">
        <f t="shared" si="6"/>
        <v xml:space="preserve"> </v>
      </c>
      <c r="AR39" s="101" t="str">
        <f t="shared" si="7"/>
        <v xml:space="preserve"> </v>
      </c>
      <c r="AS39" s="92" t="str">
        <f t="shared" si="16"/>
        <v xml:space="preserve"> </v>
      </c>
      <c r="AT39" s="237"/>
      <c r="AU39" s="93" t="str">
        <f t="shared" si="8"/>
        <v xml:space="preserve"> </v>
      </c>
      <c r="AV39" s="102" t="str">
        <f t="shared" si="9"/>
        <v xml:space="preserve"> </v>
      </c>
      <c r="AW39" s="94" t="str">
        <f t="shared" si="17"/>
        <v xml:space="preserve"> </v>
      </c>
      <c r="AX39" s="237"/>
      <c r="AY39" s="249" t="str">
        <f t="shared" si="10"/>
        <v xml:space="preserve"> </v>
      </c>
      <c r="AZ39" s="250" t="str">
        <f t="shared" si="11"/>
        <v xml:space="preserve"> </v>
      </c>
      <c r="BA39" s="251" t="str">
        <f t="shared" si="18"/>
        <v xml:space="preserve"> </v>
      </c>
      <c r="BB39" s="237"/>
      <c r="BC39" s="33"/>
      <c r="BG39" s="33"/>
      <c r="BI39" s="339" t="str">
        <f t="shared" si="20"/>
        <v xml:space="preserve"> </v>
      </c>
      <c r="BJ39" s="339" t="str">
        <f t="shared" si="20"/>
        <v xml:space="preserve"> </v>
      </c>
      <c r="BK39" s="339" t="str">
        <f t="shared" si="20"/>
        <v xml:space="preserve"> </v>
      </c>
      <c r="BM39" s="339" t="str">
        <f t="shared" si="21"/>
        <v xml:space="preserve"> </v>
      </c>
      <c r="BN39" s="339" t="str">
        <f t="shared" si="21"/>
        <v xml:space="preserve"> </v>
      </c>
      <c r="BO39" s="339" t="str">
        <f t="shared" si="21"/>
        <v xml:space="preserve"> </v>
      </c>
      <c r="BQ39" s="336"/>
      <c r="CA39" s="34"/>
    </row>
    <row r="40" spans="1:79" s="32" customFormat="1" ht="24.95" customHeight="1" x14ac:dyDescent="0.25">
      <c r="A40" s="31"/>
      <c r="B40" s="378"/>
      <c r="C40" s="580"/>
      <c r="D40" s="580"/>
      <c r="E40" s="580"/>
      <c r="F40" s="580"/>
      <c r="G40" s="119"/>
      <c r="H40" s="119"/>
      <c r="I40" s="119"/>
      <c r="J40" s="119"/>
      <c r="K40" s="119"/>
      <c r="L40" s="119"/>
      <c r="M40" s="209"/>
      <c r="N40" s="209"/>
      <c r="O40" s="209"/>
      <c r="P40" s="209"/>
      <c r="Q40" s="252"/>
      <c r="R40" s="252"/>
      <c r="S40" s="208"/>
      <c r="T40" s="64" t="str">
        <f t="shared" si="1"/>
        <v xml:space="preserve"> </v>
      </c>
      <c r="U40" s="64" t="str">
        <f t="shared" si="0"/>
        <v xml:space="preserve"> </v>
      </c>
      <c r="V40" s="64" t="str">
        <f t="shared" si="0"/>
        <v xml:space="preserve"> </v>
      </c>
      <c r="W40" s="64" t="str">
        <f t="shared" si="0"/>
        <v xml:space="preserve"> </v>
      </c>
      <c r="X40" s="64" t="str">
        <f t="shared" si="0"/>
        <v xml:space="preserve"> </v>
      </c>
      <c r="Y40" s="64" t="str">
        <f t="shared" si="0"/>
        <v xml:space="preserve"> </v>
      </c>
      <c r="Z40" s="64" t="str">
        <f t="shared" si="0"/>
        <v xml:space="preserve"> </v>
      </c>
      <c r="AA40" s="209"/>
      <c r="AB40" s="209"/>
      <c r="AC40" s="209"/>
      <c r="AD40" s="252"/>
      <c r="AE40" s="252"/>
      <c r="AF40" s="29"/>
      <c r="AG40" s="31"/>
      <c r="AH40" s="109" t="str">
        <f t="shared" si="19"/>
        <v xml:space="preserve"> </v>
      </c>
      <c r="AI40" s="80" t="str">
        <f t="shared" si="2"/>
        <v xml:space="preserve"> </v>
      </c>
      <c r="AJ40" s="96" t="str">
        <f t="shared" si="3"/>
        <v xml:space="preserve"> </v>
      </c>
      <c r="AK40" s="81" t="str">
        <f t="shared" si="14"/>
        <v xml:space="preserve"> </v>
      </c>
      <c r="AL40" s="120"/>
      <c r="AM40" s="89" t="str">
        <f t="shared" si="4"/>
        <v xml:space="preserve"> </v>
      </c>
      <c r="AN40" s="100" t="str">
        <f t="shared" si="5"/>
        <v xml:space="preserve"> </v>
      </c>
      <c r="AO40" s="90" t="str">
        <f t="shared" si="15"/>
        <v xml:space="preserve"> </v>
      </c>
      <c r="AP40" s="121"/>
      <c r="AQ40" s="91" t="str">
        <f t="shared" si="6"/>
        <v xml:space="preserve"> </v>
      </c>
      <c r="AR40" s="101" t="str">
        <f t="shared" si="7"/>
        <v xml:space="preserve"> </v>
      </c>
      <c r="AS40" s="92" t="str">
        <f t="shared" si="16"/>
        <v xml:space="preserve"> </v>
      </c>
      <c r="AT40" s="237"/>
      <c r="AU40" s="93" t="str">
        <f t="shared" si="8"/>
        <v xml:space="preserve"> </v>
      </c>
      <c r="AV40" s="102" t="str">
        <f t="shared" si="9"/>
        <v xml:space="preserve"> </v>
      </c>
      <c r="AW40" s="94" t="str">
        <f t="shared" si="17"/>
        <v xml:space="preserve"> </v>
      </c>
      <c r="AX40" s="237"/>
      <c r="AY40" s="249" t="str">
        <f t="shared" si="10"/>
        <v xml:space="preserve"> </v>
      </c>
      <c r="AZ40" s="250" t="str">
        <f t="shared" si="11"/>
        <v xml:space="preserve"> </v>
      </c>
      <c r="BA40" s="251" t="str">
        <f t="shared" si="18"/>
        <v xml:space="preserve"> </v>
      </c>
      <c r="BB40" s="237"/>
      <c r="BC40" s="33"/>
      <c r="BG40" s="33"/>
      <c r="BI40" s="339" t="str">
        <f t="shared" si="20"/>
        <v xml:space="preserve"> </v>
      </c>
      <c r="BJ40" s="339" t="str">
        <f t="shared" si="20"/>
        <v xml:space="preserve"> </v>
      </c>
      <c r="BK40" s="339" t="str">
        <f t="shared" si="20"/>
        <v xml:space="preserve"> </v>
      </c>
      <c r="BM40" s="339" t="str">
        <f t="shared" si="21"/>
        <v xml:space="preserve"> </v>
      </c>
      <c r="BN40" s="339" t="str">
        <f t="shared" si="21"/>
        <v xml:space="preserve"> </v>
      </c>
      <c r="BO40" s="339" t="str">
        <f t="shared" si="21"/>
        <v xml:space="preserve"> </v>
      </c>
      <c r="BQ40" s="336"/>
      <c r="CA40" s="34"/>
    </row>
    <row r="41" spans="1:79" s="32" customFormat="1" ht="24.95" customHeight="1" x14ac:dyDescent="0.25">
      <c r="A41" s="31"/>
      <c r="B41" s="378"/>
      <c r="C41" s="580"/>
      <c r="D41" s="580"/>
      <c r="E41" s="580"/>
      <c r="F41" s="580"/>
      <c r="G41" s="119"/>
      <c r="H41" s="119"/>
      <c r="I41" s="119"/>
      <c r="J41" s="119"/>
      <c r="K41" s="119"/>
      <c r="L41" s="119"/>
      <c r="M41" s="209"/>
      <c r="N41" s="209"/>
      <c r="O41" s="209"/>
      <c r="P41" s="209"/>
      <c r="Q41" s="252"/>
      <c r="R41" s="252"/>
      <c r="S41" s="208"/>
      <c r="T41" s="64" t="str">
        <f t="shared" si="1"/>
        <v xml:space="preserve"> </v>
      </c>
      <c r="U41" s="64" t="str">
        <f t="shared" si="0"/>
        <v xml:space="preserve"> </v>
      </c>
      <c r="V41" s="64" t="str">
        <f t="shared" si="0"/>
        <v xml:space="preserve"> </v>
      </c>
      <c r="W41" s="64" t="str">
        <f t="shared" si="0"/>
        <v xml:space="preserve"> </v>
      </c>
      <c r="X41" s="64" t="str">
        <f t="shared" si="0"/>
        <v xml:space="preserve"> </v>
      </c>
      <c r="Y41" s="64" t="str">
        <f t="shared" si="0"/>
        <v xml:space="preserve"> </v>
      </c>
      <c r="Z41" s="64" t="str">
        <f t="shared" si="0"/>
        <v xml:space="preserve"> </v>
      </c>
      <c r="AA41" s="209"/>
      <c r="AB41" s="209"/>
      <c r="AC41" s="209"/>
      <c r="AD41" s="252"/>
      <c r="AE41" s="252"/>
      <c r="AF41" s="29"/>
      <c r="AG41" s="31"/>
      <c r="AH41" s="109" t="str">
        <f t="shared" si="19"/>
        <v xml:space="preserve"> </v>
      </c>
      <c r="AI41" s="80" t="str">
        <f t="shared" si="2"/>
        <v xml:space="preserve"> </v>
      </c>
      <c r="AJ41" s="96" t="str">
        <f t="shared" si="3"/>
        <v xml:space="preserve"> </v>
      </c>
      <c r="AK41" s="81" t="str">
        <f t="shared" si="14"/>
        <v xml:space="preserve"> </v>
      </c>
      <c r="AL41" s="120"/>
      <c r="AM41" s="89" t="str">
        <f t="shared" si="4"/>
        <v xml:space="preserve"> </v>
      </c>
      <c r="AN41" s="100" t="str">
        <f t="shared" si="5"/>
        <v xml:space="preserve"> </v>
      </c>
      <c r="AO41" s="90" t="str">
        <f t="shared" si="15"/>
        <v xml:space="preserve"> </v>
      </c>
      <c r="AP41" s="121"/>
      <c r="AQ41" s="91" t="str">
        <f t="shared" si="6"/>
        <v xml:space="preserve"> </v>
      </c>
      <c r="AR41" s="101" t="str">
        <f t="shared" si="7"/>
        <v xml:space="preserve"> </v>
      </c>
      <c r="AS41" s="92" t="str">
        <f t="shared" si="16"/>
        <v xml:space="preserve"> </v>
      </c>
      <c r="AT41" s="237"/>
      <c r="AU41" s="93" t="str">
        <f t="shared" si="8"/>
        <v xml:space="preserve"> </v>
      </c>
      <c r="AV41" s="102" t="str">
        <f t="shared" si="9"/>
        <v xml:space="preserve"> </v>
      </c>
      <c r="AW41" s="94" t="str">
        <f t="shared" si="17"/>
        <v xml:space="preserve"> </v>
      </c>
      <c r="AX41" s="237"/>
      <c r="AY41" s="249" t="str">
        <f t="shared" si="10"/>
        <v xml:space="preserve"> </v>
      </c>
      <c r="AZ41" s="250" t="str">
        <f t="shared" si="11"/>
        <v xml:space="preserve"> </v>
      </c>
      <c r="BA41" s="251" t="str">
        <f t="shared" si="18"/>
        <v xml:space="preserve"> </v>
      </c>
      <c r="BB41" s="237"/>
      <c r="BC41" s="33"/>
      <c r="BG41" s="33"/>
      <c r="BI41" s="339" t="str">
        <f t="shared" si="20"/>
        <v xml:space="preserve"> </v>
      </c>
      <c r="BJ41" s="339" t="str">
        <f t="shared" si="20"/>
        <v xml:space="preserve"> </v>
      </c>
      <c r="BK41" s="339" t="str">
        <f t="shared" si="20"/>
        <v xml:space="preserve"> </v>
      </c>
      <c r="BM41" s="339" t="str">
        <f t="shared" si="21"/>
        <v xml:space="preserve"> </v>
      </c>
      <c r="BN41" s="339" t="str">
        <f t="shared" si="21"/>
        <v xml:space="preserve"> </v>
      </c>
      <c r="BO41" s="339" t="str">
        <f t="shared" si="21"/>
        <v xml:space="preserve"> </v>
      </c>
      <c r="BQ41" s="336"/>
      <c r="CA41" s="34"/>
    </row>
    <row r="42" spans="1:79" s="32" customFormat="1" ht="24.95" customHeight="1" x14ac:dyDescent="0.25">
      <c r="A42" s="31"/>
      <c r="B42" s="378"/>
      <c r="C42" s="580"/>
      <c r="D42" s="580"/>
      <c r="E42" s="580"/>
      <c r="F42" s="580"/>
      <c r="G42" s="119"/>
      <c r="H42" s="119"/>
      <c r="I42" s="119"/>
      <c r="J42" s="119"/>
      <c r="K42" s="119"/>
      <c r="L42" s="119"/>
      <c r="M42" s="209"/>
      <c r="N42" s="209"/>
      <c r="O42" s="209"/>
      <c r="P42" s="209"/>
      <c r="Q42" s="252"/>
      <c r="R42" s="252"/>
      <c r="S42" s="208"/>
      <c r="T42" s="64" t="str">
        <f t="shared" si="1"/>
        <v xml:space="preserve"> </v>
      </c>
      <c r="U42" s="64" t="str">
        <f t="shared" si="0"/>
        <v xml:space="preserve"> </v>
      </c>
      <c r="V42" s="64" t="str">
        <f t="shared" si="0"/>
        <v xml:space="preserve"> </v>
      </c>
      <c r="W42" s="64" t="str">
        <f t="shared" si="0"/>
        <v xml:space="preserve"> </v>
      </c>
      <c r="X42" s="64" t="str">
        <f t="shared" si="0"/>
        <v xml:space="preserve"> </v>
      </c>
      <c r="Y42" s="64" t="str">
        <f t="shared" si="0"/>
        <v xml:space="preserve"> </v>
      </c>
      <c r="Z42" s="64" t="str">
        <f t="shared" si="0"/>
        <v xml:space="preserve"> </v>
      </c>
      <c r="AA42" s="209"/>
      <c r="AB42" s="209"/>
      <c r="AC42" s="209"/>
      <c r="AD42" s="252"/>
      <c r="AE42" s="252"/>
      <c r="AF42" s="29"/>
      <c r="AG42" s="31"/>
      <c r="AH42" s="109" t="str">
        <f t="shared" si="19"/>
        <v xml:space="preserve"> </v>
      </c>
      <c r="AI42" s="80" t="str">
        <f t="shared" si="2"/>
        <v xml:space="preserve"> </v>
      </c>
      <c r="AJ42" s="96" t="str">
        <f t="shared" si="3"/>
        <v xml:space="preserve"> </v>
      </c>
      <c r="AK42" s="81" t="str">
        <f t="shared" si="14"/>
        <v xml:space="preserve"> </v>
      </c>
      <c r="AL42" s="120"/>
      <c r="AM42" s="89" t="str">
        <f t="shared" si="4"/>
        <v xml:space="preserve"> </v>
      </c>
      <c r="AN42" s="100" t="str">
        <f t="shared" si="5"/>
        <v xml:space="preserve"> </v>
      </c>
      <c r="AO42" s="90" t="str">
        <f t="shared" si="15"/>
        <v xml:space="preserve"> </v>
      </c>
      <c r="AP42" s="121"/>
      <c r="AQ42" s="91" t="str">
        <f t="shared" si="6"/>
        <v xml:space="preserve"> </v>
      </c>
      <c r="AR42" s="101" t="str">
        <f t="shared" si="7"/>
        <v xml:space="preserve"> </v>
      </c>
      <c r="AS42" s="92" t="str">
        <f t="shared" si="16"/>
        <v xml:space="preserve"> </v>
      </c>
      <c r="AT42" s="237"/>
      <c r="AU42" s="93" t="str">
        <f t="shared" si="8"/>
        <v xml:space="preserve"> </v>
      </c>
      <c r="AV42" s="102" t="str">
        <f t="shared" si="9"/>
        <v xml:space="preserve"> </v>
      </c>
      <c r="AW42" s="94" t="str">
        <f t="shared" si="17"/>
        <v xml:space="preserve"> </v>
      </c>
      <c r="AX42" s="237"/>
      <c r="AY42" s="249" t="str">
        <f t="shared" si="10"/>
        <v xml:space="preserve"> </v>
      </c>
      <c r="AZ42" s="250" t="str">
        <f t="shared" si="11"/>
        <v xml:space="preserve"> </v>
      </c>
      <c r="BA42" s="251" t="str">
        <f t="shared" si="18"/>
        <v xml:space="preserve"> </v>
      </c>
      <c r="BB42" s="237"/>
      <c r="BC42" s="33"/>
      <c r="BG42" s="33"/>
      <c r="BI42" s="339" t="str">
        <f t="shared" si="20"/>
        <v xml:space="preserve"> </v>
      </c>
      <c r="BJ42" s="339" t="str">
        <f t="shared" si="20"/>
        <v xml:space="preserve"> </v>
      </c>
      <c r="BK42" s="339" t="str">
        <f t="shared" si="20"/>
        <v xml:space="preserve"> </v>
      </c>
      <c r="BM42" s="339" t="str">
        <f t="shared" si="21"/>
        <v xml:space="preserve"> </v>
      </c>
      <c r="BN42" s="339" t="str">
        <f t="shared" si="21"/>
        <v xml:space="preserve"> </v>
      </c>
      <c r="BO42" s="339" t="str">
        <f t="shared" si="21"/>
        <v xml:space="preserve"> </v>
      </c>
      <c r="BQ42" s="336"/>
      <c r="CA42" s="34"/>
    </row>
    <row r="43" spans="1:79" s="32" customFormat="1" ht="24.95" customHeight="1" x14ac:dyDescent="0.25">
      <c r="A43" s="31"/>
      <c r="B43" s="378"/>
      <c r="C43" s="580"/>
      <c r="D43" s="580"/>
      <c r="E43" s="580"/>
      <c r="F43" s="580"/>
      <c r="G43" s="119"/>
      <c r="H43" s="119"/>
      <c r="I43" s="119"/>
      <c r="J43" s="119"/>
      <c r="K43" s="119"/>
      <c r="L43" s="119"/>
      <c r="M43" s="209"/>
      <c r="N43" s="209"/>
      <c r="O43" s="209"/>
      <c r="P43" s="209"/>
      <c r="Q43" s="252"/>
      <c r="R43" s="252"/>
      <c r="S43" s="208"/>
      <c r="T43" s="64" t="str">
        <f t="shared" si="1"/>
        <v xml:space="preserve"> </v>
      </c>
      <c r="U43" s="64" t="str">
        <f t="shared" si="0"/>
        <v xml:space="preserve"> </v>
      </c>
      <c r="V43" s="64" t="str">
        <f t="shared" si="0"/>
        <v xml:space="preserve"> </v>
      </c>
      <c r="W43" s="64" t="str">
        <f t="shared" si="0"/>
        <v xml:space="preserve"> </v>
      </c>
      <c r="X43" s="64" t="str">
        <f t="shared" si="0"/>
        <v xml:space="preserve"> </v>
      </c>
      <c r="Y43" s="64" t="str">
        <f t="shared" si="0"/>
        <v xml:space="preserve"> </v>
      </c>
      <c r="Z43" s="64" t="str">
        <f t="shared" si="0"/>
        <v xml:space="preserve"> </v>
      </c>
      <c r="AA43" s="209"/>
      <c r="AB43" s="209"/>
      <c r="AC43" s="209"/>
      <c r="AD43" s="252"/>
      <c r="AE43" s="252"/>
      <c r="AF43" s="29"/>
      <c r="AG43" s="31"/>
      <c r="AH43" s="109" t="str">
        <f t="shared" si="19"/>
        <v xml:space="preserve"> </v>
      </c>
      <c r="AI43" s="80" t="str">
        <f t="shared" si="2"/>
        <v xml:space="preserve"> </v>
      </c>
      <c r="AJ43" s="96" t="str">
        <f t="shared" si="3"/>
        <v xml:space="preserve"> </v>
      </c>
      <c r="AK43" s="81" t="str">
        <f t="shared" si="14"/>
        <v xml:space="preserve"> </v>
      </c>
      <c r="AL43" s="120"/>
      <c r="AM43" s="89" t="str">
        <f t="shared" si="4"/>
        <v xml:space="preserve"> </v>
      </c>
      <c r="AN43" s="100" t="str">
        <f t="shared" si="5"/>
        <v xml:space="preserve"> </v>
      </c>
      <c r="AO43" s="90" t="str">
        <f t="shared" si="15"/>
        <v xml:space="preserve"> </v>
      </c>
      <c r="AP43" s="121"/>
      <c r="AQ43" s="91" t="str">
        <f t="shared" si="6"/>
        <v xml:space="preserve"> </v>
      </c>
      <c r="AR43" s="101" t="str">
        <f t="shared" si="7"/>
        <v xml:space="preserve"> </v>
      </c>
      <c r="AS43" s="92" t="str">
        <f t="shared" si="16"/>
        <v xml:space="preserve"> </v>
      </c>
      <c r="AT43" s="237"/>
      <c r="AU43" s="93" t="str">
        <f t="shared" si="8"/>
        <v xml:space="preserve"> </v>
      </c>
      <c r="AV43" s="102" t="str">
        <f t="shared" si="9"/>
        <v xml:space="preserve"> </v>
      </c>
      <c r="AW43" s="94" t="str">
        <f t="shared" si="17"/>
        <v xml:space="preserve"> </v>
      </c>
      <c r="AX43" s="237"/>
      <c r="AY43" s="249" t="str">
        <f t="shared" si="10"/>
        <v xml:space="preserve"> </v>
      </c>
      <c r="AZ43" s="250" t="str">
        <f t="shared" si="11"/>
        <v xml:space="preserve"> </v>
      </c>
      <c r="BA43" s="251" t="str">
        <f t="shared" si="18"/>
        <v xml:space="preserve"> </v>
      </c>
      <c r="BB43" s="237"/>
      <c r="BC43" s="33"/>
      <c r="BG43" s="33"/>
      <c r="BI43" s="339" t="str">
        <f t="shared" si="20"/>
        <v xml:space="preserve"> </v>
      </c>
      <c r="BJ43" s="339" t="str">
        <f t="shared" si="20"/>
        <v xml:space="preserve"> </v>
      </c>
      <c r="BK43" s="339" t="str">
        <f t="shared" si="20"/>
        <v xml:space="preserve"> </v>
      </c>
      <c r="BM43" s="339" t="str">
        <f t="shared" si="21"/>
        <v xml:space="preserve"> </v>
      </c>
      <c r="BN43" s="339" t="str">
        <f t="shared" si="21"/>
        <v xml:space="preserve"> </v>
      </c>
      <c r="BO43" s="339" t="str">
        <f t="shared" si="21"/>
        <v xml:space="preserve"> </v>
      </c>
      <c r="BQ43" s="336"/>
      <c r="CA43" s="34"/>
    </row>
    <row r="44" spans="1:79" s="32" customFormat="1" ht="24.95" customHeight="1" x14ac:dyDescent="0.25">
      <c r="A44" s="31"/>
      <c r="B44" s="378"/>
      <c r="C44" s="580"/>
      <c r="D44" s="580"/>
      <c r="E44" s="580"/>
      <c r="F44" s="580"/>
      <c r="G44" s="119"/>
      <c r="H44" s="119"/>
      <c r="I44" s="119"/>
      <c r="J44" s="119"/>
      <c r="K44" s="119"/>
      <c r="L44" s="119"/>
      <c r="M44" s="209"/>
      <c r="N44" s="209"/>
      <c r="O44" s="209"/>
      <c r="P44" s="209"/>
      <c r="Q44" s="252"/>
      <c r="R44" s="252"/>
      <c r="S44" s="208"/>
      <c r="T44" s="64" t="str">
        <f t="shared" si="1"/>
        <v xml:space="preserve"> </v>
      </c>
      <c r="U44" s="64" t="str">
        <f t="shared" si="1"/>
        <v xml:space="preserve"> </v>
      </c>
      <c r="V44" s="64" t="str">
        <f t="shared" si="1"/>
        <v xml:space="preserve"> </v>
      </c>
      <c r="W44" s="64" t="str">
        <f t="shared" si="1"/>
        <v xml:space="preserve"> </v>
      </c>
      <c r="X44" s="64" t="str">
        <f t="shared" si="1"/>
        <v xml:space="preserve"> </v>
      </c>
      <c r="Y44" s="64" t="str">
        <f t="shared" si="1"/>
        <v xml:space="preserve"> </v>
      </c>
      <c r="Z44" s="64" t="str">
        <f t="shared" si="1"/>
        <v xml:space="preserve"> </v>
      </c>
      <c r="AA44" s="209"/>
      <c r="AB44" s="209"/>
      <c r="AC44" s="209"/>
      <c r="AD44" s="252"/>
      <c r="AE44" s="252"/>
      <c r="AF44" s="29"/>
      <c r="AG44" s="31"/>
      <c r="AH44" s="109" t="str">
        <f t="shared" si="19"/>
        <v xml:space="preserve"> </v>
      </c>
      <c r="AI44" s="80" t="str">
        <f t="shared" si="2"/>
        <v xml:space="preserve"> </v>
      </c>
      <c r="AJ44" s="96" t="str">
        <f t="shared" si="3"/>
        <v xml:space="preserve"> </v>
      </c>
      <c r="AK44" s="81" t="str">
        <f t="shared" si="14"/>
        <v xml:space="preserve"> </v>
      </c>
      <c r="AL44" s="120"/>
      <c r="AM44" s="89" t="str">
        <f t="shared" si="4"/>
        <v xml:space="preserve"> </v>
      </c>
      <c r="AN44" s="100" t="str">
        <f t="shared" si="5"/>
        <v xml:space="preserve"> </v>
      </c>
      <c r="AO44" s="90" t="str">
        <f t="shared" si="15"/>
        <v xml:space="preserve"> </v>
      </c>
      <c r="AP44" s="121"/>
      <c r="AQ44" s="91" t="str">
        <f t="shared" si="6"/>
        <v xml:space="preserve"> </v>
      </c>
      <c r="AR44" s="101" t="str">
        <f t="shared" si="7"/>
        <v xml:space="preserve"> </v>
      </c>
      <c r="AS44" s="92" t="str">
        <f t="shared" si="16"/>
        <v xml:space="preserve"> </v>
      </c>
      <c r="AT44" s="237"/>
      <c r="AU44" s="93" t="str">
        <f t="shared" si="8"/>
        <v xml:space="preserve"> </v>
      </c>
      <c r="AV44" s="102" t="str">
        <f t="shared" si="9"/>
        <v xml:space="preserve"> </v>
      </c>
      <c r="AW44" s="94" t="str">
        <f t="shared" si="17"/>
        <v xml:space="preserve"> </v>
      </c>
      <c r="AX44" s="237"/>
      <c r="AY44" s="249" t="str">
        <f t="shared" si="10"/>
        <v xml:space="preserve"> </v>
      </c>
      <c r="AZ44" s="250" t="str">
        <f t="shared" si="11"/>
        <v xml:space="preserve"> </v>
      </c>
      <c r="BA44" s="251" t="str">
        <f t="shared" si="18"/>
        <v xml:space="preserve"> </v>
      </c>
      <c r="BB44" s="237"/>
      <c r="BC44" s="33"/>
      <c r="BG44" s="33"/>
      <c r="BI44" s="339" t="str">
        <f t="shared" si="20"/>
        <v xml:space="preserve"> </v>
      </c>
      <c r="BJ44" s="339" t="str">
        <f t="shared" si="20"/>
        <v xml:space="preserve"> </v>
      </c>
      <c r="BK44" s="339" t="str">
        <f t="shared" si="20"/>
        <v xml:space="preserve"> </v>
      </c>
      <c r="BM44" s="339" t="str">
        <f t="shared" si="21"/>
        <v xml:space="preserve"> </v>
      </c>
      <c r="BN44" s="339" t="str">
        <f t="shared" si="21"/>
        <v xml:space="preserve"> </v>
      </c>
      <c r="BO44" s="339" t="str">
        <f t="shared" si="21"/>
        <v xml:space="preserve"> </v>
      </c>
      <c r="BQ44" s="336"/>
      <c r="CA44" s="34"/>
    </row>
    <row r="45" spans="1:79" s="32" customFormat="1" ht="24.95" customHeight="1" x14ac:dyDescent="0.25">
      <c r="A45" s="31"/>
      <c r="B45" s="378"/>
      <c r="C45" s="580"/>
      <c r="D45" s="580"/>
      <c r="E45" s="580"/>
      <c r="F45" s="580"/>
      <c r="G45" s="119"/>
      <c r="H45" s="119"/>
      <c r="I45" s="119"/>
      <c r="J45" s="119"/>
      <c r="K45" s="119"/>
      <c r="L45" s="119"/>
      <c r="M45" s="209"/>
      <c r="N45" s="209"/>
      <c r="O45" s="209"/>
      <c r="P45" s="209"/>
      <c r="Q45" s="252"/>
      <c r="R45" s="252"/>
      <c r="S45" s="208"/>
      <c r="T45" s="64" t="str">
        <f t="shared" ref="T45:Z76" si="22">+IF((G45)=0," ",IF((G45)&gt;0,G45))</f>
        <v xml:space="preserve"> </v>
      </c>
      <c r="U45" s="64" t="str">
        <f t="shared" si="22"/>
        <v xml:space="preserve"> </v>
      </c>
      <c r="V45" s="64" t="str">
        <f t="shared" si="22"/>
        <v xml:space="preserve"> </v>
      </c>
      <c r="W45" s="64" t="str">
        <f t="shared" si="22"/>
        <v xml:space="preserve"> </v>
      </c>
      <c r="X45" s="64" t="str">
        <f t="shared" si="22"/>
        <v xml:space="preserve"> </v>
      </c>
      <c r="Y45" s="64" t="str">
        <f t="shared" si="22"/>
        <v xml:space="preserve"> </v>
      </c>
      <c r="Z45" s="64" t="str">
        <f t="shared" si="22"/>
        <v xml:space="preserve"> </v>
      </c>
      <c r="AA45" s="209"/>
      <c r="AB45" s="209"/>
      <c r="AC45" s="209"/>
      <c r="AD45" s="252"/>
      <c r="AE45" s="252"/>
      <c r="AF45" s="29"/>
      <c r="AG45" s="31"/>
      <c r="AH45" s="109" t="str">
        <f t="shared" si="19"/>
        <v xml:space="preserve"> </v>
      </c>
      <c r="AI45" s="80" t="str">
        <f t="shared" si="2"/>
        <v xml:space="preserve"> </v>
      </c>
      <c r="AJ45" s="96" t="str">
        <f t="shared" si="3"/>
        <v xml:space="preserve"> </v>
      </c>
      <c r="AK45" s="81" t="str">
        <f t="shared" si="14"/>
        <v xml:space="preserve"> </v>
      </c>
      <c r="AL45" s="120"/>
      <c r="AM45" s="89" t="str">
        <f t="shared" si="4"/>
        <v xml:space="preserve"> </v>
      </c>
      <c r="AN45" s="100" t="str">
        <f t="shared" si="5"/>
        <v xml:space="preserve"> </v>
      </c>
      <c r="AO45" s="90" t="str">
        <f t="shared" si="15"/>
        <v xml:space="preserve"> </v>
      </c>
      <c r="AP45" s="121"/>
      <c r="AQ45" s="91" t="str">
        <f t="shared" si="6"/>
        <v xml:space="preserve"> </v>
      </c>
      <c r="AR45" s="101" t="str">
        <f t="shared" si="7"/>
        <v xml:space="preserve"> </v>
      </c>
      <c r="AS45" s="92" t="str">
        <f t="shared" si="16"/>
        <v xml:space="preserve"> </v>
      </c>
      <c r="AT45" s="237"/>
      <c r="AU45" s="93" t="str">
        <f t="shared" si="8"/>
        <v xml:space="preserve"> </v>
      </c>
      <c r="AV45" s="102" t="str">
        <f t="shared" si="9"/>
        <v xml:space="preserve"> </v>
      </c>
      <c r="AW45" s="94" t="str">
        <f t="shared" si="17"/>
        <v xml:space="preserve"> </v>
      </c>
      <c r="AX45" s="237"/>
      <c r="AY45" s="249" t="str">
        <f t="shared" si="10"/>
        <v xml:space="preserve"> </v>
      </c>
      <c r="AZ45" s="250" t="str">
        <f t="shared" si="11"/>
        <v xml:space="preserve"> </v>
      </c>
      <c r="BA45" s="251" t="str">
        <f t="shared" si="18"/>
        <v xml:space="preserve"> </v>
      </c>
      <c r="BB45" s="237"/>
      <c r="BC45" s="33"/>
      <c r="BG45" s="33"/>
      <c r="BI45" s="339" t="str">
        <f t="shared" si="20"/>
        <v xml:space="preserve"> </v>
      </c>
      <c r="BJ45" s="339" t="str">
        <f t="shared" si="20"/>
        <v xml:space="preserve"> </v>
      </c>
      <c r="BK45" s="339" t="str">
        <f t="shared" si="20"/>
        <v xml:space="preserve"> </v>
      </c>
      <c r="BM45" s="339" t="str">
        <f t="shared" si="21"/>
        <v xml:space="preserve"> </v>
      </c>
      <c r="BN45" s="339" t="str">
        <f t="shared" si="21"/>
        <v xml:space="preserve"> </v>
      </c>
      <c r="BO45" s="339" t="str">
        <f t="shared" si="21"/>
        <v xml:space="preserve"> </v>
      </c>
      <c r="BQ45" s="336"/>
      <c r="CA45" s="34"/>
    </row>
    <row r="46" spans="1:79" s="32" customFormat="1" ht="24.95" customHeight="1" x14ac:dyDescent="0.25">
      <c r="A46" s="31"/>
      <c r="B46" s="378"/>
      <c r="C46" s="580"/>
      <c r="D46" s="580"/>
      <c r="E46" s="580"/>
      <c r="F46" s="580"/>
      <c r="G46" s="119"/>
      <c r="H46" s="119"/>
      <c r="I46" s="119"/>
      <c r="J46" s="119"/>
      <c r="K46" s="119"/>
      <c r="L46" s="119"/>
      <c r="M46" s="209"/>
      <c r="N46" s="209"/>
      <c r="O46" s="209"/>
      <c r="P46" s="209"/>
      <c r="Q46" s="252"/>
      <c r="R46" s="252"/>
      <c r="S46" s="208"/>
      <c r="T46" s="64" t="str">
        <f t="shared" si="22"/>
        <v xml:space="preserve"> </v>
      </c>
      <c r="U46" s="64" t="str">
        <f t="shared" si="22"/>
        <v xml:space="preserve"> </v>
      </c>
      <c r="V46" s="64" t="str">
        <f t="shared" si="22"/>
        <v xml:space="preserve"> </v>
      </c>
      <c r="W46" s="64" t="str">
        <f t="shared" si="22"/>
        <v xml:space="preserve"> </v>
      </c>
      <c r="X46" s="64" t="str">
        <f t="shared" si="22"/>
        <v xml:space="preserve"> </v>
      </c>
      <c r="Y46" s="64" t="str">
        <f t="shared" si="22"/>
        <v xml:space="preserve"> </v>
      </c>
      <c r="Z46" s="64" t="str">
        <f t="shared" si="22"/>
        <v xml:space="preserve"> </v>
      </c>
      <c r="AA46" s="209"/>
      <c r="AB46" s="209"/>
      <c r="AC46" s="209"/>
      <c r="AD46" s="252"/>
      <c r="AE46" s="252"/>
      <c r="AF46" s="29"/>
      <c r="AG46" s="31"/>
      <c r="AH46" s="109" t="str">
        <f t="shared" si="19"/>
        <v xml:space="preserve"> </v>
      </c>
      <c r="AI46" s="80" t="str">
        <f t="shared" si="2"/>
        <v xml:space="preserve"> </v>
      </c>
      <c r="AJ46" s="96" t="str">
        <f t="shared" si="3"/>
        <v xml:space="preserve"> </v>
      </c>
      <c r="AK46" s="81" t="str">
        <f t="shared" si="14"/>
        <v xml:space="preserve"> </v>
      </c>
      <c r="AL46" s="120"/>
      <c r="AM46" s="89" t="str">
        <f t="shared" si="4"/>
        <v xml:space="preserve"> </v>
      </c>
      <c r="AN46" s="100" t="str">
        <f t="shared" si="5"/>
        <v xml:space="preserve"> </v>
      </c>
      <c r="AO46" s="90" t="str">
        <f t="shared" si="15"/>
        <v xml:space="preserve"> </v>
      </c>
      <c r="AP46" s="121"/>
      <c r="AQ46" s="91" t="str">
        <f t="shared" si="6"/>
        <v xml:space="preserve"> </v>
      </c>
      <c r="AR46" s="101" t="str">
        <f t="shared" si="7"/>
        <v xml:space="preserve"> </v>
      </c>
      <c r="AS46" s="92" t="str">
        <f t="shared" si="16"/>
        <v xml:space="preserve"> </v>
      </c>
      <c r="AT46" s="237"/>
      <c r="AU46" s="93" t="str">
        <f t="shared" si="8"/>
        <v xml:space="preserve"> </v>
      </c>
      <c r="AV46" s="102" t="str">
        <f t="shared" si="9"/>
        <v xml:space="preserve"> </v>
      </c>
      <c r="AW46" s="94" t="str">
        <f t="shared" si="17"/>
        <v xml:space="preserve"> </v>
      </c>
      <c r="AX46" s="237"/>
      <c r="AY46" s="249" t="str">
        <f t="shared" si="10"/>
        <v xml:space="preserve"> </v>
      </c>
      <c r="AZ46" s="250" t="str">
        <f t="shared" si="11"/>
        <v xml:space="preserve"> </v>
      </c>
      <c r="BA46" s="251" t="str">
        <f t="shared" si="18"/>
        <v xml:space="preserve"> </v>
      </c>
      <c r="BB46" s="237"/>
      <c r="BC46" s="33"/>
      <c r="BG46" s="33"/>
      <c r="BI46" s="339" t="str">
        <f t="shared" si="20"/>
        <v xml:space="preserve"> </v>
      </c>
      <c r="BJ46" s="339" t="str">
        <f t="shared" si="20"/>
        <v xml:space="preserve"> </v>
      </c>
      <c r="BK46" s="339" t="str">
        <f t="shared" si="20"/>
        <v xml:space="preserve"> </v>
      </c>
      <c r="BM46" s="339" t="str">
        <f t="shared" si="21"/>
        <v xml:space="preserve"> </v>
      </c>
      <c r="BN46" s="339" t="str">
        <f t="shared" si="21"/>
        <v xml:space="preserve"> </v>
      </c>
      <c r="BO46" s="339" t="str">
        <f t="shared" si="21"/>
        <v xml:space="preserve"> </v>
      </c>
      <c r="BQ46" s="336"/>
      <c r="CA46" s="34"/>
    </row>
    <row r="47" spans="1:79" s="32" customFormat="1" ht="24.95" customHeight="1" x14ac:dyDescent="0.25">
      <c r="A47" s="31"/>
      <c r="B47" s="378"/>
      <c r="C47" s="580"/>
      <c r="D47" s="580"/>
      <c r="E47" s="580"/>
      <c r="F47" s="580"/>
      <c r="G47" s="119"/>
      <c r="H47" s="119"/>
      <c r="I47" s="119"/>
      <c r="J47" s="119"/>
      <c r="K47" s="119"/>
      <c r="L47" s="119"/>
      <c r="M47" s="209"/>
      <c r="N47" s="209"/>
      <c r="O47" s="209"/>
      <c r="P47" s="209"/>
      <c r="Q47" s="252"/>
      <c r="R47" s="252"/>
      <c r="S47" s="208"/>
      <c r="T47" s="64" t="str">
        <f t="shared" si="22"/>
        <v xml:space="preserve"> </v>
      </c>
      <c r="U47" s="64" t="str">
        <f t="shared" si="22"/>
        <v xml:space="preserve"> </v>
      </c>
      <c r="V47" s="64" t="str">
        <f t="shared" si="22"/>
        <v xml:space="preserve"> </v>
      </c>
      <c r="W47" s="64" t="str">
        <f t="shared" si="22"/>
        <v xml:space="preserve"> </v>
      </c>
      <c r="X47" s="64" t="str">
        <f t="shared" si="22"/>
        <v xml:space="preserve"> </v>
      </c>
      <c r="Y47" s="64" t="str">
        <f t="shared" si="22"/>
        <v xml:space="preserve"> </v>
      </c>
      <c r="Z47" s="64" t="str">
        <f t="shared" si="22"/>
        <v xml:space="preserve"> </v>
      </c>
      <c r="AA47" s="209"/>
      <c r="AB47" s="209"/>
      <c r="AC47" s="209"/>
      <c r="AD47" s="252"/>
      <c r="AE47" s="252"/>
      <c r="AF47" s="29"/>
      <c r="AG47" s="31"/>
      <c r="AH47" s="109" t="str">
        <f t="shared" si="19"/>
        <v xml:space="preserve"> </v>
      </c>
      <c r="AI47" s="80" t="str">
        <f t="shared" si="2"/>
        <v xml:space="preserve"> </v>
      </c>
      <c r="AJ47" s="96" t="str">
        <f t="shared" si="3"/>
        <v xml:space="preserve"> </v>
      </c>
      <c r="AK47" s="81" t="str">
        <f t="shared" si="14"/>
        <v xml:space="preserve"> </v>
      </c>
      <c r="AL47" s="120"/>
      <c r="AM47" s="89" t="str">
        <f t="shared" si="4"/>
        <v xml:space="preserve"> </v>
      </c>
      <c r="AN47" s="100" t="str">
        <f t="shared" si="5"/>
        <v xml:space="preserve"> </v>
      </c>
      <c r="AO47" s="90" t="str">
        <f t="shared" si="15"/>
        <v xml:space="preserve"> </v>
      </c>
      <c r="AP47" s="121"/>
      <c r="AQ47" s="91" t="str">
        <f t="shared" si="6"/>
        <v xml:space="preserve"> </v>
      </c>
      <c r="AR47" s="101" t="str">
        <f t="shared" si="7"/>
        <v xml:space="preserve"> </v>
      </c>
      <c r="AS47" s="92" t="str">
        <f t="shared" si="16"/>
        <v xml:space="preserve"> </v>
      </c>
      <c r="AT47" s="237"/>
      <c r="AU47" s="93" t="str">
        <f t="shared" si="8"/>
        <v xml:space="preserve"> </v>
      </c>
      <c r="AV47" s="102" t="str">
        <f t="shared" si="9"/>
        <v xml:space="preserve"> </v>
      </c>
      <c r="AW47" s="94" t="str">
        <f t="shared" si="17"/>
        <v xml:space="preserve"> </v>
      </c>
      <c r="AX47" s="237"/>
      <c r="AY47" s="249" t="str">
        <f t="shared" si="10"/>
        <v xml:space="preserve"> </v>
      </c>
      <c r="AZ47" s="250" t="str">
        <f t="shared" si="11"/>
        <v xml:space="preserve"> </v>
      </c>
      <c r="BA47" s="251" t="str">
        <f t="shared" si="18"/>
        <v xml:space="preserve"> </v>
      </c>
      <c r="BB47" s="237"/>
      <c r="BC47" s="33"/>
      <c r="BG47" s="33"/>
      <c r="BI47" s="339" t="str">
        <f t="shared" si="20"/>
        <v xml:space="preserve"> </v>
      </c>
      <c r="BJ47" s="339" t="str">
        <f t="shared" si="20"/>
        <v xml:space="preserve"> </v>
      </c>
      <c r="BK47" s="339" t="str">
        <f t="shared" si="20"/>
        <v xml:space="preserve"> </v>
      </c>
      <c r="BM47" s="339" t="str">
        <f t="shared" si="21"/>
        <v xml:space="preserve"> </v>
      </c>
      <c r="BN47" s="339" t="str">
        <f t="shared" si="21"/>
        <v xml:space="preserve"> </v>
      </c>
      <c r="BO47" s="339" t="str">
        <f t="shared" si="21"/>
        <v xml:space="preserve"> </v>
      </c>
      <c r="BQ47" s="336"/>
      <c r="CA47" s="34"/>
    </row>
    <row r="48" spans="1:79" s="32" customFormat="1" ht="24.95" customHeight="1" x14ac:dyDescent="0.25">
      <c r="A48" s="31"/>
      <c r="B48" s="378"/>
      <c r="C48" s="580"/>
      <c r="D48" s="580"/>
      <c r="E48" s="580"/>
      <c r="F48" s="580"/>
      <c r="G48" s="119"/>
      <c r="H48" s="119"/>
      <c r="I48" s="119"/>
      <c r="J48" s="119"/>
      <c r="K48" s="119"/>
      <c r="L48" s="119"/>
      <c r="M48" s="209"/>
      <c r="N48" s="209"/>
      <c r="O48" s="209"/>
      <c r="P48" s="209"/>
      <c r="Q48" s="252"/>
      <c r="R48" s="252"/>
      <c r="S48" s="208"/>
      <c r="T48" s="64" t="str">
        <f t="shared" si="22"/>
        <v xml:space="preserve"> </v>
      </c>
      <c r="U48" s="64" t="str">
        <f t="shared" si="22"/>
        <v xml:space="preserve"> </v>
      </c>
      <c r="V48" s="64" t="str">
        <f t="shared" si="22"/>
        <v xml:space="preserve"> </v>
      </c>
      <c r="W48" s="64" t="str">
        <f t="shared" si="22"/>
        <v xml:space="preserve"> </v>
      </c>
      <c r="X48" s="64" t="str">
        <f t="shared" si="22"/>
        <v xml:space="preserve"> </v>
      </c>
      <c r="Y48" s="64" t="str">
        <f t="shared" si="22"/>
        <v xml:space="preserve"> </v>
      </c>
      <c r="Z48" s="64" t="str">
        <f t="shared" si="22"/>
        <v xml:space="preserve"> </v>
      </c>
      <c r="AA48" s="209"/>
      <c r="AB48" s="209"/>
      <c r="AC48" s="209"/>
      <c r="AD48" s="252"/>
      <c r="AE48" s="252"/>
      <c r="AF48" s="29"/>
      <c r="AG48" s="31"/>
      <c r="AH48" s="109" t="str">
        <f t="shared" si="19"/>
        <v xml:space="preserve"> </v>
      </c>
      <c r="AI48" s="80" t="str">
        <f t="shared" si="2"/>
        <v xml:space="preserve"> </v>
      </c>
      <c r="AJ48" s="96" t="str">
        <f t="shared" si="3"/>
        <v xml:space="preserve"> </v>
      </c>
      <c r="AK48" s="81" t="str">
        <f t="shared" si="14"/>
        <v xml:space="preserve"> </v>
      </c>
      <c r="AL48" s="120"/>
      <c r="AM48" s="89" t="str">
        <f t="shared" si="4"/>
        <v xml:space="preserve"> </v>
      </c>
      <c r="AN48" s="100" t="str">
        <f t="shared" si="5"/>
        <v xml:space="preserve"> </v>
      </c>
      <c r="AO48" s="90" t="str">
        <f t="shared" si="15"/>
        <v xml:space="preserve"> </v>
      </c>
      <c r="AP48" s="121"/>
      <c r="AQ48" s="91" t="str">
        <f t="shared" si="6"/>
        <v xml:space="preserve"> </v>
      </c>
      <c r="AR48" s="101" t="str">
        <f t="shared" si="7"/>
        <v xml:space="preserve"> </v>
      </c>
      <c r="AS48" s="92" t="str">
        <f t="shared" si="16"/>
        <v xml:space="preserve"> </v>
      </c>
      <c r="AT48" s="237"/>
      <c r="AU48" s="93" t="str">
        <f t="shared" si="8"/>
        <v xml:space="preserve"> </v>
      </c>
      <c r="AV48" s="102" t="str">
        <f t="shared" si="9"/>
        <v xml:space="preserve"> </v>
      </c>
      <c r="AW48" s="94" t="str">
        <f t="shared" si="17"/>
        <v xml:space="preserve"> </v>
      </c>
      <c r="AX48" s="237"/>
      <c r="AY48" s="249" t="str">
        <f t="shared" si="10"/>
        <v xml:space="preserve"> </v>
      </c>
      <c r="AZ48" s="250" t="str">
        <f t="shared" si="11"/>
        <v xml:space="preserve"> </v>
      </c>
      <c r="BA48" s="251" t="str">
        <f t="shared" si="18"/>
        <v xml:space="preserve"> </v>
      </c>
      <c r="BB48" s="237"/>
      <c r="BC48" s="33"/>
      <c r="BG48" s="33"/>
      <c r="BI48" s="339" t="str">
        <f t="shared" si="20"/>
        <v xml:space="preserve"> </v>
      </c>
      <c r="BJ48" s="339" t="str">
        <f t="shared" si="20"/>
        <v xml:space="preserve"> </v>
      </c>
      <c r="BK48" s="339" t="str">
        <f t="shared" si="20"/>
        <v xml:space="preserve"> </v>
      </c>
      <c r="BM48" s="339" t="str">
        <f t="shared" si="21"/>
        <v xml:space="preserve"> </v>
      </c>
      <c r="BN48" s="339" t="str">
        <f t="shared" si="21"/>
        <v xml:space="preserve"> </v>
      </c>
      <c r="BO48" s="339" t="str">
        <f t="shared" si="21"/>
        <v xml:space="preserve"> </v>
      </c>
      <c r="BQ48" s="336"/>
      <c r="CA48" s="34"/>
    </row>
    <row r="49" spans="1:79" s="32" customFormat="1" ht="24.95" customHeight="1" x14ac:dyDescent="0.25">
      <c r="A49" s="31"/>
      <c r="B49" s="378"/>
      <c r="C49" s="580"/>
      <c r="D49" s="580"/>
      <c r="E49" s="580"/>
      <c r="F49" s="580"/>
      <c r="G49" s="119"/>
      <c r="H49" s="119"/>
      <c r="I49" s="119"/>
      <c r="J49" s="119"/>
      <c r="K49" s="119"/>
      <c r="L49" s="119"/>
      <c r="M49" s="209"/>
      <c r="N49" s="209"/>
      <c r="O49" s="209"/>
      <c r="P49" s="209"/>
      <c r="Q49" s="252"/>
      <c r="R49" s="252"/>
      <c r="S49" s="208"/>
      <c r="T49" s="64" t="str">
        <f t="shared" si="22"/>
        <v xml:space="preserve"> </v>
      </c>
      <c r="U49" s="64" t="str">
        <f t="shared" si="22"/>
        <v xml:space="preserve"> </v>
      </c>
      <c r="V49" s="64" t="str">
        <f t="shared" si="22"/>
        <v xml:space="preserve"> </v>
      </c>
      <c r="W49" s="64" t="str">
        <f t="shared" si="22"/>
        <v xml:space="preserve"> </v>
      </c>
      <c r="X49" s="64" t="str">
        <f t="shared" si="22"/>
        <v xml:space="preserve"> </v>
      </c>
      <c r="Y49" s="64" t="str">
        <f t="shared" si="22"/>
        <v xml:space="preserve"> </v>
      </c>
      <c r="Z49" s="64" t="str">
        <f t="shared" si="22"/>
        <v xml:space="preserve"> </v>
      </c>
      <c r="AA49" s="209"/>
      <c r="AB49" s="209"/>
      <c r="AC49" s="209"/>
      <c r="AD49" s="252"/>
      <c r="AE49" s="252"/>
      <c r="AF49" s="29"/>
      <c r="AG49" s="31"/>
      <c r="AH49" s="109" t="str">
        <f t="shared" si="19"/>
        <v xml:space="preserve"> </v>
      </c>
      <c r="AI49" s="80" t="str">
        <f t="shared" si="2"/>
        <v xml:space="preserve"> </v>
      </c>
      <c r="AJ49" s="96" t="str">
        <f t="shared" si="3"/>
        <v xml:space="preserve"> </v>
      </c>
      <c r="AK49" s="81" t="str">
        <f t="shared" si="14"/>
        <v xml:space="preserve"> </v>
      </c>
      <c r="AL49" s="120"/>
      <c r="AM49" s="89" t="str">
        <f t="shared" si="4"/>
        <v xml:space="preserve"> </v>
      </c>
      <c r="AN49" s="100" t="str">
        <f t="shared" si="5"/>
        <v xml:space="preserve"> </v>
      </c>
      <c r="AO49" s="90" t="str">
        <f t="shared" si="15"/>
        <v xml:space="preserve"> </v>
      </c>
      <c r="AP49" s="121"/>
      <c r="AQ49" s="91" t="str">
        <f t="shared" si="6"/>
        <v xml:space="preserve"> </v>
      </c>
      <c r="AR49" s="101" t="str">
        <f t="shared" si="7"/>
        <v xml:space="preserve"> </v>
      </c>
      <c r="AS49" s="92" t="str">
        <f t="shared" si="16"/>
        <v xml:space="preserve"> </v>
      </c>
      <c r="AT49" s="237"/>
      <c r="AU49" s="93" t="str">
        <f t="shared" si="8"/>
        <v xml:space="preserve"> </v>
      </c>
      <c r="AV49" s="102" t="str">
        <f t="shared" si="9"/>
        <v xml:space="preserve"> </v>
      </c>
      <c r="AW49" s="94" t="str">
        <f t="shared" si="17"/>
        <v xml:space="preserve"> </v>
      </c>
      <c r="AX49" s="237"/>
      <c r="AY49" s="249" t="str">
        <f t="shared" si="10"/>
        <v xml:space="preserve"> </v>
      </c>
      <c r="AZ49" s="250" t="str">
        <f t="shared" si="11"/>
        <v xml:space="preserve"> </v>
      </c>
      <c r="BA49" s="251" t="str">
        <f t="shared" si="18"/>
        <v xml:space="preserve"> </v>
      </c>
      <c r="BB49" s="237"/>
      <c r="BC49" s="33"/>
      <c r="BG49" s="33"/>
      <c r="BI49" s="339" t="str">
        <f t="shared" si="20"/>
        <v xml:space="preserve"> </v>
      </c>
      <c r="BJ49" s="339" t="str">
        <f t="shared" si="20"/>
        <v xml:space="preserve"> </v>
      </c>
      <c r="BK49" s="339" t="str">
        <f t="shared" si="20"/>
        <v xml:space="preserve"> </v>
      </c>
      <c r="BM49" s="339" t="str">
        <f t="shared" si="21"/>
        <v xml:space="preserve"> </v>
      </c>
      <c r="BN49" s="339" t="str">
        <f t="shared" si="21"/>
        <v xml:space="preserve"> </v>
      </c>
      <c r="BO49" s="339" t="str">
        <f t="shared" si="21"/>
        <v xml:space="preserve"> </v>
      </c>
      <c r="BQ49" s="336"/>
      <c r="CA49" s="34"/>
    </row>
    <row r="50" spans="1:79" s="32" customFormat="1" ht="24.95" customHeight="1" x14ac:dyDescent="0.25">
      <c r="A50" s="31"/>
      <c r="B50" s="378"/>
      <c r="C50" s="580"/>
      <c r="D50" s="580"/>
      <c r="E50" s="580"/>
      <c r="F50" s="580"/>
      <c r="G50" s="119"/>
      <c r="H50" s="119"/>
      <c r="I50" s="119"/>
      <c r="J50" s="119"/>
      <c r="K50" s="119"/>
      <c r="L50" s="119"/>
      <c r="M50" s="209"/>
      <c r="N50" s="209"/>
      <c r="O50" s="209"/>
      <c r="P50" s="209"/>
      <c r="Q50" s="252"/>
      <c r="R50" s="252"/>
      <c r="S50" s="208"/>
      <c r="T50" s="64" t="str">
        <f t="shared" si="22"/>
        <v xml:space="preserve"> </v>
      </c>
      <c r="U50" s="64" t="str">
        <f t="shared" si="22"/>
        <v xml:space="preserve"> </v>
      </c>
      <c r="V50" s="64" t="str">
        <f t="shared" si="22"/>
        <v xml:space="preserve"> </v>
      </c>
      <c r="W50" s="64" t="str">
        <f t="shared" si="22"/>
        <v xml:space="preserve"> </v>
      </c>
      <c r="X50" s="64" t="str">
        <f t="shared" si="22"/>
        <v xml:space="preserve"> </v>
      </c>
      <c r="Y50" s="64" t="str">
        <f t="shared" si="22"/>
        <v xml:space="preserve"> </v>
      </c>
      <c r="Z50" s="64" t="str">
        <f t="shared" si="22"/>
        <v xml:space="preserve"> </v>
      </c>
      <c r="AA50" s="209"/>
      <c r="AB50" s="209"/>
      <c r="AC50" s="209"/>
      <c r="AD50" s="252"/>
      <c r="AE50" s="252"/>
      <c r="AF50" s="29"/>
      <c r="AG50" s="31"/>
      <c r="AH50" s="109" t="str">
        <f t="shared" si="19"/>
        <v xml:space="preserve"> </v>
      </c>
      <c r="AI50" s="80" t="str">
        <f t="shared" si="2"/>
        <v xml:space="preserve"> </v>
      </c>
      <c r="AJ50" s="96" t="str">
        <f t="shared" si="3"/>
        <v xml:space="preserve"> </v>
      </c>
      <c r="AK50" s="81" t="str">
        <f t="shared" si="14"/>
        <v xml:space="preserve"> </v>
      </c>
      <c r="AL50" s="120"/>
      <c r="AM50" s="89" t="str">
        <f t="shared" si="4"/>
        <v xml:space="preserve"> </v>
      </c>
      <c r="AN50" s="100" t="str">
        <f t="shared" si="5"/>
        <v xml:space="preserve"> </v>
      </c>
      <c r="AO50" s="90" t="str">
        <f t="shared" si="15"/>
        <v xml:space="preserve"> </v>
      </c>
      <c r="AP50" s="121"/>
      <c r="AQ50" s="91" t="str">
        <f t="shared" si="6"/>
        <v xml:space="preserve"> </v>
      </c>
      <c r="AR50" s="101" t="str">
        <f t="shared" si="7"/>
        <v xml:space="preserve"> </v>
      </c>
      <c r="AS50" s="92" t="str">
        <f t="shared" si="16"/>
        <v xml:space="preserve"> </v>
      </c>
      <c r="AT50" s="237"/>
      <c r="AU50" s="93" t="str">
        <f t="shared" si="8"/>
        <v xml:space="preserve"> </v>
      </c>
      <c r="AV50" s="102" t="str">
        <f t="shared" si="9"/>
        <v xml:space="preserve"> </v>
      </c>
      <c r="AW50" s="94" t="str">
        <f t="shared" si="17"/>
        <v xml:space="preserve"> </v>
      </c>
      <c r="AX50" s="237"/>
      <c r="AY50" s="249" t="str">
        <f t="shared" si="10"/>
        <v xml:space="preserve"> </v>
      </c>
      <c r="AZ50" s="250" t="str">
        <f t="shared" si="11"/>
        <v xml:space="preserve"> </v>
      </c>
      <c r="BA50" s="251" t="str">
        <f t="shared" si="18"/>
        <v xml:space="preserve"> </v>
      </c>
      <c r="BB50" s="237"/>
      <c r="BC50" s="33"/>
      <c r="BG50" s="33"/>
      <c r="BI50" s="339" t="str">
        <f t="shared" si="20"/>
        <v xml:space="preserve"> </v>
      </c>
      <c r="BJ50" s="339" t="str">
        <f t="shared" si="20"/>
        <v xml:space="preserve"> </v>
      </c>
      <c r="BK50" s="339" t="str">
        <f t="shared" si="20"/>
        <v xml:space="preserve"> </v>
      </c>
      <c r="BM50" s="339" t="str">
        <f t="shared" si="21"/>
        <v xml:space="preserve"> </v>
      </c>
      <c r="BN50" s="339" t="str">
        <f t="shared" si="21"/>
        <v xml:space="preserve"> </v>
      </c>
      <c r="BO50" s="339" t="str">
        <f t="shared" si="21"/>
        <v xml:space="preserve"> </v>
      </c>
      <c r="BQ50" s="336"/>
      <c r="CA50" s="34"/>
    </row>
    <row r="51" spans="1:79" s="32" customFormat="1" ht="24.95" customHeight="1" x14ac:dyDescent="0.25">
      <c r="A51" s="31"/>
      <c r="B51" s="378"/>
      <c r="C51" s="580"/>
      <c r="D51" s="580"/>
      <c r="E51" s="580"/>
      <c r="F51" s="580"/>
      <c r="G51" s="119"/>
      <c r="H51" s="119"/>
      <c r="I51" s="119"/>
      <c r="J51" s="119"/>
      <c r="K51" s="119"/>
      <c r="L51" s="119"/>
      <c r="M51" s="209"/>
      <c r="N51" s="209"/>
      <c r="O51" s="209"/>
      <c r="P51" s="209"/>
      <c r="Q51" s="252"/>
      <c r="R51" s="252"/>
      <c r="S51" s="208"/>
      <c r="T51" s="64" t="str">
        <f t="shared" si="22"/>
        <v xml:space="preserve"> </v>
      </c>
      <c r="U51" s="64" t="str">
        <f t="shared" si="22"/>
        <v xml:space="preserve"> </v>
      </c>
      <c r="V51" s="64" t="str">
        <f t="shared" si="22"/>
        <v xml:space="preserve"> </v>
      </c>
      <c r="W51" s="64" t="str">
        <f t="shared" si="22"/>
        <v xml:space="preserve"> </v>
      </c>
      <c r="X51" s="64" t="str">
        <f t="shared" si="22"/>
        <v xml:space="preserve"> </v>
      </c>
      <c r="Y51" s="64" t="str">
        <f t="shared" si="22"/>
        <v xml:space="preserve"> </v>
      </c>
      <c r="Z51" s="64" t="str">
        <f t="shared" si="22"/>
        <v xml:space="preserve"> </v>
      </c>
      <c r="AA51" s="209"/>
      <c r="AB51" s="209"/>
      <c r="AC51" s="209"/>
      <c r="AD51" s="252"/>
      <c r="AE51" s="252"/>
      <c r="AF51" s="29"/>
      <c r="AG51" s="31"/>
      <c r="AH51" s="109" t="str">
        <f t="shared" si="19"/>
        <v xml:space="preserve"> </v>
      </c>
      <c r="AI51" s="80" t="str">
        <f t="shared" si="2"/>
        <v xml:space="preserve"> </v>
      </c>
      <c r="AJ51" s="96" t="str">
        <f t="shared" si="3"/>
        <v xml:space="preserve"> </v>
      </c>
      <c r="AK51" s="81" t="str">
        <f t="shared" si="14"/>
        <v xml:space="preserve"> </v>
      </c>
      <c r="AL51" s="120"/>
      <c r="AM51" s="89" t="str">
        <f t="shared" si="4"/>
        <v xml:space="preserve"> </v>
      </c>
      <c r="AN51" s="100" t="str">
        <f t="shared" si="5"/>
        <v xml:space="preserve"> </v>
      </c>
      <c r="AO51" s="90" t="str">
        <f t="shared" si="15"/>
        <v xml:space="preserve"> </v>
      </c>
      <c r="AP51" s="121"/>
      <c r="AQ51" s="91" t="str">
        <f t="shared" si="6"/>
        <v xml:space="preserve"> </v>
      </c>
      <c r="AR51" s="101" t="str">
        <f t="shared" si="7"/>
        <v xml:space="preserve"> </v>
      </c>
      <c r="AS51" s="92" t="str">
        <f t="shared" si="16"/>
        <v xml:space="preserve"> </v>
      </c>
      <c r="AT51" s="237"/>
      <c r="AU51" s="93" t="str">
        <f t="shared" si="8"/>
        <v xml:space="preserve"> </v>
      </c>
      <c r="AV51" s="102" t="str">
        <f t="shared" si="9"/>
        <v xml:space="preserve"> </v>
      </c>
      <c r="AW51" s="94" t="str">
        <f t="shared" si="17"/>
        <v xml:space="preserve"> </v>
      </c>
      <c r="AX51" s="237"/>
      <c r="AY51" s="249" t="str">
        <f t="shared" si="10"/>
        <v xml:space="preserve"> </v>
      </c>
      <c r="AZ51" s="250" t="str">
        <f t="shared" si="11"/>
        <v xml:space="preserve"> </v>
      </c>
      <c r="BA51" s="251" t="str">
        <f t="shared" si="18"/>
        <v xml:space="preserve"> </v>
      </c>
      <c r="BB51" s="237"/>
      <c r="BC51" s="33"/>
      <c r="BG51" s="33"/>
      <c r="BI51" s="339" t="str">
        <f t="shared" si="20"/>
        <v xml:space="preserve"> </v>
      </c>
      <c r="BJ51" s="339" t="str">
        <f t="shared" si="20"/>
        <v xml:space="preserve"> </v>
      </c>
      <c r="BK51" s="339" t="str">
        <f t="shared" si="20"/>
        <v xml:space="preserve"> </v>
      </c>
      <c r="BM51" s="339" t="str">
        <f t="shared" si="21"/>
        <v xml:space="preserve"> </v>
      </c>
      <c r="BN51" s="339" t="str">
        <f t="shared" si="21"/>
        <v xml:space="preserve"> </v>
      </c>
      <c r="BO51" s="339" t="str">
        <f t="shared" si="21"/>
        <v xml:space="preserve"> </v>
      </c>
      <c r="BQ51" s="336"/>
      <c r="CA51" s="34"/>
    </row>
    <row r="52" spans="1:79" s="32" customFormat="1" ht="24.95" customHeight="1" x14ac:dyDescent="0.25">
      <c r="A52" s="31"/>
      <c r="B52" s="378"/>
      <c r="C52" s="580"/>
      <c r="D52" s="580"/>
      <c r="E52" s="580"/>
      <c r="F52" s="580"/>
      <c r="G52" s="119"/>
      <c r="H52" s="119"/>
      <c r="I52" s="119"/>
      <c r="J52" s="119"/>
      <c r="K52" s="119"/>
      <c r="L52" s="119"/>
      <c r="M52" s="209"/>
      <c r="N52" s="209"/>
      <c r="O52" s="209"/>
      <c r="P52" s="209"/>
      <c r="Q52" s="252"/>
      <c r="R52" s="252"/>
      <c r="S52" s="208"/>
      <c r="T52" s="64" t="str">
        <f t="shared" si="22"/>
        <v xml:space="preserve"> </v>
      </c>
      <c r="U52" s="64" t="str">
        <f t="shared" si="22"/>
        <v xml:space="preserve"> </v>
      </c>
      <c r="V52" s="64" t="str">
        <f t="shared" si="22"/>
        <v xml:space="preserve"> </v>
      </c>
      <c r="W52" s="64" t="str">
        <f t="shared" si="22"/>
        <v xml:space="preserve"> </v>
      </c>
      <c r="X52" s="64" t="str">
        <f t="shared" si="22"/>
        <v xml:space="preserve"> </v>
      </c>
      <c r="Y52" s="64" t="str">
        <f t="shared" si="22"/>
        <v xml:space="preserve"> </v>
      </c>
      <c r="Z52" s="64" t="str">
        <f t="shared" si="22"/>
        <v xml:space="preserve"> </v>
      </c>
      <c r="AA52" s="209"/>
      <c r="AB52" s="209"/>
      <c r="AC52" s="209"/>
      <c r="AD52" s="252"/>
      <c r="AE52" s="252"/>
      <c r="AF52" s="29"/>
      <c r="AG52" s="31"/>
      <c r="AH52" s="109" t="str">
        <f t="shared" si="19"/>
        <v xml:space="preserve"> </v>
      </c>
      <c r="AI52" s="80" t="str">
        <f t="shared" si="2"/>
        <v xml:space="preserve"> </v>
      </c>
      <c r="AJ52" s="96" t="str">
        <f t="shared" si="3"/>
        <v xml:space="preserve"> </v>
      </c>
      <c r="AK52" s="81" t="str">
        <f t="shared" si="14"/>
        <v xml:space="preserve"> </v>
      </c>
      <c r="AL52" s="120"/>
      <c r="AM52" s="89" t="str">
        <f t="shared" si="4"/>
        <v xml:space="preserve"> </v>
      </c>
      <c r="AN52" s="100" t="str">
        <f t="shared" si="5"/>
        <v xml:space="preserve"> </v>
      </c>
      <c r="AO52" s="90" t="str">
        <f t="shared" si="15"/>
        <v xml:space="preserve"> </v>
      </c>
      <c r="AP52" s="121"/>
      <c r="AQ52" s="91" t="str">
        <f t="shared" si="6"/>
        <v xml:space="preserve"> </v>
      </c>
      <c r="AR52" s="101" t="str">
        <f t="shared" si="7"/>
        <v xml:space="preserve"> </v>
      </c>
      <c r="AS52" s="92" t="str">
        <f t="shared" si="16"/>
        <v xml:space="preserve"> </v>
      </c>
      <c r="AT52" s="237"/>
      <c r="AU52" s="93" t="str">
        <f t="shared" si="8"/>
        <v xml:space="preserve"> </v>
      </c>
      <c r="AV52" s="102" t="str">
        <f t="shared" si="9"/>
        <v xml:space="preserve"> </v>
      </c>
      <c r="AW52" s="94" t="str">
        <f t="shared" si="17"/>
        <v xml:space="preserve"> </v>
      </c>
      <c r="AX52" s="237"/>
      <c r="AY52" s="249" t="str">
        <f t="shared" si="10"/>
        <v xml:space="preserve"> </v>
      </c>
      <c r="AZ52" s="250" t="str">
        <f t="shared" si="11"/>
        <v xml:space="preserve"> </v>
      </c>
      <c r="BA52" s="251" t="str">
        <f t="shared" si="18"/>
        <v xml:space="preserve"> </v>
      </c>
      <c r="BB52" s="237"/>
      <c r="BC52" s="33"/>
      <c r="BG52" s="33"/>
      <c r="BI52" s="339" t="str">
        <f t="shared" si="20"/>
        <v xml:space="preserve"> </v>
      </c>
      <c r="BJ52" s="339" t="str">
        <f t="shared" si="20"/>
        <v xml:space="preserve"> </v>
      </c>
      <c r="BK52" s="339" t="str">
        <f t="shared" si="20"/>
        <v xml:space="preserve"> </v>
      </c>
      <c r="BM52" s="339" t="str">
        <f t="shared" si="21"/>
        <v xml:space="preserve"> </v>
      </c>
      <c r="BN52" s="339" t="str">
        <f t="shared" si="21"/>
        <v xml:space="preserve"> </v>
      </c>
      <c r="BO52" s="339" t="str">
        <f t="shared" si="21"/>
        <v xml:space="preserve"> </v>
      </c>
      <c r="BQ52" s="336"/>
      <c r="CA52" s="34"/>
    </row>
    <row r="53" spans="1:79" s="32" customFormat="1" ht="24.95" customHeight="1" x14ac:dyDescent="0.25">
      <c r="A53" s="31"/>
      <c r="B53" s="378"/>
      <c r="C53" s="580"/>
      <c r="D53" s="580"/>
      <c r="E53" s="580"/>
      <c r="F53" s="580"/>
      <c r="G53" s="119"/>
      <c r="H53" s="119"/>
      <c r="I53" s="119"/>
      <c r="J53" s="119"/>
      <c r="K53" s="119"/>
      <c r="L53" s="119"/>
      <c r="M53" s="209"/>
      <c r="N53" s="209"/>
      <c r="O53" s="209"/>
      <c r="P53" s="209"/>
      <c r="Q53" s="252"/>
      <c r="R53" s="252"/>
      <c r="S53" s="208"/>
      <c r="T53" s="64" t="str">
        <f t="shared" si="22"/>
        <v xml:space="preserve"> </v>
      </c>
      <c r="U53" s="64" t="str">
        <f t="shared" si="22"/>
        <v xml:space="preserve"> </v>
      </c>
      <c r="V53" s="64" t="str">
        <f t="shared" si="22"/>
        <v xml:space="preserve"> </v>
      </c>
      <c r="W53" s="64" t="str">
        <f t="shared" si="22"/>
        <v xml:space="preserve"> </v>
      </c>
      <c r="X53" s="64" t="str">
        <f t="shared" si="22"/>
        <v xml:space="preserve"> </v>
      </c>
      <c r="Y53" s="64" t="str">
        <f t="shared" si="22"/>
        <v xml:space="preserve"> </v>
      </c>
      <c r="Z53" s="64" t="str">
        <f t="shared" si="22"/>
        <v xml:space="preserve"> </v>
      </c>
      <c r="AA53" s="209"/>
      <c r="AB53" s="209"/>
      <c r="AC53" s="209"/>
      <c r="AD53" s="252"/>
      <c r="AE53" s="252"/>
      <c r="AF53" s="29"/>
      <c r="AG53" s="31"/>
      <c r="AH53" s="109" t="str">
        <f t="shared" si="19"/>
        <v xml:space="preserve"> </v>
      </c>
      <c r="AI53" s="80" t="str">
        <f t="shared" si="2"/>
        <v xml:space="preserve"> </v>
      </c>
      <c r="AJ53" s="96" t="str">
        <f t="shared" si="3"/>
        <v xml:space="preserve"> </v>
      </c>
      <c r="AK53" s="81" t="str">
        <f t="shared" si="14"/>
        <v xml:space="preserve"> </v>
      </c>
      <c r="AL53" s="120"/>
      <c r="AM53" s="89" t="str">
        <f t="shared" si="4"/>
        <v xml:space="preserve"> </v>
      </c>
      <c r="AN53" s="100" t="str">
        <f t="shared" si="5"/>
        <v xml:space="preserve"> </v>
      </c>
      <c r="AO53" s="90" t="str">
        <f t="shared" si="15"/>
        <v xml:space="preserve"> </v>
      </c>
      <c r="AP53" s="121"/>
      <c r="AQ53" s="91" t="str">
        <f t="shared" si="6"/>
        <v xml:space="preserve"> </v>
      </c>
      <c r="AR53" s="101" t="str">
        <f t="shared" si="7"/>
        <v xml:space="preserve"> </v>
      </c>
      <c r="AS53" s="92" t="str">
        <f t="shared" si="16"/>
        <v xml:space="preserve"> </v>
      </c>
      <c r="AT53" s="237"/>
      <c r="AU53" s="93" t="str">
        <f t="shared" si="8"/>
        <v xml:space="preserve"> </v>
      </c>
      <c r="AV53" s="102" t="str">
        <f t="shared" si="9"/>
        <v xml:space="preserve"> </v>
      </c>
      <c r="AW53" s="94" t="str">
        <f t="shared" si="17"/>
        <v xml:space="preserve"> </v>
      </c>
      <c r="AX53" s="237"/>
      <c r="AY53" s="249" t="str">
        <f t="shared" si="10"/>
        <v xml:space="preserve"> </v>
      </c>
      <c r="AZ53" s="250" t="str">
        <f t="shared" si="11"/>
        <v xml:space="preserve"> </v>
      </c>
      <c r="BA53" s="251" t="str">
        <f t="shared" si="18"/>
        <v xml:space="preserve"> </v>
      </c>
      <c r="BB53" s="237"/>
      <c r="BC53" s="33"/>
      <c r="BG53" s="33"/>
      <c r="BI53" s="339" t="str">
        <f t="shared" ref="BI53:BK72" si="23">IF($B53=BI$12,(SUM($G53:$R53))," ")</f>
        <v xml:space="preserve"> </v>
      </c>
      <c r="BJ53" s="339" t="str">
        <f t="shared" si="23"/>
        <v xml:space="preserve"> </v>
      </c>
      <c r="BK53" s="339" t="str">
        <f t="shared" si="23"/>
        <v xml:space="preserve"> </v>
      </c>
      <c r="BM53" s="339" t="str">
        <f t="shared" ref="BM53:BO72" si="24">IF($B53=BM$12,(SUM($T53:$AE53))," ")</f>
        <v xml:space="preserve"> </v>
      </c>
      <c r="BN53" s="339" t="str">
        <f t="shared" si="24"/>
        <v xml:space="preserve"> </v>
      </c>
      <c r="BO53" s="339" t="str">
        <f t="shared" si="24"/>
        <v xml:space="preserve"> </v>
      </c>
      <c r="BQ53" s="336"/>
      <c r="CA53" s="34"/>
    </row>
    <row r="54" spans="1:79" s="32" customFormat="1" ht="24.95" customHeight="1" x14ac:dyDescent="0.25">
      <c r="A54" s="31"/>
      <c r="B54" s="378"/>
      <c r="C54" s="580"/>
      <c r="D54" s="580"/>
      <c r="E54" s="580"/>
      <c r="F54" s="580"/>
      <c r="G54" s="119"/>
      <c r="H54" s="119"/>
      <c r="I54" s="119"/>
      <c r="J54" s="119"/>
      <c r="K54" s="119"/>
      <c r="L54" s="119"/>
      <c r="M54" s="209"/>
      <c r="N54" s="209"/>
      <c r="O54" s="209"/>
      <c r="P54" s="209"/>
      <c r="Q54" s="252"/>
      <c r="R54" s="252"/>
      <c r="S54" s="208"/>
      <c r="T54" s="64" t="str">
        <f t="shared" si="22"/>
        <v xml:space="preserve"> </v>
      </c>
      <c r="U54" s="64" t="str">
        <f t="shared" si="22"/>
        <v xml:space="preserve"> </v>
      </c>
      <c r="V54" s="64" t="str">
        <f t="shared" si="22"/>
        <v xml:space="preserve"> </v>
      </c>
      <c r="W54" s="64" t="str">
        <f t="shared" si="22"/>
        <v xml:space="preserve"> </v>
      </c>
      <c r="X54" s="64" t="str">
        <f t="shared" si="22"/>
        <v xml:space="preserve"> </v>
      </c>
      <c r="Y54" s="64" t="str">
        <f t="shared" si="22"/>
        <v xml:space="preserve"> </v>
      </c>
      <c r="Z54" s="64" t="str">
        <f t="shared" si="22"/>
        <v xml:space="preserve"> </v>
      </c>
      <c r="AA54" s="209"/>
      <c r="AB54" s="209"/>
      <c r="AC54" s="209"/>
      <c r="AD54" s="252"/>
      <c r="AE54" s="252"/>
      <c r="AF54" s="29"/>
      <c r="AG54" s="31"/>
      <c r="AH54" s="109" t="str">
        <f t="shared" si="19"/>
        <v xml:space="preserve"> </v>
      </c>
      <c r="AI54" s="80" t="str">
        <f t="shared" si="2"/>
        <v xml:space="preserve"> </v>
      </c>
      <c r="AJ54" s="96" t="str">
        <f t="shared" si="3"/>
        <v xml:space="preserve"> </v>
      </c>
      <c r="AK54" s="81" t="str">
        <f t="shared" si="14"/>
        <v xml:space="preserve"> </v>
      </c>
      <c r="AL54" s="120"/>
      <c r="AM54" s="89" t="str">
        <f t="shared" si="4"/>
        <v xml:space="preserve"> </v>
      </c>
      <c r="AN54" s="100" t="str">
        <f t="shared" si="5"/>
        <v xml:space="preserve"> </v>
      </c>
      <c r="AO54" s="90" t="str">
        <f t="shared" si="15"/>
        <v xml:space="preserve"> </v>
      </c>
      <c r="AP54" s="121"/>
      <c r="AQ54" s="91" t="str">
        <f t="shared" si="6"/>
        <v xml:space="preserve"> </v>
      </c>
      <c r="AR54" s="101" t="str">
        <f t="shared" si="7"/>
        <v xml:space="preserve"> </v>
      </c>
      <c r="AS54" s="92" t="str">
        <f t="shared" si="16"/>
        <v xml:space="preserve"> </v>
      </c>
      <c r="AT54" s="237"/>
      <c r="AU54" s="93" t="str">
        <f t="shared" si="8"/>
        <v xml:space="preserve"> </v>
      </c>
      <c r="AV54" s="102" t="str">
        <f t="shared" si="9"/>
        <v xml:space="preserve"> </v>
      </c>
      <c r="AW54" s="94" t="str">
        <f t="shared" si="17"/>
        <v xml:space="preserve"> </v>
      </c>
      <c r="AX54" s="237"/>
      <c r="AY54" s="249" t="str">
        <f t="shared" si="10"/>
        <v xml:space="preserve"> </v>
      </c>
      <c r="AZ54" s="250" t="str">
        <f t="shared" si="11"/>
        <v xml:space="preserve"> </v>
      </c>
      <c r="BA54" s="251" t="str">
        <f t="shared" si="18"/>
        <v xml:space="preserve"> </v>
      </c>
      <c r="BB54" s="237"/>
      <c r="BC54" s="33"/>
      <c r="BG54" s="33"/>
      <c r="BI54" s="339" t="str">
        <f t="shared" si="23"/>
        <v xml:space="preserve"> </v>
      </c>
      <c r="BJ54" s="339" t="str">
        <f t="shared" si="23"/>
        <v xml:space="preserve"> </v>
      </c>
      <c r="BK54" s="339" t="str">
        <f t="shared" si="23"/>
        <v xml:space="preserve"> </v>
      </c>
      <c r="BM54" s="339" t="str">
        <f t="shared" si="24"/>
        <v xml:space="preserve"> </v>
      </c>
      <c r="BN54" s="339" t="str">
        <f t="shared" si="24"/>
        <v xml:space="preserve"> </v>
      </c>
      <c r="BO54" s="339" t="str">
        <f t="shared" si="24"/>
        <v xml:space="preserve"> </v>
      </c>
      <c r="BQ54" s="336"/>
      <c r="CA54" s="34"/>
    </row>
    <row r="55" spans="1:79" s="32" customFormat="1" ht="24.95" customHeight="1" x14ac:dyDescent="0.25">
      <c r="A55" s="31"/>
      <c r="B55" s="378"/>
      <c r="C55" s="580"/>
      <c r="D55" s="580"/>
      <c r="E55" s="580"/>
      <c r="F55" s="580"/>
      <c r="G55" s="119"/>
      <c r="H55" s="119"/>
      <c r="I55" s="119"/>
      <c r="J55" s="119"/>
      <c r="K55" s="119"/>
      <c r="L55" s="119"/>
      <c r="M55" s="209"/>
      <c r="N55" s="209"/>
      <c r="O55" s="209"/>
      <c r="P55" s="209"/>
      <c r="Q55" s="252"/>
      <c r="R55" s="252"/>
      <c r="S55" s="208"/>
      <c r="T55" s="64" t="str">
        <f t="shared" si="22"/>
        <v xml:space="preserve"> </v>
      </c>
      <c r="U55" s="64" t="str">
        <f t="shared" si="22"/>
        <v xml:space="preserve"> </v>
      </c>
      <c r="V55" s="64" t="str">
        <f t="shared" si="22"/>
        <v xml:space="preserve"> </v>
      </c>
      <c r="W55" s="64" t="str">
        <f t="shared" si="22"/>
        <v xml:space="preserve"> </v>
      </c>
      <c r="X55" s="64" t="str">
        <f t="shared" si="22"/>
        <v xml:space="preserve"> </v>
      </c>
      <c r="Y55" s="64" t="str">
        <f t="shared" si="22"/>
        <v xml:space="preserve"> </v>
      </c>
      <c r="Z55" s="64" t="str">
        <f t="shared" si="22"/>
        <v xml:space="preserve"> </v>
      </c>
      <c r="AA55" s="209"/>
      <c r="AB55" s="209"/>
      <c r="AC55" s="209"/>
      <c r="AD55" s="252"/>
      <c r="AE55" s="252"/>
      <c r="AF55" s="29"/>
      <c r="AG55" s="31"/>
      <c r="AH55" s="109" t="str">
        <f t="shared" si="19"/>
        <v xml:space="preserve"> </v>
      </c>
      <c r="AI55" s="80" t="str">
        <f t="shared" si="2"/>
        <v xml:space="preserve"> </v>
      </c>
      <c r="AJ55" s="96" t="str">
        <f t="shared" si="3"/>
        <v xml:space="preserve"> </v>
      </c>
      <c r="AK55" s="81" t="str">
        <f t="shared" si="14"/>
        <v xml:space="preserve"> </v>
      </c>
      <c r="AL55" s="120"/>
      <c r="AM55" s="89" t="str">
        <f t="shared" si="4"/>
        <v xml:space="preserve"> </v>
      </c>
      <c r="AN55" s="100" t="str">
        <f t="shared" si="5"/>
        <v xml:space="preserve"> </v>
      </c>
      <c r="AO55" s="90" t="str">
        <f t="shared" si="15"/>
        <v xml:space="preserve"> </v>
      </c>
      <c r="AP55" s="121"/>
      <c r="AQ55" s="91" t="str">
        <f t="shared" si="6"/>
        <v xml:space="preserve"> </v>
      </c>
      <c r="AR55" s="101" t="str">
        <f t="shared" si="7"/>
        <v xml:space="preserve"> </v>
      </c>
      <c r="AS55" s="92" t="str">
        <f t="shared" si="16"/>
        <v xml:space="preserve"> </v>
      </c>
      <c r="AT55" s="237"/>
      <c r="AU55" s="93" t="str">
        <f t="shared" si="8"/>
        <v xml:space="preserve"> </v>
      </c>
      <c r="AV55" s="102" t="str">
        <f t="shared" si="9"/>
        <v xml:space="preserve"> </v>
      </c>
      <c r="AW55" s="94" t="str">
        <f t="shared" si="17"/>
        <v xml:space="preserve"> </v>
      </c>
      <c r="AX55" s="237"/>
      <c r="AY55" s="249" t="str">
        <f t="shared" si="10"/>
        <v xml:space="preserve"> </v>
      </c>
      <c r="AZ55" s="250" t="str">
        <f t="shared" si="11"/>
        <v xml:space="preserve"> </v>
      </c>
      <c r="BA55" s="251" t="str">
        <f t="shared" si="18"/>
        <v xml:space="preserve"> </v>
      </c>
      <c r="BB55" s="237"/>
      <c r="BC55" s="33"/>
      <c r="BG55" s="33"/>
      <c r="BI55" s="339" t="str">
        <f t="shared" si="23"/>
        <v xml:space="preserve"> </v>
      </c>
      <c r="BJ55" s="339" t="str">
        <f t="shared" si="23"/>
        <v xml:space="preserve"> </v>
      </c>
      <c r="BK55" s="339" t="str">
        <f t="shared" si="23"/>
        <v xml:space="preserve"> </v>
      </c>
      <c r="BM55" s="339" t="str">
        <f t="shared" si="24"/>
        <v xml:space="preserve"> </v>
      </c>
      <c r="BN55" s="339" t="str">
        <f t="shared" si="24"/>
        <v xml:space="preserve"> </v>
      </c>
      <c r="BO55" s="339" t="str">
        <f t="shared" si="24"/>
        <v xml:space="preserve"> </v>
      </c>
      <c r="BQ55" s="336"/>
      <c r="CA55" s="34"/>
    </row>
    <row r="56" spans="1:79" s="32" customFormat="1" ht="24.95" customHeight="1" x14ac:dyDescent="0.25">
      <c r="A56" s="31"/>
      <c r="B56" s="378"/>
      <c r="C56" s="580"/>
      <c r="D56" s="580"/>
      <c r="E56" s="580"/>
      <c r="F56" s="580"/>
      <c r="G56" s="119"/>
      <c r="H56" s="119"/>
      <c r="I56" s="119"/>
      <c r="J56" s="119"/>
      <c r="K56" s="119"/>
      <c r="L56" s="119"/>
      <c r="M56" s="209"/>
      <c r="N56" s="209"/>
      <c r="O56" s="209"/>
      <c r="P56" s="209"/>
      <c r="Q56" s="252"/>
      <c r="R56" s="252"/>
      <c r="S56" s="208"/>
      <c r="T56" s="64" t="str">
        <f t="shared" si="22"/>
        <v xml:space="preserve"> </v>
      </c>
      <c r="U56" s="64" t="str">
        <f t="shared" si="22"/>
        <v xml:space="preserve"> </v>
      </c>
      <c r="V56" s="64" t="str">
        <f t="shared" si="22"/>
        <v xml:space="preserve"> </v>
      </c>
      <c r="W56" s="64" t="str">
        <f t="shared" si="22"/>
        <v xml:space="preserve"> </v>
      </c>
      <c r="X56" s="64" t="str">
        <f t="shared" si="22"/>
        <v xml:space="preserve"> </v>
      </c>
      <c r="Y56" s="64" t="str">
        <f t="shared" si="22"/>
        <v xml:space="preserve"> </v>
      </c>
      <c r="Z56" s="64" t="str">
        <f t="shared" si="22"/>
        <v xml:space="preserve"> </v>
      </c>
      <c r="AA56" s="209"/>
      <c r="AB56" s="209"/>
      <c r="AC56" s="209"/>
      <c r="AD56" s="252"/>
      <c r="AE56" s="252"/>
      <c r="AF56" s="29"/>
      <c r="AG56" s="31"/>
      <c r="AH56" s="109" t="str">
        <f t="shared" si="19"/>
        <v xml:space="preserve"> </v>
      </c>
      <c r="AI56" s="80" t="str">
        <f t="shared" si="2"/>
        <v xml:space="preserve"> </v>
      </c>
      <c r="AJ56" s="96" t="str">
        <f t="shared" si="3"/>
        <v xml:space="preserve"> </v>
      </c>
      <c r="AK56" s="81" t="str">
        <f t="shared" si="14"/>
        <v xml:space="preserve"> </v>
      </c>
      <c r="AL56" s="120"/>
      <c r="AM56" s="89" t="str">
        <f t="shared" si="4"/>
        <v xml:space="preserve"> </v>
      </c>
      <c r="AN56" s="100" t="str">
        <f t="shared" si="5"/>
        <v xml:space="preserve"> </v>
      </c>
      <c r="AO56" s="90" t="str">
        <f t="shared" si="15"/>
        <v xml:space="preserve"> </v>
      </c>
      <c r="AP56" s="121"/>
      <c r="AQ56" s="91" t="str">
        <f t="shared" si="6"/>
        <v xml:space="preserve"> </v>
      </c>
      <c r="AR56" s="101" t="str">
        <f t="shared" si="7"/>
        <v xml:space="preserve"> </v>
      </c>
      <c r="AS56" s="92" t="str">
        <f t="shared" si="16"/>
        <v xml:space="preserve"> </v>
      </c>
      <c r="AT56" s="237"/>
      <c r="AU56" s="93" t="str">
        <f t="shared" si="8"/>
        <v xml:space="preserve"> </v>
      </c>
      <c r="AV56" s="102" t="str">
        <f t="shared" si="9"/>
        <v xml:space="preserve"> </v>
      </c>
      <c r="AW56" s="94" t="str">
        <f t="shared" si="17"/>
        <v xml:space="preserve"> </v>
      </c>
      <c r="AX56" s="237"/>
      <c r="AY56" s="249" t="str">
        <f t="shared" si="10"/>
        <v xml:space="preserve"> </v>
      </c>
      <c r="AZ56" s="250" t="str">
        <f t="shared" si="11"/>
        <v xml:space="preserve"> </v>
      </c>
      <c r="BA56" s="251" t="str">
        <f t="shared" si="18"/>
        <v xml:space="preserve"> </v>
      </c>
      <c r="BB56" s="237"/>
      <c r="BC56" s="33"/>
      <c r="BG56" s="33"/>
      <c r="BI56" s="339" t="str">
        <f t="shared" si="23"/>
        <v xml:space="preserve"> </v>
      </c>
      <c r="BJ56" s="339" t="str">
        <f t="shared" si="23"/>
        <v xml:space="preserve"> </v>
      </c>
      <c r="BK56" s="339" t="str">
        <f t="shared" si="23"/>
        <v xml:space="preserve"> </v>
      </c>
      <c r="BM56" s="339" t="str">
        <f t="shared" si="24"/>
        <v xml:space="preserve"> </v>
      </c>
      <c r="BN56" s="339" t="str">
        <f t="shared" si="24"/>
        <v xml:space="preserve"> </v>
      </c>
      <c r="BO56" s="339" t="str">
        <f t="shared" si="24"/>
        <v xml:space="preserve"> </v>
      </c>
      <c r="BQ56" s="336"/>
      <c r="CA56" s="34"/>
    </row>
    <row r="57" spans="1:79" s="32" customFormat="1" ht="24.95" customHeight="1" x14ac:dyDescent="0.25">
      <c r="A57" s="31"/>
      <c r="B57" s="378"/>
      <c r="C57" s="580"/>
      <c r="D57" s="580"/>
      <c r="E57" s="580"/>
      <c r="F57" s="580"/>
      <c r="G57" s="119"/>
      <c r="H57" s="119"/>
      <c r="I57" s="119"/>
      <c r="J57" s="119"/>
      <c r="K57" s="119"/>
      <c r="L57" s="119"/>
      <c r="M57" s="209"/>
      <c r="N57" s="209"/>
      <c r="O57" s="209"/>
      <c r="P57" s="209"/>
      <c r="Q57" s="252"/>
      <c r="R57" s="252"/>
      <c r="S57" s="208"/>
      <c r="T57" s="64" t="str">
        <f t="shared" si="22"/>
        <v xml:space="preserve"> </v>
      </c>
      <c r="U57" s="64" t="str">
        <f t="shared" si="22"/>
        <v xml:space="preserve"> </v>
      </c>
      <c r="V57" s="64" t="str">
        <f t="shared" si="22"/>
        <v xml:space="preserve"> </v>
      </c>
      <c r="W57" s="64" t="str">
        <f t="shared" si="22"/>
        <v xml:space="preserve"> </v>
      </c>
      <c r="X57" s="64" t="str">
        <f t="shared" si="22"/>
        <v xml:space="preserve"> </v>
      </c>
      <c r="Y57" s="64" t="str">
        <f t="shared" si="22"/>
        <v xml:space="preserve"> </v>
      </c>
      <c r="Z57" s="64" t="str">
        <f t="shared" si="22"/>
        <v xml:space="preserve"> </v>
      </c>
      <c r="AA57" s="209"/>
      <c r="AB57" s="209"/>
      <c r="AC57" s="209"/>
      <c r="AD57" s="252"/>
      <c r="AE57" s="252"/>
      <c r="AF57" s="29"/>
      <c r="AG57" s="31"/>
      <c r="AH57" s="109" t="str">
        <f t="shared" si="19"/>
        <v xml:space="preserve"> </v>
      </c>
      <c r="AI57" s="80" t="str">
        <f t="shared" si="2"/>
        <v xml:space="preserve"> </v>
      </c>
      <c r="AJ57" s="96" t="str">
        <f t="shared" si="3"/>
        <v xml:space="preserve"> </v>
      </c>
      <c r="AK57" s="81" t="str">
        <f t="shared" si="14"/>
        <v xml:space="preserve"> </v>
      </c>
      <c r="AL57" s="120"/>
      <c r="AM57" s="89" t="str">
        <f t="shared" si="4"/>
        <v xml:space="preserve"> </v>
      </c>
      <c r="AN57" s="100" t="str">
        <f t="shared" si="5"/>
        <v xml:space="preserve"> </v>
      </c>
      <c r="AO57" s="90" t="str">
        <f t="shared" si="15"/>
        <v xml:space="preserve"> </v>
      </c>
      <c r="AP57" s="121"/>
      <c r="AQ57" s="91" t="str">
        <f t="shared" si="6"/>
        <v xml:space="preserve"> </v>
      </c>
      <c r="AR57" s="101" t="str">
        <f t="shared" si="7"/>
        <v xml:space="preserve"> </v>
      </c>
      <c r="AS57" s="92" t="str">
        <f t="shared" si="16"/>
        <v xml:space="preserve"> </v>
      </c>
      <c r="AT57" s="237"/>
      <c r="AU57" s="93" t="str">
        <f t="shared" si="8"/>
        <v xml:space="preserve"> </v>
      </c>
      <c r="AV57" s="102" t="str">
        <f t="shared" si="9"/>
        <v xml:space="preserve"> </v>
      </c>
      <c r="AW57" s="94" t="str">
        <f t="shared" si="17"/>
        <v xml:space="preserve"> </v>
      </c>
      <c r="AX57" s="237"/>
      <c r="AY57" s="249" t="str">
        <f t="shared" si="10"/>
        <v xml:space="preserve"> </v>
      </c>
      <c r="AZ57" s="250" t="str">
        <f t="shared" si="11"/>
        <v xml:space="preserve"> </v>
      </c>
      <c r="BA57" s="251" t="str">
        <f t="shared" si="18"/>
        <v xml:space="preserve"> </v>
      </c>
      <c r="BB57" s="237"/>
      <c r="BC57" s="33"/>
      <c r="BG57" s="33"/>
      <c r="BI57" s="339" t="str">
        <f t="shared" si="23"/>
        <v xml:space="preserve"> </v>
      </c>
      <c r="BJ57" s="339" t="str">
        <f t="shared" si="23"/>
        <v xml:space="preserve"> </v>
      </c>
      <c r="BK57" s="339" t="str">
        <f t="shared" si="23"/>
        <v xml:space="preserve"> </v>
      </c>
      <c r="BM57" s="339" t="str">
        <f t="shared" si="24"/>
        <v xml:space="preserve"> </v>
      </c>
      <c r="BN57" s="339" t="str">
        <f t="shared" si="24"/>
        <v xml:space="preserve"> </v>
      </c>
      <c r="BO57" s="339" t="str">
        <f t="shared" si="24"/>
        <v xml:space="preserve"> </v>
      </c>
      <c r="BQ57" s="336"/>
      <c r="CA57" s="34"/>
    </row>
    <row r="58" spans="1:79" s="32" customFormat="1" ht="24.95" customHeight="1" x14ac:dyDescent="0.25">
      <c r="A58" s="31"/>
      <c r="B58" s="378"/>
      <c r="C58" s="580"/>
      <c r="D58" s="580"/>
      <c r="E58" s="580"/>
      <c r="F58" s="580"/>
      <c r="G58" s="119"/>
      <c r="H58" s="119"/>
      <c r="I58" s="119"/>
      <c r="J58" s="119"/>
      <c r="K58" s="119"/>
      <c r="L58" s="119"/>
      <c r="M58" s="209"/>
      <c r="N58" s="209"/>
      <c r="O58" s="209"/>
      <c r="P58" s="209"/>
      <c r="Q58" s="252"/>
      <c r="R58" s="252"/>
      <c r="S58" s="208"/>
      <c r="T58" s="64" t="str">
        <f t="shared" si="22"/>
        <v xml:space="preserve"> </v>
      </c>
      <c r="U58" s="64" t="str">
        <f t="shared" si="22"/>
        <v xml:space="preserve"> </v>
      </c>
      <c r="V58" s="64" t="str">
        <f t="shared" si="22"/>
        <v xml:space="preserve"> </v>
      </c>
      <c r="W58" s="64" t="str">
        <f t="shared" si="22"/>
        <v xml:space="preserve"> </v>
      </c>
      <c r="X58" s="64" t="str">
        <f t="shared" si="22"/>
        <v xml:space="preserve"> </v>
      </c>
      <c r="Y58" s="64" t="str">
        <f t="shared" si="22"/>
        <v xml:space="preserve"> </v>
      </c>
      <c r="Z58" s="64" t="str">
        <f t="shared" si="22"/>
        <v xml:space="preserve"> </v>
      </c>
      <c r="AA58" s="209"/>
      <c r="AB58" s="209"/>
      <c r="AC58" s="209"/>
      <c r="AD58" s="252"/>
      <c r="AE58" s="252"/>
      <c r="AF58" s="29"/>
      <c r="AG58" s="31"/>
      <c r="AH58" s="109" t="str">
        <f t="shared" si="19"/>
        <v xml:space="preserve"> </v>
      </c>
      <c r="AI58" s="80" t="str">
        <f t="shared" si="2"/>
        <v xml:space="preserve"> </v>
      </c>
      <c r="AJ58" s="96" t="str">
        <f t="shared" si="3"/>
        <v xml:space="preserve"> </v>
      </c>
      <c r="AK58" s="81" t="str">
        <f t="shared" si="14"/>
        <v xml:space="preserve"> </v>
      </c>
      <c r="AL58" s="120"/>
      <c r="AM58" s="89" t="str">
        <f t="shared" si="4"/>
        <v xml:space="preserve"> </v>
      </c>
      <c r="AN58" s="100" t="str">
        <f t="shared" si="5"/>
        <v xml:space="preserve"> </v>
      </c>
      <c r="AO58" s="90" t="str">
        <f t="shared" si="15"/>
        <v xml:space="preserve"> </v>
      </c>
      <c r="AP58" s="121"/>
      <c r="AQ58" s="91" t="str">
        <f t="shared" si="6"/>
        <v xml:space="preserve"> </v>
      </c>
      <c r="AR58" s="101" t="str">
        <f t="shared" si="7"/>
        <v xml:space="preserve"> </v>
      </c>
      <c r="AS58" s="92" t="str">
        <f t="shared" si="16"/>
        <v xml:space="preserve"> </v>
      </c>
      <c r="AT58" s="237"/>
      <c r="AU58" s="93" t="str">
        <f t="shared" si="8"/>
        <v xml:space="preserve"> </v>
      </c>
      <c r="AV58" s="102" t="str">
        <f t="shared" si="9"/>
        <v xml:space="preserve"> </v>
      </c>
      <c r="AW58" s="94" t="str">
        <f t="shared" si="17"/>
        <v xml:space="preserve"> </v>
      </c>
      <c r="AX58" s="237"/>
      <c r="AY58" s="249" t="str">
        <f t="shared" si="10"/>
        <v xml:space="preserve"> </v>
      </c>
      <c r="AZ58" s="250" t="str">
        <f t="shared" si="11"/>
        <v xml:space="preserve"> </v>
      </c>
      <c r="BA58" s="251" t="str">
        <f t="shared" si="18"/>
        <v xml:space="preserve"> </v>
      </c>
      <c r="BB58" s="237"/>
      <c r="BC58" s="33"/>
      <c r="BG58" s="33"/>
      <c r="BI58" s="339" t="str">
        <f t="shared" si="23"/>
        <v xml:space="preserve"> </v>
      </c>
      <c r="BJ58" s="339" t="str">
        <f t="shared" si="23"/>
        <v xml:space="preserve"> </v>
      </c>
      <c r="BK58" s="339" t="str">
        <f t="shared" si="23"/>
        <v xml:space="preserve"> </v>
      </c>
      <c r="BM58" s="339" t="str">
        <f t="shared" si="24"/>
        <v xml:space="preserve"> </v>
      </c>
      <c r="BN58" s="339" t="str">
        <f t="shared" si="24"/>
        <v xml:space="preserve"> </v>
      </c>
      <c r="BO58" s="339" t="str">
        <f t="shared" si="24"/>
        <v xml:space="preserve"> </v>
      </c>
      <c r="BQ58" s="336"/>
      <c r="CA58" s="34"/>
    </row>
    <row r="59" spans="1:79" s="32" customFormat="1" ht="24.95" customHeight="1" x14ac:dyDescent="0.25">
      <c r="A59" s="31"/>
      <c r="B59" s="378"/>
      <c r="C59" s="580"/>
      <c r="D59" s="580"/>
      <c r="E59" s="580"/>
      <c r="F59" s="580"/>
      <c r="G59" s="119"/>
      <c r="H59" s="119"/>
      <c r="I59" s="119"/>
      <c r="J59" s="119"/>
      <c r="K59" s="119"/>
      <c r="L59" s="119"/>
      <c r="M59" s="209"/>
      <c r="N59" s="209"/>
      <c r="O59" s="209"/>
      <c r="P59" s="209"/>
      <c r="Q59" s="252"/>
      <c r="R59" s="252"/>
      <c r="S59" s="208"/>
      <c r="T59" s="64" t="str">
        <f t="shared" si="22"/>
        <v xml:space="preserve"> </v>
      </c>
      <c r="U59" s="64" t="str">
        <f t="shared" si="22"/>
        <v xml:space="preserve"> </v>
      </c>
      <c r="V59" s="64" t="str">
        <f t="shared" si="22"/>
        <v xml:space="preserve"> </v>
      </c>
      <c r="W59" s="64" t="str">
        <f t="shared" si="22"/>
        <v xml:space="preserve"> </v>
      </c>
      <c r="X59" s="64" t="str">
        <f t="shared" si="22"/>
        <v xml:space="preserve"> </v>
      </c>
      <c r="Y59" s="64" t="str">
        <f t="shared" si="22"/>
        <v xml:space="preserve"> </v>
      </c>
      <c r="Z59" s="64" t="str">
        <f t="shared" si="22"/>
        <v xml:space="preserve"> </v>
      </c>
      <c r="AA59" s="209"/>
      <c r="AB59" s="209"/>
      <c r="AC59" s="209"/>
      <c r="AD59" s="252"/>
      <c r="AE59" s="252"/>
      <c r="AF59" s="29"/>
      <c r="AG59" s="31"/>
      <c r="AH59" s="109" t="str">
        <f t="shared" si="19"/>
        <v xml:space="preserve"> </v>
      </c>
      <c r="AI59" s="80" t="str">
        <f t="shared" si="2"/>
        <v xml:space="preserve"> </v>
      </c>
      <c r="AJ59" s="96" t="str">
        <f t="shared" si="3"/>
        <v xml:space="preserve"> </v>
      </c>
      <c r="AK59" s="81" t="str">
        <f t="shared" si="14"/>
        <v xml:space="preserve"> </v>
      </c>
      <c r="AL59" s="120"/>
      <c r="AM59" s="89" t="str">
        <f t="shared" si="4"/>
        <v xml:space="preserve"> </v>
      </c>
      <c r="AN59" s="100" t="str">
        <f t="shared" si="5"/>
        <v xml:space="preserve"> </v>
      </c>
      <c r="AO59" s="90" t="str">
        <f t="shared" si="15"/>
        <v xml:space="preserve"> </v>
      </c>
      <c r="AP59" s="121"/>
      <c r="AQ59" s="91" t="str">
        <f t="shared" si="6"/>
        <v xml:space="preserve"> </v>
      </c>
      <c r="AR59" s="101" t="str">
        <f t="shared" si="7"/>
        <v xml:space="preserve"> </v>
      </c>
      <c r="AS59" s="92" t="str">
        <f t="shared" si="16"/>
        <v xml:space="preserve"> </v>
      </c>
      <c r="AT59" s="237"/>
      <c r="AU59" s="93" t="str">
        <f t="shared" si="8"/>
        <v xml:space="preserve"> </v>
      </c>
      <c r="AV59" s="102" t="str">
        <f t="shared" si="9"/>
        <v xml:space="preserve"> </v>
      </c>
      <c r="AW59" s="94" t="str">
        <f t="shared" si="17"/>
        <v xml:space="preserve"> </v>
      </c>
      <c r="AX59" s="237"/>
      <c r="AY59" s="249" t="str">
        <f t="shared" si="10"/>
        <v xml:space="preserve"> </v>
      </c>
      <c r="AZ59" s="250" t="str">
        <f t="shared" si="11"/>
        <v xml:space="preserve"> </v>
      </c>
      <c r="BA59" s="251" t="str">
        <f t="shared" si="18"/>
        <v xml:space="preserve"> </v>
      </c>
      <c r="BB59" s="237"/>
      <c r="BC59" s="33"/>
      <c r="BG59" s="33"/>
      <c r="BI59" s="339" t="str">
        <f t="shared" si="23"/>
        <v xml:space="preserve"> </v>
      </c>
      <c r="BJ59" s="339" t="str">
        <f t="shared" si="23"/>
        <v xml:space="preserve"> </v>
      </c>
      <c r="BK59" s="339" t="str">
        <f t="shared" si="23"/>
        <v xml:space="preserve"> </v>
      </c>
      <c r="BM59" s="339" t="str">
        <f t="shared" si="24"/>
        <v xml:space="preserve"> </v>
      </c>
      <c r="BN59" s="339" t="str">
        <f t="shared" si="24"/>
        <v xml:space="preserve"> </v>
      </c>
      <c r="BO59" s="339" t="str">
        <f t="shared" si="24"/>
        <v xml:space="preserve"> </v>
      </c>
      <c r="BQ59" s="336"/>
      <c r="CA59" s="34"/>
    </row>
    <row r="60" spans="1:79" s="32" customFormat="1" ht="24.95" customHeight="1" x14ac:dyDescent="0.25">
      <c r="A60" s="31"/>
      <c r="B60" s="378"/>
      <c r="C60" s="580"/>
      <c r="D60" s="580"/>
      <c r="E60" s="580"/>
      <c r="F60" s="580"/>
      <c r="G60" s="119"/>
      <c r="H60" s="119"/>
      <c r="I60" s="119"/>
      <c r="J60" s="119"/>
      <c r="K60" s="119"/>
      <c r="L60" s="119"/>
      <c r="M60" s="209"/>
      <c r="N60" s="209"/>
      <c r="O60" s="209"/>
      <c r="P60" s="209"/>
      <c r="Q60" s="252"/>
      <c r="R60" s="252"/>
      <c r="S60" s="208"/>
      <c r="T60" s="64" t="str">
        <f t="shared" si="22"/>
        <v xml:space="preserve"> </v>
      </c>
      <c r="U60" s="64" t="str">
        <f t="shared" si="22"/>
        <v xml:space="preserve"> </v>
      </c>
      <c r="V60" s="64" t="str">
        <f t="shared" si="22"/>
        <v xml:space="preserve"> </v>
      </c>
      <c r="W60" s="64" t="str">
        <f t="shared" si="22"/>
        <v xml:space="preserve"> </v>
      </c>
      <c r="X60" s="64" t="str">
        <f t="shared" si="22"/>
        <v xml:space="preserve"> </v>
      </c>
      <c r="Y60" s="64" t="str">
        <f t="shared" si="22"/>
        <v xml:space="preserve"> </v>
      </c>
      <c r="Z60" s="64" t="str">
        <f t="shared" si="22"/>
        <v xml:space="preserve"> </v>
      </c>
      <c r="AA60" s="209"/>
      <c r="AB60" s="209"/>
      <c r="AC60" s="209"/>
      <c r="AD60" s="252"/>
      <c r="AE60" s="252"/>
      <c r="AF60" s="29"/>
      <c r="AG60" s="31"/>
      <c r="AH60" s="109" t="str">
        <f t="shared" si="19"/>
        <v xml:space="preserve"> </v>
      </c>
      <c r="AI60" s="80" t="str">
        <f t="shared" si="2"/>
        <v xml:space="preserve"> </v>
      </c>
      <c r="AJ60" s="96" t="str">
        <f t="shared" si="3"/>
        <v xml:space="preserve"> </v>
      </c>
      <c r="AK60" s="81" t="str">
        <f t="shared" si="14"/>
        <v xml:space="preserve"> </v>
      </c>
      <c r="AL60" s="120"/>
      <c r="AM60" s="89" t="str">
        <f t="shared" si="4"/>
        <v xml:space="preserve"> </v>
      </c>
      <c r="AN60" s="100" t="str">
        <f t="shared" si="5"/>
        <v xml:space="preserve"> </v>
      </c>
      <c r="AO60" s="90" t="str">
        <f t="shared" si="15"/>
        <v xml:space="preserve"> </v>
      </c>
      <c r="AP60" s="121"/>
      <c r="AQ60" s="91" t="str">
        <f t="shared" si="6"/>
        <v xml:space="preserve"> </v>
      </c>
      <c r="AR60" s="101" t="str">
        <f t="shared" si="7"/>
        <v xml:space="preserve"> </v>
      </c>
      <c r="AS60" s="92" t="str">
        <f t="shared" si="16"/>
        <v xml:space="preserve"> </v>
      </c>
      <c r="AT60" s="237"/>
      <c r="AU60" s="93" t="str">
        <f t="shared" si="8"/>
        <v xml:space="preserve"> </v>
      </c>
      <c r="AV60" s="102" t="str">
        <f t="shared" si="9"/>
        <v xml:space="preserve"> </v>
      </c>
      <c r="AW60" s="94" t="str">
        <f t="shared" si="17"/>
        <v xml:space="preserve"> </v>
      </c>
      <c r="AX60" s="237"/>
      <c r="AY60" s="249" t="str">
        <f t="shared" si="10"/>
        <v xml:space="preserve"> </v>
      </c>
      <c r="AZ60" s="250" t="str">
        <f t="shared" si="11"/>
        <v xml:space="preserve"> </v>
      </c>
      <c r="BA60" s="251" t="str">
        <f t="shared" si="18"/>
        <v xml:space="preserve"> </v>
      </c>
      <c r="BB60" s="237"/>
      <c r="BC60" s="33"/>
      <c r="BG60" s="33"/>
      <c r="BI60" s="339" t="str">
        <f t="shared" si="23"/>
        <v xml:space="preserve"> </v>
      </c>
      <c r="BJ60" s="339" t="str">
        <f t="shared" si="23"/>
        <v xml:space="preserve"> </v>
      </c>
      <c r="BK60" s="339" t="str">
        <f t="shared" si="23"/>
        <v xml:space="preserve"> </v>
      </c>
      <c r="BM60" s="339" t="str">
        <f t="shared" si="24"/>
        <v xml:space="preserve"> </v>
      </c>
      <c r="BN60" s="339" t="str">
        <f t="shared" si="24"/>
        <v xml:space="preserve"> </v>
      </c>
      <c r="BO60" s="339" t="str">
        <f t="shared" si="24"/>
        <v xml:space="preserve"> </v>
      </c>
      <c r="BQ60" s="336"/>
      <c r="CA60" s="34"/>
    </row>
    <row r="61" spans="1:79" s="32" customFormat="1" ht="24.95" customHeight="1" x14ac:dyDescent="0.25">
      <c r="A61" s="31"/>
      <c r="B61" s="378"/>
      <c r="C61" s="580"/>
      <c r="D61" s="580"/>
      <c r="E61" s="580"/>
      <c r="F61" s="580"/>
      <c r="G61" s="119"/>
      <c r="H61" s="119"/>
      <c r="I61" s="119"/>
      <c r="J61" s="119"/>
      <c r="K61" s="119"/>
      <c r="L61" s="119"/>
      <c r="M61" s="209"/>
      <c r="N61" s="209"/>
      <c r="O61" s="209"/>
      <c r="P61" s="209"/>
      <c r="Q61" s="252"/>
      <c r="R61" s="252"/>
      <c r="S61" s="208"/>
      <c r="T61" s="64" t="str">
        <f t="shared" si="22"/>
        <v xml:space="preserve"> </v>
      </c>
      <c r="U61" s="64" t="str">
        <f t="shared" si="22"/>
        <v xml:space="preserve"> </v>
      </c>
      <c r="V61" s="64" t="str">
        <f t="shared" si="22"/>
        <v xml:space="preserve"> </v>
      </c>
      <c r="W61" s="64" t="str">
        <f t="shared" si="22"/>
        <v xml:space="preserve"> </v>
      </c>
      <c r="X61" s="64" t="str">
        <f t="shared" si="22"/>
        <v xml:space="preserve"> </v>
      </c>
      <c r="Y61" s="64" t="str">
        <f t="shared" si="22"/>
        <v xml:space="preserve"> </v>
      </c>
      <c r="Z61" s="64" t="str">
        <f t="shared" si="22"/>
        <v xml:space="preserve"> </v>
      </c>
      <c r="AA61" s="209"/>
      <c r="AB61" s="209"/>
      <c r="AC61" s="209"/>
      <c r="AD61" s="252"/>
      <c r="AE61" s="252"/>
      <c r="AF61" s="29"/>
      <c r="AG61" s="31"/>
      <c r="AH61" s="109" t="str">
        <f t="shared" si="19"/>
        <v xml:space="preserve"> </v>
      </c>
      <c r="AI61" s="80" t="str">
        <f t="shared" si="2"/>
        <v xml:space="preserve"> </v>
      </c>
      <c r="AJ61" s="96" t="str">
        <f t="shared" si="3"/>
        <v xml:space="preserve"> </v>
      </c>
      <c r="AK61" s="81" t="str">
        <f t="shared" si="14"/>
        <v xml:space="preserve"> </v>
      </c>
      <c r="AL61" s="120"/>
      <c r="AM61" s="89" t="str">
        <f t="shared" si="4"/>
        <v xml:space="preserve"> </v>
      </c>
      <c r="AN61" s="100" t="str">
        <f t="shared" si="5"/>
        <v xml:space="preserve"> </v>
      </c>
      <c r="AO61" s="90" t="str">
        <f t="shared" si="15"/>
        <v xml:space="preserve"> </v>
      </c>
      <c r="AP61" s="121"/>
      <c r="AQ61" s="91" t="str">
        <f t="shared" si="6"/>
        <v xml:space="preserve"> </v>
      </c>
      <c r="AR61" s="101" t="str">
        <f t="shared" si="7"/>
        <v xml:space="preserve"> </v>
      </c>
      <c r="AS61" s="92" t="str">
        <f t="shared" si="16"/>
        <v xml:space="preserve"> </v>
      </c>
      <c r="AT61" s="237"/>
      <c r="AU61" s="93" t="str">
        <f t="shared" si="8"/>
        <v xml:space="preserve"> </v>
      </c>
      <c r="AV61" s="102" t="str">
        <f t="shared" si="9"/>
        <v xml:space="preserve"> </v>
      </c>
      <c r="AW61" s="94" t="str">
        <f t="shared" si="17"/>
        <v xml:space="preserve"> </v>
      </c>
      <c r="AX61" s="237"/>
      <c r="AY61" s="249" t="str">
        <f t="shared" si="10"/>
        <v xml:space="preserve"> </v>
      </c>
      <c r="AZ61" s="250" t="str">
        <f t="shared" si="11"/>
        <v xml:space="preserve"> </v>
      </c>
      <c r="BA61" s="251" t="str">
        <f t="shared" si="18"/>
        <v xml:space="preserve"> </v>
      </c>
      <c r="BB61" s="237"/>
      <c r="BC61" s="33"/>
      <c r="BG61" s="33"/>
      <c r="BI61" s="339" t="str">
        <f t="shared" si="23"/>
        <v xml:space="preserve"> </v>
      </c>
      <c r="BJ61" s="339" t="str">
        <f t="shared" si="23"/>
        <v xml:space="preserve"> </v>
      </c>
      <c r="BK61" s="339" t="str">
        <f t="shared" si="23"/>
        <v xml:space="preserve"> </v>
      </c>
      <c r="BM61" s="339" t="str">
        <f t="shared" si="24"/>
        <v xml:space="preserve"> </v>
      </c>
      <c r="BN61" s="339" t="str">
        <f t="shared" si="24"/>
        <v xml:space="preserve"> </v>
      </c>
      <c r="BO61" s="339" t="str">
        <f t="shared" si="24"/>
        <v xml:space="preserve"> </v>
      </c>
      <c r="BQ61" s="336"/>
      <c r="CA61" s="34"/>
    </row>
    <row r="62" spans="1:79" s="32" customFormat="1" ht="24.95" customHeight="1" x14ac:dyDescent="0.25">
      <c r="A62" s="31"/>
      <c r="B62" s="378"/>
      <c r="C62" s="580"/>
      <c r="D62" s="580"/>
      <c r="E62" s="580"/>
      <c r="F62" s="580"/>
      <c r="G62" s="119"/>
      <c r="H62" s="119"/>
      <c r="I62" s="119"/>
      <c r="J62" s="119"/>
      <c r="K62" s="119"/>
      <c r="L62" s="119"/>
      <c r="M62" s="209"/>
      <c r="N62" s="209"/>
      <c r="O62" s="209"/>
      <c r="P62" s="209"/>
      <c r="Q62" s="252"/>
      <c r="R62" s="252"/>
      <c r="S62" s="208"/>
      <c r="T62" s="64" t="str">
        <f t="shared" si="22"/>
        <v xml:space="preserve"> </v>
      </c>
      <c r="U62" s="64" t="str">
        <f t="shared" si="22"/>
        <v xml:space="preserve"> </v>
      </c>
      <c r="V62" s="64" t="str">
        <f t="shared" si="22"/>
        <v xml:space="preserve"> </v>
      </c>
      <c r="W62" s="64" t="str">
        <f t="shared" si="22"/>
        <v xml:space="preserve"> </v>
      </c>
      <c r="X62" s="64" t="str">
        <f t="shared" si="22"/>
        <v xml:space="preserve"> </v>
      </c>
      <c r="Y62" s="64" t="str">
        <f t="shared" si="22"/>
        <v xml:space="preserve"> </v>
      </c>
      <c r="Z62" s="64" t="str">
        <f t="shared" si="22"/>
        <v xml:space="preserve"> </v>
      </c>
      <c r="AA62" s="209"/>
      <c r="AB62" s="209"/>
      <c r="AC62" s="209"/>
      <c r="AD62" s="252"/>
      <c r="AE62" s="252"/>
      <c r="AF62" s="29"/>
      <c r="AG62" s="31"/>
      <c r="AH62" s="109" t="str">
        <f t="shared" si="19"/>
        <v xml:space="preserve"> </v>
      </c>
      <c r="AI62" s="80" t="str">
        <f t="shared" si="2"/>
        <v xml:space="preserve"> </v>
      </c>
      <c r="AJ62" s="96" t="str">
        <f t="shared" si="3"/>
        <v xml:space="preserve"> </v>
      </c>
      <c r="AK62" s="81" t="str">
        <f t="shared" si="14"/>
        <v xml:space="preserve"> </v>
      </c>
      <c r="AL62" s="120"/>
      <c r="AM62" s="89" t="str">
        <f t="shared" si="4"/>
        <v xml:space="preserve"> </v>
      </c>
      <c r="AN62" s="100" t="str">
        <f t="shared" si="5"/>
        <v xml:space="preserve"> </v>
      </c>
      <c r="AO62" s="90" t="str">
        <f t="shared" si="15"/>
        <v xml:space="preserve"> </v>
      </c>
      <c r="AP62" s="121"/>
      <c r="AQ62" s="91" t="str">
        <f t="shared" si="6"/>
        <v xml:space="preserve"> </v>
      </c>
      <c r="AR62" s="101" t="str">
        <f t="shared" si="7"/>
        <v xml:space="preserve"> </v>
      </c>
      <c r="AS62" s="92" t="str">
        <f t="shared" si="16"/>
        <v xml:space="preserve"> </v>
      </c>
      <c r="AT62" s="237"/>
      <c r="AU62" s="93" t="str">
        <f t="shared" si="8"/>
        <v xml:space="preserve"> </v>
      </c>
      <c r="AV62" s="102" t="str">
        <f t="shared" si="9"/>
        <v xml:space="preserve"> </v>
      </c>
      <c r="AW62" s="94" t="str">
        <f t="shared" si="17"/>
        <v xml:space="preserve"> </v>
      </c>
      <c r="AX62" s="237"/>
      <c r="AY62" s="249" t="str">
        <f t="shared" si="10"/>
        <v xml:space="preserve"> </v>
      </c>
      <c r="AZ62" s="250" t="str">
        <f t="shared" si="11"/>
        <v xml:space="preserve"> </v>
      </c>
      <c r="BA62" s="251" t="str">
        <f t="shared" si="18"/>
        <v xml:space="preserve"> </v>
      </c>
      <c r="BB62" s="237"/>
      <c r="BC62" s="33"/>
      <c r="BG62" s="33"/>
      <c r="BI62" s="339" t="str">
        <f t="shared" si="23"/>
        <v xml:space="preserve"> </v>
      </c>
      <c r="BJ62" s="339" t="str">
        <f t="shared" si="23"/>
        <v xml:space="preserve"> </v>
      </c>
      <c r="BK62" s="339" t="str">
        <f t="shared" si="23"/>
        <v xml:space="preserve"> </v>
      </c>
      <c r="BM62" s="339" t="str">
        <f t="shared" si="24"/>
        <v xml:space="preserve"> </v>
      </c>
      <c r="BN62" s="339" t="str">
        <f t="shared" si="24"/>
        <v xml:space="preserve"> </v>
      </c>
      <c r="BO62" s="339" t="str">
        <f t="shared" si="24"/>
        <v xml:space="preserve"> </v>
      </c>
      <c r="BQ62" s="336"/>
      <c r="CA62" s="34"/>
    </row>
    <row r="63" spans="1:79" s="32" customFormat="1" ht="24.95" customHeight="1" x14ac:dyDescent="0.25">
      <c r="A63" s="31"/>
      <c r="B63" s="378"/>
      <c r="C63" s="580"/>
      <c r="D63" s="580"/>
      <c r="E63" s="580"/>
      <c r="F63" s="580"/>
      <c r="G63" s="119"/>
      <c r="H63" s="119"/>
      <c r="I63" s="119"/>
      <c r="J63" s="119"/>
      <c r="K63" s="119"/>
      <c r="L63" s="119"/>
      <c r="M63" s="209"/>
      <c r="N63" s="209"/>
      <c r="O63" s="209"/>
      <c r="P63" s="209"/>
      <c r="Q63" s="252"/>
      <c r="R63" s="252"/>
      <c r="S63" s="208"/>
      <c r="T63" s="64" t="str">
        <f t="shared" si="22"/>
        <v xml:space="preserve"> </v>
      </c>
      <c r="U63" s="64" t="str">
        <f t="shared" si="22"/>
        <v xml:space="preserve"> </v>
      </c>
      <c r="V63" s="64" t="str">
        <f t="shared" si="22"/>
        <v xml:space="preserve"> </v>
      </c>
      <c r="W63" s="64" t="str">
        <f t="shared" si="22"/>
        <v xml:space="preserve"> </v>
      </c>
      <c r="X63" s="64" t="str">
        <f t="shared" si="22"/>
        <v xml:space="preserve"> </v>
      </c>
      <c r="Y63" s="64" t="str">
        <f t="shared" si="22"/>
        <v xml:space="preserve"> </v>
      </c>
      <c r="Z63" s="64" t="str">
        <f t="shared" si="22"/>
        <v xml:space="preserve"> </v>
      </c>
      <c r="AA63" s="209"/>
      <c r="AB63" s="209"/>
      <c r="AC63" s="209"/>
      <c r="AD63" s="252"/>
      <c r="AE63" s="252"/>
      <c r="AF63" s="29"/>
      <c r="AG63" s="31"/>
      <c r="AH63" s="109" t="str">
        <f t="shared" si="19"/>
        <v xml:space="preserve"> </v>
      </c>
      <c r="AI63" s="80" t="str">
        <f t="shared" si="2"/>
        <v xml:space="preserve"> </v>
      </c>
      <c r="AJ63" s="96" t="str">
        <f t="shared" si="3"/>
        <v xml:space="preserve"> </v>
      </c>
      <c r="AK63" s="81" t="str">
        <f t="shared" si="14"/>
        <v xml:space="preserve"> </v>
      </c>
      <c r="AL63" s="120"/>
      <c r="AM63" s="89" t="str">
        <f t="shared" si="4"/>
        <v xml:space="preserve"> </v>
      </c>
      <c r="AN63" s="100" t="str">
        <f t="shared" si="5"/>
        <v xml:space="preserve"> </v>
      </c>
      <c r="AO63" s="90" t="str">
        <f t="shared" si="15"/>
        <v xml:space="preserve"> </v>
      </c>
      <c r="AP63" s="121"/>
      <c r="AQ63" s="91" t="str">
        <f t="shared" si="6"/>
        <v xml:space="preserve"> </v>
      </c>
      <c r="AR63" s="101" t="str">
        <f t="shared" si="7"/>
        <v xml:space="preserve"> </v>
      </c>
      <c r="AS63" s="92" t="str">
        <f t="shared" si="16"/>
        <v xml:space="preserve"> </v>
      </c>
      <c r="AT63" s="237"/>
      <c r="AU63" s="93" t="str">
        <f t="shared" si="8"/>
        <v xml:space="preserve"> </v>
      </c>
      <c r="AV63" s="102" t="str">
        <f t="shared" si="9"/>
        <v xml:space="preserve"> </v>
      </c>
      <c r="AW63" s="94" t="str">
        <f t="shared" si="17"/>
        <v xml:space="preserve"> </v>
      </c>
      <c r="AX63" s="237"/>
      <c r="AY63" s="249" t="str">
        <f t="shared" si="10"/>
        <v xml:space="preserve"> </v>
      </c>
      <c r="AZ63" s="250" t="str">
        <f t="shared" si="11"/>
        <v xml:space="preserve"> </v>
      </c>
      <c r="BA63" s="251" t="str">
        <f t="shared" si="18"/>
        <v xml:space="preserve"> </v>
      </c>
      <c r="BB63" s="237"/>
      <c r="BC63" s="33"/>
      <c r="BG63" s="33"/>
      <c r="BI63" s="339" t="str">
        <f t="shared" si="23"/>
        <v xml:space="preserve"> </v>
      </c>
      <c r="BJ63" s="339" t="str">
        <f t="shared" si="23"/>
        <v xml:space="preserve"> </v>
      </c>
      <c r="BK63" s="339" t="str">
        <f t="shared" si="23"/>
        <v xml:space="preserve"> </v>
      </c>
      <c r="BM63" s="339" t="str">
        <f t="shared" si="24"/>
        <v xml:space="preserve"> </v>
      </c>
      <c r="BN63" s="339" t="str">
        <f t="shared" si="24"/>
        <v xml:space="preserve"> </v>
      </c>
      <c r="BO63" s="339" t="str">
        <f t="shared" si="24"/>
        <v xml:space="preserve"> </v>
      </c>
      <c r="BQ63" s="336"/>
      <c r="CA63" s="34"/>
    </row>
    <row r="64" spans="1:79" s="32" customFormat="1" ht="24.95" customHeight="1" x14ac:dyDescent="0.25">
      <c r="A64" s="31"/>
      <c r="B64" s="378"/>
      <c r="C64" s="580"/>
      <c r="D64" s="580"/>
      <c r="E64" s="580"/>
      <c r="F64" s="580"/>
      <c r="G64" s="119"/>
      <c r="H64" s="119"/>
      <c r="I64" s="119"/>
      <c r="J64" s="119"/>
      <c r="K64" s="119"/>
      <c r="L64" s="119"/>
      <c r="M64" s="209"/>
      <c r="N64" s="209"/>
      <c r="O64" s="209"/>
      <c r="P64" s="209"/>
      <c r="Q64" s="252"/>
      <c r="R64" s="252"/>
      <c r="S64" s="208"/>
      <c r="T64" s="64" t="str">
        <f t="shared" si="22"/>
        <v xml:space="preserve"> </v>
      </c>
      <c r="U64" s="64" t="str">
        <f t="shared" si="22"/>
        <v xml:space="preserve"> </v>
      </c>
      <c r="V64" s="64" t="str">
        <f t="shared" si="22"/>
        <v xml:space="preserve"> </v>
      </c>
      <c r="W64" s="64" t="str">
        <f t="shared" si="22"/>
        <v xml:space="preserve"> </v>
      </c>
      <c r="X64" s="64" t="str">
        <f t="shared" si="22"/>
        <v xml:space="preserve"> </v>
      </c>
      <c r="Y64" s="64" t="str">
        <f t="shared" si="22"/>
        <v xml:space="preserve"> </v>
      </c>
      <c r="Z64" s="64" t="str">
        <f t="shared" si="22"/>
        <v xml:space="preserve"> </v>
      </c>
      <c r="AA64" s="209"/>
      <c r="AB64" s="209"/>
      <c r="AC64" s="209"/>
      <c r="AD64" s="252"/>
      <c r="AE64" s="252"/>
      <c r="AF64" s="29"/>
      <c r="AG64" s="31"/>
      <c r="AH64" s="109" t="str">
        <f t="shared" si="19"/>
        <v xml:space="preserve"> </v>
      </c>
      <c r="AI64" s="80" t="str">
        <f t="shared" si="2"/>
        <v xml:space="preserve"> </v>
      </c>
      <c r="AJ64" s="96" t="str">
        <f t="shared" si="3"/>
        <v xml:space="preserve"> </v>
      </c>
      <c r="AK64" s="81" t="str">
        <f t="shared" si="14"/>
        <v xml:space="preserve"> </v>
      </c>
      <c r="AL64" s="120"/>
      <c r="AM64" s="89" t="str">
        <f t="shared" si="4"/>
        <v xml:space="preserve"> </v>
      </c>
      <c r="AN64" s="100" t="str">
        <f t="shared" si="5"/>
        <v xml:space="preserve"> </v>
      </c>
      <c r="AO64" s="90" t="str">
        <f t="shared" si="15"/>
        <v xml:space="preserve"> </v>
      </c>
      <c r="AP64" s="121"/>
      <c r="AQ64" s="91" t="str">
        <f t="shared" si="6"/>
        <v xml:space="preserve"> </v>
      </c>
      <c r="AR64" s="101" t="str">
        <f t="shared" si="7"/>
        <v xml:space="preserve"> </v>
      </c>
      <c r="AS64" s="92" t="str">
        <f t="shared" si="16"/>
        <v xml:space="preserve"> </v>
      </c>
      <c r="AT64" s="237"/>
      <c r="AU64" s="93" t="str">
        <f t="shared" si="8"/>
        <v xml:space="preserve"> </v>
      </c>
      <c r="AV64" s="102" t="str">
        <f t="shared" si="9"/>
        <v xml:space="preserve"> </v>
      </c>
      <c r="AW64" s="94" t="str">
        <f t="shared" si="17"/>
        <v xml:space="preserve"> </v>
      </c>
      <c r="AX64" s="237"/>
      <c r="AY64" s="249" t="str">
        <f t="shared" si="10"/>
        <v xml:space="preserve"> </v>
      </c>
      <c r="AZ64" s="250" t="str">
        <f t="shared" si="11"/>
        <v xml:space="preserve"> </v>
      </c>
      <c r="BA64" s="251" t="str">
        <f t="shared" si="18"/>
        <v xml:space="preserve"> </v>
      </c>
      <c r="BB64" s="237"/>
      <c r="BC64" s="33"/>
      <c r="BG64" s="33"/>
      <c r="BI64" s="339" t="str">
        <f t="shared" si="23"/>
        <v xml:space="preserve"> </v>
      </c>
      <c r="BJ64" s="339" t="str">
        <f t="shared" si="23"/>
        <v xml:space="preserve"> </v>
      </c>
      <c r="BK64" s="339" t="str">
        <f t="shared" si="23"/>
        <v xml:space="preserve"> </v>
      </c>
      <c r="BM64" s="339" t="str">
        <f t="shared" si="24"/>
        <v xml:space="preserve"> </v>
      </c>
      <c r="BN64" s="339" t="str">
        <f t="shared" si="24"/>
        <v xml:space="preserve"> </v>
      </c>
      <c r="BO64" s="339" t="str">
        <f t="shared" si="24"/>
        <v xml:space="preserve"> </v>
      </c>
      <c r="BQ64" s="336"/>
      <c r="CA64" s="34"/>
    </row>
    <row r="65" spans="1:79" s="32" customFormat="1" ht="24.95" customHeight="1" x14ac:dyDescent="0.25">
      <c r="A65" s="31"/>
      <c r="B65" s="378"/>
      <c r="C65" s="580"/>
      <c r="D65" s="580"/>
      <c r="E65" s="580"/>
      <c r="F65" s="580"/>
      <c r="G65" s="119"/>
      <c r="H65" s="119"/>
      <c r="I65" s="119"/>
      <c r="J65" s="119"/>
      <c r="K65" s="119"/>
      <c r="L65" s="119"/>
      <c r="M65" s="209"/>
      <c r="N65" s="209"/>
      <c r="O65" s="209"/>
      <c r="P65" s="209"/>
      <c r="Q65" s="252"/>
      <c r="R65" s="252"/>
      <c r="S65" s="208"/>
      <c r="T65" s="64" t="str">
        <f t="shared" si="22"/>
        <v xml:space="preserve"> </v>
      </c>
      <c r="U65" s="64" t="str">
        <f t="shared" si="22"/>
        <v xml:space="preserve"> </v>
      </c>
      <c r="V65" s="64" t="str">
        <f t="shared" si="22"/>
        <v xml:space="preserve"> </v>
      </c>
      <c r="W65" s="64" t="str">
        <f t="shared" si="22"/>
        <v xml:space="preserve"> </v>
      </c>
      <c r="X65" s="64" t="str">
        <f t="shared" si="22"/>
        <v xml:space="preserve"> </v>
      </c>
      <c r="Y65" s="64" t="str">
        <f t="shared" si="22"/>
        <v xml:space="preserve"> </v>
      </c>
      <c r="Z65" s="64" t="str">
        <f t="shared" si="22"/>
        <v xml:space="preserve"> </v>
      </c>
      <c r="AA65" s="209"/>
      <c r="AB65" s="209"/>
      <c r="AC65" s="209"/>
      <c r="AD65" s="252"/>
      <c r="AE65" s="252"/>
      <c r="AF65" s="29"/>
      <c r="AG65" s="31"/>
      <c r="AH65" s="109" t="str">
        <f t="shared" si="19"/>
        <v xml:space="preserve"> </v>
      </c>
      <c r="AI65" s="80" t="str">
        <f t="shared" si="2"/>
        <v xml:space="preserve"> </v>
      </c>
      <c r="AJ65" s="96" t="str">
        <f t="shared" si="3"/>
        <v xml:space="preserve"> </v>
      </c>
      <c r="AK65" s="81" t="str">
        <f t="shared" si="14"/>
        <v xml:space="preserve"> </v>
      </c>
      <c r="AL65" s="120"/>
      <c r="AM65" s="89" t="str">
        <f t="shared" si="4"/>
        <v xml:space="preserve"> </v>
      </c>
      <c r="AN65" s="100" t="str">
        <f t="shared" si="5"/>
        <v xml:space="preserve"> </v>
      </c>
      <c r="AO65" s="90" t="str">
        <f t="shared" si="15"/>
        <v xml:space="preserve"> </v>
      </c>
      <c r="AP65" s="121"/>
      <c r="AQ65" s="91" t="str">
        <f t="shared" si="6"/>
        <v xml:space="preserve"> </v>
      </c>
      <c r="AR65" s="101" t="str">
        <f t="shared" si="7"/>
        <v xml:space="preserve"> </v>
      </c>
      <c r="AS65" s="92" t="str">
        <f t="shared" si="16"/>
        <v xml:space="preserve"> </v>
      </c>
      <c r="AT65" s="237"/>
      <c r="AU65" s="93" t="str">
        <f t="shared" si="8"/>
        <v xml:space="preserve"> </v>
      </c>
      <c r="AV65" s="102" t="str">
        <f t="shared" si="9"/>
        <v xml:space="preserve"> </v>
      </c>
      <c r="AW65" s="94" t="str">
        <f t="shared" si="17"/>
        <v xml:space="preserve"> </v>
      </c>
      <c r="AX65" s="237"/>
      <c r="AY65" s="249" t="str">
        <f t="shared" si="10"/>
        <v xml:space="preserve"> </v>
      </c>
      <c r="AZ65" s="250" t="str">
        <f t="shared" si="11"/>
        <v xml:space="preserve"> </v>
      </c>
      <c r="BA65" s="251" t="str">
        <f t="shared" si="18"/>
        <v xml:space="preserve"> </v>
      </c>
      <c r="BB65" s="237"/>
      <c r="BC65" s="33"/>
      <c r="BG65" s="33"/>
      <c r="BI65" s="339" t="str">
        <f t="shared" si="23"/>
        <v xml:space="preserve"> </v>
      </c>
      <c r="BJ65" s="339" t="str">
        <f t="shared" si="23"/>
        <v xml:space="preserve"> </v>
      </c>
      <c r="BK65" s="339" t="str">
        <f t="shared" si="23"/>
        <v xml:space="preserve"> </v>
      </c>
      <c r="BM65" s="339" t="str">
        <f t="shared" si="24"/>
        <v xml:space="preserve"> </v>
      </c>
      <c r="BN65" s="339" t="str">
        <f t="shared" si="24"/>
        <v xml:space="preserve"> </v>
      </c>
      <c r="BO65" s="339" t="str">
        <f t="shared" si="24"/>
        <v xml:space="preserve"> </v>
      </c>
      <c r="BQ65" s="336"/>
      <c r="CA65" s="34"/>
    </row>
    <row r="66" spans="1:79" s="32" customFormat="1" ht="24.95" customHeight="1" x14ac:dyDescent="0.25">
      <c r="A66" s="31"/>
      <c r="B66" s="378"/>
      <c r="C66" s="580"/>
      <c r="D66" s="580"/>
      <c r="E66" s="580"/>
      <c r="F66" s="580"/>
      <c r="G66" s="119"/>
      <c r="H66" s="119"/>
      <c r="I66" s="119"/>
      <c r="J66" s="119"/>
      <c r="K66" s="119"/>
      <c r="L66" s="119"/>
      <c r="M66" s="209"/>
      <c r="N66" s="209"/>
      <c r="O66" s="209"/>
      <c r="P66" s="209"/>
      <c r="Q66" s="252"/>
      <c r="R66" s="252"/>
      <c r="S66" s="208"/>
      <c r="T66" s="64" t="str">
        <f t="shared" si="22"/>
        <v xml:space="preserve"> </v>
      </c>
      <c r="U66" s="64" t="str">
        <f t="shared" si="22"/>
        <v xml:space="preserve"> </v>
      </c>
      <c r="V66" s="64" t="str">
        <f t="shared" si="22"/>
        <v xml:space="preserve"> </v>
      </c>
      <c r="W66" s="64" t="str">
        <f t="shared" si="22"/>
        <v xml:space="preserve"> </v>
      </c>
      <c r="X66" s="64" t="str">
        <f t="shared" si="22"/>
        <v xml:space="preserve"> </v>
      </c>
      <c r="Y66" s="64" t="str">
        <f t="shared" si="22"/>
        <v xml:space="preserve"> </v>
      </c>
      <c r="Z66" s="64" t="str">
        <f t="shared" si="22"/>
        <v xml:space="preserve"> </v>
      </c>
      <c r="AA66" s="209"/>
      <c r="AB66" s="209"/>
      <c r="AC66" s="209"/>
      <c r="AD66" s="252"/>
      <c r="AE66" s="252"/>
      <c r="AF66" s="29"/>
      <c r="AG66" s="31"/>
      <c r="AH66" s="109" t="str">
        <f t="shared" si="19"/>
        <v xml:space="preserve"> </v>
      </c>
      <c r="AI66" s="80" t="str">
        <f t="shared" si="2"/>
        <v xml:space="preserve"> </v>
      </c>
      <c r="AJ66" s="96" t="str">
        <f t="shared" si="3"/>
        <v xml:space="preserve"> </v>
      </c>
      <c r="AK66" s="81" t="str">
        <f t="shared" si="14"/>
        <v xml:space="preserve"> </v>
      </c>
      <c r="AL66" s="120"/>
      <c r="AM66" s="89" t="str">
        <f t="shared" si="4"/>
        <v xml:space="preserve"> </v>
      </c>
      <c r="AN66" s="100" t="str">
        <f t="shared" si="5"/>
        <v xml:space="preserve"> </v>
      </c>
      <c r="AO66" s="90" t="str">
        <f t="shared" si="15"/>
        <v xml:space="preserve"> </v>
      </c>
      <c r="AP66" s="121"/>
      <c r="AQ66" s="91" t="str">
        <f t="shared" si="6"/>
        <v xml:space="preserve"> </v>
      </c>
      <c r="AR66" s="101" t="str">
        <f t="shared" si="7"/>
        <v xml:space="preserve"> </v>
      </c>
      <c r="AS66" s="92" t="str">
        <f t="shared" si="16"/>
        <v xml:space="preserve"> </v>
      </c>
      <c r="AT66" s="237"/>
      <c r="AU66" s="93" t="str">
        <f t="shared" si="8"/>
        <v xml:space="preserve"> </v>
      </c>
      <c r="AV66" s="102" t="str">
        <f t="shared" si="9"/>
        <v xml:space="preserve"> </v>
      </c>
      <c r="AW66" s="94" t="str">
        <f t="shared" si="17"/>
        <v xml:space="preserve"> </v>
      </c>
      <c r="AX66" s="237"/>
      <c r="AY66" s="249" t="str">
        <f t="shared" si="10"/>
        <v xml:space="preserve"> </v>
      </c>
      <c r="AZ66" s="250" t="str">
        <f t="shared" si="11"/>
        <v xml:space="preserve"> </v>
      </c>
      <c r="BA66" s="251" t="str">
        <f t="shared" si="18"/>
        <v xml:space="preserve"> </v>
      </c>
      <c r="BB66" s="237"/>
      <c r="BC66" s="33"/>
      <c r="BG66" s="33"/>
      <c r="BI66" s="339" t="str">
        <f t="shared" si="23"/>
        <v xml:space="preserve"> </v>
      </c>
      <c r="BJ66" s="339" t="str">
        <f t="shared" si="23"/>
        <v xml:space="preserve"> </v>
      </c>
      <c r="BK66" s="339" t="str">
        <f t="shared" si="23"/>
        <v xml:space="preserve"> </v>
      </c>
      <c r="BM66" s="339" t="str">
        <f t="shared" si="24"/>
        <v xml:space="preserve"> </v>
      </c>
      <c r="BN66" s="339" t="str">
        <f t="shared" si="24"/>
        <v xml:space="preserve"> </v>
      </c>
      <c r="BO66" s="339" t="str">
        <f t="shared" si="24"/>
        <v xml:space="preserve"> </v>
      </c>
      <c r="BQ66" s="336"/>
      <c r="CA66" s="34"/>
    </row>
    <row r="67" spans="1:79" s="32" customFormat="1" ht="24.95" customHeight="1" x14ac:dyDescent="0.25">
      <c r="A67" s="31"/>
      <c r="B67" s="378"/>
      <c r="C67" s="580"/>
      <c r="D67" s="580"/>
      <c r="E67" s="580"/>
      <c r="F67" s="580"/>
      <c r="G67" s="119"/>
      <c r="H67" s="119"/>
      <c r="I67" s="119"/>
      <c r="J67" s="119"/>
      <c r="K67" s="119"/>
      <c r="L67" s="119"/>
      <c r="M67" s="209"/>
      <c r="N67" s="209"/>
      <c r="O67" s="209"/>
      <c r="P67" s="209"/>
      <c r="Q67" s="252"/>
      <c r="R67" s="252"/>
      <c r="S67" s="208"/>
      <c r="T67" s="64" t="str">
        <f t="shared" si="22"/>
        <v xml:space="preserve"> </v>
      </c>
      <c r="U67" s="64" t="str">
        <f t="shared" si="22"/>
        <v xml:space="preserve"> </v>
      </c>
      <c r="V67" s="64" t="str">
        <f t="shared" si="22"/>
        <v xml:space="preserve"> </v>
      </c>
      <c r="W67" s="64" t="str">
        <f t="shared" si="22"/>
        <v xml:space="preserve"> </v>
      </c>
      <c r="X67" s="64" t="str">
        <f t="shared" si="22"/>
        <v xml:space="preserve"> </v>
      </c>
      <c r="Y67" s="64" t="str">
        <f t="shared" si="22"/>
        <v xml:space="preserve"> </v>
      </c>
      <c r="Z67" s="64" t="str">
        <f t="shared" si="22"/>
        <v xml:space="preserve"> </v>
      </c>
      <c r="AA67" s="209"/>
      <c r="AB67" s="209"/>
      <c r="AC67" s="209"/>
      <c r="AD67" s="252"/>
      <c r="AE67" s="252"/>
      <c r="AF67" s="29"/>
      <c r="AG67" s="31"/>
      <c r="AH67" s="109" t="str">
        <f t="shared" si="19"/>
        <v xml:space="preserve"> </v>
      </c>
      <c r="AI67" s="80" t="str">
        <f t="shared" si="2"/>
        <v xml:space="preserve"> </v>
      </c>
      <c r="AJ67" s="96" t="str">
        <f t="shared" si="3"/>
        <v xml:space="preserve"> </v>
      </c>
      <c r="AK67" s="81" t="str">
        <f t="shared" si="14"/>
        <v xml:space="preserve"> </v>
      </c>
      <c r="AL67" s="120"/>
      <c r="AM67" s="89" t="str">
        <f t="shared" si="4"/>
        <v xml:space="preserve"> </v>
      </c>
      <c r="AN67" s="100" t="str">
        <f t="shared" si="5"/>
        <v xml:space="preserve"> </v>
      </c>
      <c r="AO67" s="90" t="str">
        <f t="shared" si="15"/>
        <v xml:space="preserve"> </v>
      </c>
      <c r="AP67" s="121"/>
      <c r="AQ67" s="91" t="str">
        <f t="shared" si="6"/>
        <v xml:space="preserve"> </v>
      </c>
      <c r="AR67" s="101" t="str">
        <f t="shared" si="7"/>
        <v xml:space="preserve"> </v>
      </c>
      <c r="AS67" s="92" t="str">
        <f t="shared" si="16"/>
        <v xml:space="preserve"> </v>
      </c>
      <c r="AT67" s="237"/>
      <c r="AU67" s="93" t="str">
        <f t="shared" si="8"/>
        <v xml:space="preserve"> </v>
      </c>
      <c r="AV67" s="102" t="str">
        <f t="shared" si="9"/>
        <v xml:space="preserve"> </v>
      </c>
      <c r="AW67" s="94" t="str">
        <f t="shared" si="17"/>
        <v xml:space="preserve"> </v>
      </c>
      <c r="AX67" s="237"/>
      <c r="AY67" s="249" t="str">
        <f t="shared" si="10"/>
        <v xml:space="preserve"> </v>
      </c>
      <c r="AZ67" s="250" t="str">
        <f t="shared" si="11"/>
        <v xml:space="preserve"> </v>
      </c>
      <c r="BA67" s="251" t="str">
        <f t="shared" si="18"/>
        <v xml:space="preserve"> </v>
      </c>
      <c r="BB67" s="237"/>
      <c r="BC67" s="33"/>
      <c r="BG67" s="33"/>
      <c r="BI67" s="339" t="str">
        <f t="shared" si="23"/>
        <v xml:space="preserve"> </v>
      </c>
      <c r="BJ67" s="339" t="str">
        <f t="shared" si="23"/>
        <v xml:space="preserve"> </v>
      </c>
      <c r="BK67" s="339" t="str">
        <f t="shared" si="23"/>
        <v xml:space="preserve"> </v>
      </c>
      <c r="BM67" s="339" t="str">
        <f t="shared" si="24"/>
        <v xml:space="preserve"> </v>
      </c>
      <c r="BN67" s="339" t="str">
        <f t="shared" si="24"/>
        <v xml:space="preserve"> </v>
      </c>
      <c r="BO67" s="339" t="str">
        <f t="shared" si="24"/>
        <v xml:space="preserve"> </v>
      </c>
      <c r="BQ67" s="336"/>
      <c r="CA67" s="34"/>
    </row>
    <row r="68" spans="1:79" s="32" customFormat="1" ht="24.95" customHeight="1" x14ac:dyDescent="0.25">
      <c r="A68" s="31"/>
      <c r="B68" s="378"/>
      <c r="C68" s="580"/>
      <c r="D68" s="580"/>
      <c r="E68" s="580"/>
      <c r="F68" s="580"/>
      <c r="G68" s="119"/>
      <c r="H68" s="119"/>
      <c r="I68" s="119"/>
      <c r="J68" s="119"/>
      <c r="K68" s="119"/>
      <c r="L68" s="119"/>
      <c r="M68" s="209"/>
      <c r="N68" s="209"/>
      <c r="O68" s="209"/>
      <c r="P68" s="209"/>
      <c r="Q68" s="252"/>
      <c r="R68" s="252"/>
      <c r="S68" s="208"/>
      <c r="T68" s="64" t="str">
        <f t="shared" si="22"/>
        <v xml:space="preserve"> </v>
      </c>
      <c r="U68" s="64" t="str">
        <f t="shared" si="22"/>
        <v xml:space="preserve"> </v>
      </c>
      <c r="V68" s="64" t="str">
        <f t="shared" si="22"/>
        <v xml:space="preserve"> </v>
      </c>
      <c r="W68" s="64" t="str">
        <f t="shared" si="22"/>
        <v xml:space="preserve"> </v>
      </c>
      <c r="X68" s="64" t="str">
        <f t="shared" si="22"/>
        <v xml:space="preserve"> </v>
      </c>
      <c r="Y68" s="64" t="str">
        <f t="shared" si="22"/>
        <v xml:space="preserve"> </v>
      </c>
      <c r="Z68" s="64" t="str">
        <f t="shared" si="22"/>
        <v xml:space="preserve"> </v>
      </c>
      <c r="AA68" s="209"/>
      <c r="AB68" s="209"/>
      <c r="AC68" s="209"/>
      <c r="AD68" s="252"/>
      <c r="AE68" s="252"/>
      <c r="AF68" s="29"/>
      <c r="AG68" s="31"/>
      <c r="AH68" s="109" t="str">
        <f t="shared" si="19"/>
        <v xml:space="preserve"> </v>
      </c>
      <c r="AI68" s="80" t="str">
        <f t="shared" si="2"/>
        <v xml:space="preserve"> </v>
      </c>
      <c r="AJ68" s="96" t="str">
        <f t="shared" si="3"/>
        <v xml:space="preserve"> </v>
      </c>
      <c r="AK68" s="81" t="str">
        <f t="shared" si="14"/>
        <v xml:space="preserve"> </v>
      </c>
      <c r="AL68" s="120"/>
      <c r="AM68" s="89" t="str">
        <f t="shared" si="4"/>
        <v xml:space="preserve"> </v>
      </c>
      <c r="AN68" s="100" t="str">
        <f t="shared" si="5"/>
        <v xml:space="preserve"> </v>
      </c>
      <c r="AO68" s="90" t="str">
        <f t="shared" si="15"/>
        <v xml:space="preserve"> </v>
      </c>
      <c r="AP68" s="121"/>
      <c r="AQ68" s="91" t="str">
        <f t="shared" si="6"/>
        <v xml:space="preserve"> </v>
      </c>
      <c r="AR68" s="101" t="str">
        <f t="shared" si="7"/>
        <v xml:space="preserve"> </v>
      </c>
      <c r="AS68" s="92" t="str">
        <f t="shared" si="16"/>
        <v xml:space="preserve"> </v>
      </c>
      <c r="AT68" s="237"/>
      <c r="AU68" s="93" t="str">
        <f t="shared" si="8"/>
        <v xml:space="preserve"> </v>
      </c>
      <c r="AV68" s="102" t="str">
        <f t="shared" si="9"/>
        <v xml:space="preserve"> </v>
      </c>
      <c r="AW68" s="94" t="str">
        <f t="shared" si="17"/>
        <v xml:space="preserve"> </v>
      </c>
      <c r="AX68" s="237"/>
      <c r="AY68" s="249" t="str">
        <f t="shared" si="10"/>
        <v xml:space="preserve"> </v>
      </c>
      <c r="AZ68" s="250" t="str">
        <f t="shared" si="11"/>
        <v xml:space="preserve"> </v>
      </c>
      <c r="BA68" s="251" t="str">
        <f t="shared" si="18"/>
        <v xml:space="preserve"> </v>
      </c>
      <c r="BB68" s="237"/>
      <c r="BC68" s="33"/>
      <c r="BG68" s="33"/>
      <c r="BI68" s="339" t="str">
        <f t="shared" si="23"/>
        <v xml:space="preserve"> </v>
      </c>
      <c r="BJ68" s="339" t="str">
        <f t="shared" si="23"/>
        <v xml:space="preserve"> </v>
      </c>
      <c r="BK68" s="339" t="str">
        <f t="shared" si="23"/>
        <v xml:space="preserve"> </v>
      </c>
      <c r="BM68" s="339" t="str">
        <f t="shared" si="24"/>
        <v xml:space="preserve"> </v>
      </c>
      <c r="BN68" s="339" t="str">
        <f t="shared" si="24"/>
        <v xml:space="preserve"> </v>
      </c>
      <c r="BO68" s="339" t="str">
        <f t="shared" si="24"/>
        <v xml:space="preserve"> </v>
      </c>
      <c r="BQ68" s="336"/>
      <c r="CA68" s="34"/>
    </row>
    <row r="69" spans="1:79" s="32" customFormat="1" ht="24.95" customHeight="1" x14ac:dyDescent="0.25">
      <c r="A69" s="31"/>
      <c r="B69" s="378"/>
      <c r="C69" s="580"/>
      <c r="D69" s="580"/>
      <c r="E69" s="580"/>
      <c r="F69" s="580"/>
      <c r="G69" s="119"/>
      <c r="H69" s="119"/>
      <c r="I69" s="119"/>
      <c r="J69" s="119"/>
      <c r="K69" s="119"/>
      <c r="L69" s="119"/>
      <c r="M69" s="209"/>
      <c r="N69" s="209"/>
      <c r="O69" s="209"/>
      <c r="P69" s="209"/>
      <c r="Q69" s="252"/>
      <c r="R69" s="252"/>
      <c r="S69" s="208"/>
      <c r="T69" s="64" t="str">
        <f t="shared" si="22"/>
        <v xml:space="preserve"> </v>
      </c>
      <c r="U69" s="64" t="str">
        <f t="shared" si="22"/>
        <v xml:space="preserve"> </v>
      </c>
      <c r="V69" s="64" t="str">
        <f t="shared" si="22"/>
        <v xml:space="preserve"> </v>
      </c>
      <c r="W69" s="64" t="str">
        <f t="shared" si="22"/>
        <v xml:space="preserve"> </v>
      </c>
      <c r="X69" s="64" t="str">
        <f t="shared" si="22"/>
        <v xml:space="preserve"> </v>
      </c>
      <c r="Y69" s="64" t="str">
        <f t="shared" si="22"/>
        <v xml:space="preserve"> </v>
      </c>
      <c r="Z69" s="64" t="str">
        <f t="shared" si="22"/>
        <v xml:space="preserve"> </v>
      </c>
      <c r="AA69" s="209"/>
      <c r="AB69" s="209"/>
      <c r="AC69" s="209"/>
      <c r="AD69" s="252"/>
      <c r="AE69" s="252"/>
      <c r="AF69" s="29"/>
      <c r="AG69" s="31"/>
      <c r="AH69" s="109" t="str">
        <f t="shared" si="19"/>
        <v xml:space="preserve"> </v>
      </c>
      <c r="AI69" s="80" t="str">
        <f t="shared" si="2"/>
        <v xml:space="preserve"> </v>
      </c>
      <c r="AJ69" s="96" t="str">
        <f t="shared" si="3"/>
        <v xml:space="preserve"> </v>
      </c>
      <c r="AK69" s="81" t="str">
        <f t="shared" si="14"/>
        <v xml:space="preserve"> </v>
      </c>
      <c r="AL69" s="120"/>
      <c r="AM69" s="89" t="str">
        <f t="shared" si="4"/>
        <v xml:space="preserve"> </v>
      </c>
      <c r="AN69" s="100" t="str">
        <f t="shared" si="5"/>
        <v xml:space="preserve"> </v>
      </c>
      <c r="AO69" s="90" t="str">
        <f t="shared" si="15"/>
        <v xml:space="preserve"> </v>
      </c>
      <c r="AP69" s="121"/>
      <c r="AQ69" s="91" t="str">
        <f t="shared" si="6"/>
        <v xml:space="preserve"> </v>
      </c>
      <c r="AR69" s="101" t="str">
        <f t="shared" si="7"/>
        <v xml:space="preserve"> </v>
      </c>
      <c r="AS69" s="92" t="str">
        <f t="shared" si="16"/>
        <v xml:space="preserve"> </v>
      </c>
      <c r="AT69" s="237"/>
      <c r="AU69" s="93" t="str">
        <f t="shared" si="8"/>
        <v xml:space="preserve"> </v>
      </c>
      <c r="AV69" s="102" t="str">
        <f t="shared" si="9"/>
        <v xml:space="preserve"> </v>
      </c>
      <c r="AW69" s="94" t="str">
        <f t="shared" si="17"/>
        <v xml:space="preserve"> </v>
      </c>
      <c r="AX69" s="237"/>
      <c r="AY69" s="249" t="str">
        <f t="shared" si="10"/>
        <v xml:space="preserve"> </v>
      </c>
      <c r="AZ69" s="250" t="str">
        <f t="shared" si="11"/>
        <v xml:space="preserve"> </v>
      </c>
      <c r="BA69" s="251" t="str">
        <f t="shared" si="18"/>
        <v xml:space="preserve"> </v>
      </c>
      <c r="BB69" s="237"/>
      <c r="BC69" s="33"/>
      <c r="BG69" s="33"/>
      <c r="BI69" s="339" t="str">
        <f t="shared" si="23"/>
        <v xml:space="preserve"> </v>
      </c>
      <c r="BJ69" s="339" t="str">
        <f t="shared" si="23"/>
        <v xml:space="preserve"> </v>
      </c>
      <c r="BK69" s="339" t="str">
        <f t="shared" si="23"/>
        <v xml:space="preserve"> </v>
      </c>
      <c r="BM69" s="339" t="str">
        <f t="shared" si="24"/>
        <v xml:space="preserve"> </v>
      </c>
      <c r="BN69" s="339" t="str">
        <f t="shared" si="24"/>
        <v xml:space="preserve"> </v>
      </c>
      <c r="BO69" s="339" t="str">
        <f t="shared" si="24"/>
        <v xml:space="preserve"> </v>
      </c>
      <c r="BQ69" s="336"/>
      <c r="CA69" s="34"/>
    </row>
    <row r="70" spans="1:79" s="32" customFormat="1" ht="24.95" customHeight="1" x14ac:dyDescent="0.25">
      <c r="A70" s="31"/>
      <c r="B70" s="378"/>
      <c r="C70" s="580"/>
      <c r="D70" s="580"/>
      <c r="E70" s="580"/>
      <c r="F70" s="580"/>
      <c r="G70" s="119"/>
      <c r="H70" s="119"/>
      <c r="I70" s="119"/>
      <c r="J70" s="119"/>
      <c r="K70" s="119"/>
      <c r="L70" s="119"/>
      <c r="M70" s="209"/>
      <c r="N70" s="209"/>
      <c r="O70" s="209"/>
      <c r="P70" s="209"/>
      <c r="Q70" s="252"/>
      <c r="R70" s="252"/>
      <c r="S70" s="208"/>
      <c r="T70" s="64" t="str">
        <f t="shared" si="22"/>
        <v xml:space="preserve"> </v>
      </c>
      <c r="U70" s="64" t="str">
        <f t="shared" si="22"/>
        <v xml:space="preserve"> </v>
      </c>
      <c r="V70" s="64" t="str">
        <f t="shared" si="22"/>
        <v xml:space="preserve"> </v>
      </c>
      <c r="W70" s="64" t="str">
        <f t="shared" si="22"/>
        <v xml:space="preserve"> </v>
      </c>
      <c r="X70" s="64" t="str">
        <f t="shared" si="22"/>
        <v xml:space="preserve"> </v>
      </c>
      <c r="Y70" s="64" t="str">
        <f t="shared" si="22"/>
        <v xml:space="preserve"> </v>
      </c>
      <c r="Z70" s="64" t="str">
        <f t="shared" si="22"/>
        <v xml:space="preserve"> </v>
      </c>
      <c r="AA70" s="209"/>
      <c r="AB70" s="209"/>
      <c r="AC70" s="209"/>
      <c r="AD70" s="252"/>
      <c r="AE70" s="252"/>
      <c r="AF70" s="29"/>
      <c r="AG70" s="31"/>
      <c r="AH70" s="109" t="str">
        <f t="shared" si="19"/>
        <v xml:space="preserve"> </v>
      </c>
      <c r="AI70" s="80" t="str">
        <f t="shared" si="2"/>
        <v xml:space="preserve"> </v>
      </c>
      <c r="AJ70" s="96" t="str">
        <f t="shared" si="3"/>
        <v xml:space="preserve"> </v>
      </c>
      <c r="AK70" s="81" t="str">
        <f t="shared" si="14"/>
        <v xml:space="preserve"> </v>
      </c>
      <c r="AL70" s="120"/>
      <c r="AM70" s="89" t="str">
        <f t="shared" si="4"/>
        <v xml:space="preserve"> </v>
      </c>
      <c r="AN70" s="100" t="str">
        <f t="shared" si="5"/>
        <v xml:space="preserve"> </v>
      </c>
      <c r="AO70" s="90" t="str">
        <f t="shared" si="15"/>
        <v xml:space="preserve"> </v>
      </c>
      <c r="AP70" s="121"/>
      <c r="AQ70" s="91" t="str">
        <f t="shared" si="6"/>
        <v xml:space="preserve"> </v>
      </c>
      <c r="AR70" s="101" t="str">
        <f t="shared" si="7"/>
        <v xml:space="preserve"> </v>
      </c>
      <c r="AS70" s="92" t="str">
        <f t="shared" si="16"/>
        <v xml:space="preserve"> </v>
      </c>
      <c r="AT70" s="237"/>
      <c r="AU70" s="93" t="str">
        <f t="shared" si="8"/>
        <v xml:space="preserve"> </v>
      </c>
      <c r="AV70" s="102" t="str">
        <f t="shared" si="9"/>
        <v xml:space="preserve"> </v>
      </c>
      <c r="AW70" s="94" t="str">
        <f t="shared" si="17"/>
        <v xml:space="preserve"> </v>
      </c>
      <c r="AX70" s="237"/>
      <c r="AY70" s="249" t="str">
        <f t="shared" si="10"/>
        <v xml:space="preserve"> </v>
      </c>
      <c r="AZ70" s="250" t="str">
        <f t="shared" si="11"/>
        <v xml:space="preserve"> </v>
      </c>
      <c r="BA70" s="251" t="str">
        <f t="shared" si="18"/>
        <v xml:space="preserve"> </v>
      </c>
      <c r="BB70" s="237"/>
      <c r="BC70" s="33"/>
      <c r="BG70" s="33"/>
      <c r="BI70" s="339" t="str">
        <f t="shared" si="23"/>
        <v xml:space="preserve"> </v>
      </c>
      <c r="BJ70" s="339" t="str">
        <f t="shared" si="23"/>
        <v xml:space="preserve"> </v>
      </c>
      <c r="BK70" s="339" t="str">
        <f t="shared" si="23"/>
        <v xml:space="preserve"> </v>
      </c>
      <c r="BM70" s="339" t="str">
        <f t="shared" si="24"/>
        <v xml:space="preserve"> </v>
      </c>
      <c r="BN70" s="339" t="str">
        <f t="shared" si="24"/>
        <v xml:space="preserve"> </v>
      </c>
      <c r="BO70" s="339" t="str">
        <f t="shared" si="24"/>
        <v xml:space="preserve"> </v>
      </c>
      <c r="BQ70" s="336"/>
      <c r="CA70" s="34"/>
    </row>
    <row r="71" spans="1:79" s="32" customFormat="1" ht="24.95" customHeight="1" x14ac:dyDescent="0.25">
      <c r="A71" s="31"/>
      <c r="B71" s="378"/>
      <c r="C71" s="580"/>
      <c r="D71" s="580"/>
      <c r="E71" s="580"/>
      <c r="F71" s="580"/>
      <c r="G71" s="119"/>
      <c r="H71" s="119"/>
      <c r="I71" s="119"/>
      <c r="J71" s="119"/>
      <c r="K71" s="119"/>
      <c r="L71" s="119"/>
      <c r="M71" s="209"/>
      <c r="N71" s="209"/>
      <c r="O71" s="209"/>
      <c r="P71" s="209"/>
      <c r="Q71" s="252"/>
      <c r="R71" s="252"/>
      <c r="S71" s="208"/>
      <c r="T71" s="64" t="str">
        <f t="shared" si="22"/>
        <v xml:space="preserve"> </v>
      </c>
      <c r="U71" s="64" t="str">
        <f t="shared" si="22"/>
        <v xml:space="preserve"> </v>
      </c>
      <c r="V71" s="64" t="str">
        <f t="shared" si="22"/>
        <v xml:space="preserve"> </v>
      </c>
      <c r="W71" s="64" t="str">
        <f t="shared" si="22"/>
        <v xml:space="preserve"> </v>
      </c>
      <c r="X71" s="64" t="str">
        <f t="shared" si="22"/>
        <v xml:space="preserve"> </v>
      </c>
      <c r="Y71" s="64" t="str">
        <f t="shared" si="22"/>
        <v xml:space="preserve"> </v>
      </c>
      <c r="Z71" s="64" t="str">
        <f t="shared" si="22"/>
        <v xml:space="preserve"> </v>
      </c>
      <c r="AA71" s="209"/>
      <c r="AB71" s="209"/>
      <c r="AC71" s="209"/>
      <c r="AD71" s="252"/>
      <c r="AE71" s="252"/>
      <c r="AF71" s="29"/>
      <c r="AG71" s="31"/>
      <c r="AH71" s="109" t="str">
        <f t="shared" si="19"/>
        <v xml:space="preserve"> </v>
      </c>
      <c r="AI71" s="80" t="str">
        <f t="shared" si="2"/>
        <v xml:space="preserve"> </v>
      </c>
      <c r="AJ71" s="96" t="str">
        <f t="shared" si="3"/>
        <v xml:space="preserve"> </v>
      </c>
      <c r="AK71" s="81" t="str">
        <f t="shared" si="14"/>
        <v xml:space="preserve"> </v>
      </c>
      <c r="AL71" s="120"/>
      <c r="AM71" s="89" t="str">
        <f t="shared" si="4"/>
        <v xml:space="preserve"> </v>
      </c>
      <c r="AN71" s="100" t="str">
        <f t="shared" si="5"/>
        <v xml:space="preserve"> </v>
      </c>
      <c r="AO71" s="90" t="str">
        <f t="shared" si="15"/>
        <v xml:space="preserve"> </v>
      </c>
      <c r="AP71" s="121"/>
      <c r="AQ71" s="91" t="str">
        <f t="shared" si="6"/>
        <v xml:space="preserve"> </v>
      </c>
      <c r="AR71" s="101" t="str">
        <f t="shared" si="7"/>
        <v xml:space="preserve"> </v>
      </c>
      <c r="AS71" s="92" t="str">
        <f t="shared" si="16"/>
        <v xml:space="preserve"> </v>
      </c>
      <c r="AT71" s="237"/>
      <c r="AU71" s="93" t="str">
        <f t="shared" si="8"/>
        <v xml:space="preserve"> </v>
      </c>
      <c r="AV71" s="102" t="str">
        <f t="shared" si="9"/>
        <v xml:space="preserve"> </v>
      </c>
      <c r="AW71" s="94" t="str">
        <f t="shared" si="17"/>
        <v xml:space="preserve"> </v>
      </c>
      <c r="AX71" s="237"/>
      <c r="AY71" s="249" t="str">
        <f t="shared" si="10"/>
        <v xml:space="preserve"> </v>
      </c>
      <c r="AZ71" s="250" t="str">
        <f t="shared" si="11"/>
        <v xml:space="preserve"> </v>
      </c>
      <c r="BA71" s="251" t="str">
        <f t="shared" si="18"/>
        <v xml:space="preserve"> </v>
      </c>
      <c r="BB71" s="237"/>
      <c r="BC71" s="33"/>
      <c r="BG71" s="33"/>
      <c r="BI71" s="339" t="str">
        <f t="shared" si="23"/>
        <v xml:space="preserve"> </v>
      </c>
      <c r="BJ71" s="339" t="str">
        <f t="shared" si="23"/>
        <v xml:space="preserve"> </v>
      </c>
      <c r="BK71" s="339" t="str">
        <f t="shared" si="23"/>
        <v xml:space="preserve"> </v>
      </c>
      <c r="BM71" s="339" t="str">
        <f t="shared" si="24"/>
        <v xml:space="preserve"> </v>
      </c>
      <c r="BN71" s="339" t="str">
        <f t="shared" si="24"/>
        <v xml:space="preserve"> </v>
      </c>
      <c r="BO71" s="339" t="str">
        <f t="shared" si="24"/>
        <v xml:space="preserve"> </v>
      </c>
      <c r="BQ71" s="336"/>
      <c r="CA71" s="34"/>
    </row>
    <row r="72" spans="1:79" s="32" customFormat="1" ht="24.95" customHeight="1" x14ac:dyDescent="0.25">
      <c r="A72" s="31"/>
      <c r="B72" s="378"/>
      <c r="C72" s="580"/>
      <c r="D72" s="580"/>
      <c r="E72" s="580"/>
      <c r="F72" s="580"/>
      <c r="G72" s="119"/>
      <c r="H72" s="119"/>
      <c r="I72" s="119"/>
      <c r="J72" s="119"/>
      <c r="K72" s="119"/>
      <c r="L72" s="119"/>
      <c r="M72" s="209"/>
      <c r="N72" s="209"/>
      <c r="O72" s="209"/>
      <c r="P72" s="209"/>
      <c r="Q72" s="252"/>
      <c r="R72" s="252"/>
      <c r="S72" s="208"/>
      <c r="T72" s="64" t="str">
        <f t="shared" si="22"/>
        <v xml:space="preserve"> </v>
      </c>
      <c r="U72" s="64" t="str">
        <f t="shared" si="22"/>
        <v xml:space="preserve"> </v>
      </c>
      <c r="V72" s="64" t="str">
        <f t="shared" si="22"/>
        <v xml:space="preserve"> </v>
      </c>
      <c r="W72" s="64" t="str">
        <f t="shared" si="22"/>
        <v xml:space="preserve"> </v>
      </c>
      <c r="X72" s="64" t="str">
        <f t="shared" si="22"/>
        <v xml:space="preserve"> </v>
      </c>
      <c r="Y72" s="64" t="str">
        <f t="shared" si="22"/>
        <v xml:space="preserve"> </v>
      </c>
      <c r="Z72" s="64" t="str">
        <f t="shared" si="22"/>
        <v xml:space="preserve"> </v>
      </c>
      <c r="AA72" s="209"/>
      <c r="AB72" s="209"/>
      <c r="AC72" s="209"/>
      <c r="AD72" s="252"/>
      <c r="AE72" s="252"/>
      <c r="AF72" s="29"/>
      <c r="AG72" s="31"/>
      <c r="AH72" s="109" t="str">
        <f t="shared" si="19"/>
        <v xml:space="preserve"> </v>
      </c>
      <c r="AI72" s="80" t="str">
        <f t="shared" si="2"/>
        <v xml:space="preserve"> </v>
      </c>
      <c r="AJ72" s="96" t="str">
        <f t="shared" si="3"/>
        <v xml:space="preserve"> </v>
      </c>
      <c r="AK72" s="81" t="str">
        <f t="shared" si="14"/>
        <v xml:space="preserve"> </v>
      </c>
      <c r="AL72" s="120"/>
      <c r="AM72" s="89" t="str">
        <f t="shared" si="4"/>
        <v xml:space="preserve"> </v>
      </c>
      <c r="AN72" s="100" t="str">
        <f t="shared" si="5"/>
        <v xml:space="preserve"> </v>
      </c>
      <c r="AO72" s="90" t="str">
        <f t="shared" si="15"/>
        <v xml:space="preserve"> </v>
      </c>
      <c r="AP72" s="121"/>
      <c r="AQ72" s="91" t="str">
        <f t="shared" si="6"/>
        <v xml:space="preserve"> </v>
      </c>
      <c r="AR72" s="101" t="str">
        <f t="shared" si="7"/>
        <v xml:space="preserve"> </v>
      </c>
      <c r="AS72" s="92" t="str">
        <f t="shared" si="16"/>
        <v xml:space="preserve"> </v>
      </c>
      <c r="AT72" s="237"/>
      <c r="AU72" s="93" t="str">
        <f t="shared" si="8"/>
        <v xml:space="preserve"> </v>
      </c>
      <c r="AV72" s="102" t="str">
        <f t="shared" si="9"/>
        <v xml:space="preserve"> </v>
      </c>
      <c r="AW72" s="94" t="str">
        <f t="shared" si="17"/>
        <v xml:space="preserve"> </v>
      </c>
      <c r="AX72" s="237"/>
      <c r="AY72" s="249" t="str">
        <f t="shared" si="10"/>
        <v xml:space="preserve"> </v>
      </c>
      <c r="AZ72" s="250" t="str">
        <f t="shared" si="11"/>
        <v xml:space="preserve"> </v>
      </c>
      <c r="BA72" s="251" t="str">
        <f t="shared" si="18"/>
        <v xml:space="preserve"> </v>
      </c>
      <c r="BB72" s="237"/>
      <c r="BC72" s="33"/>
      <c r="BG72" s="33"/>
      <c r="BI72" s="339" t="str">
        <f t="shared" si="23"/>
        <v xml:space="preserve"> </v>
      </c>
      <c r="BJ72" s="339" t="str">
        <f t="shared" si="23"/>
        <v xml:space="preserve"> </v>
      </c>
      <c r="BK72" s="339" t="str">
        <f t="shared" si="23"/>
        <v xml:space="preserve"> </v>
      </c>
      <c r="BM72" s="339" t="str">
        <f t="shared" si="24"/>
        <v xml:space="preserve"> </v>
      </c>
      <c r="BN72" s="339" t="str">
        <f t="shared" si="24"/>
        <v xml:space="preserve"> </v>
      </c>
      <c r="BO72" s="339" t="str">
        <f t="shared" si="24"/>
        <v xml:space="preserve"> </v>
      </c>
      <c r="BQ72" s="336"/>
      <c r="CA72" s="34"/>
    </row>
    <row r="73" spans="1:79" s="32" customFormat="1" ht="24.95" customHeight="1" x14ac:dyDescent="0.25">
      <c r="A73" s="31"/>
      <c r="B73" s="378"/>
      <c r="C73" s="580"/>
      <c r="D73" s="580"/>
      <c r="E73" s="580"/>
      <c r="F73" s="580"/>
      <c r="G73" s="119"/>
      <c r="H73" s="119"/>
      <c r="I73" s="119"/>
      <c r="J73" s="119"/>
      <c r="K73" s="119"/>
      <c r="L73" s="119"/>
      <c r="M73" s="209"/>
      <c r="N73" s="209"/>
      <c r="O73" s="209"/>
      <c r="P73" s="209"/>
      <c r="Q73" s="252"/>
      <c r="R73" s="252"/>
      <c r="S73" s="208"/>
      <c r="T73" s="64" t="str">
        <f t="shared" si="22"/>
        <v xml:space="preserve"> </v>
      </c>
      <c r="U73" s="64" t="str">
        <f t="shared" si="22"/>
        <v xml:space="preserve"> </v>
      </c>
      <c r="V73" s="64" t="str">
        <f t="shared" si="22"/>
        <v xml:space="preserve"> </v>
      </c>
      <c r="W73" s="64" t="str">
        <f t="shared" si="22"/>
        <v xml:space="preserve"> </v>
      </c>
      <c r="X73" s="64" t="str">
        <f t="shared" si="22"/>
        <v xml:space="preserve"> </v>
      </c>
      <c r="Y73" s="64" t="str">
        <f t="shared" si="22"/>
        <v xml:space="preserve"> </v>
      </c>
      <c r="Z73" s="64" t="str">
        <f t="shared" si="22"/>
        <v xml:space="preserve"> </v>
      </c>
      <c r="AA73" s="209"/>
      <c r="AB73" s="209"/>
      <c r="AC73" s="209"/>
      <c r="AD73" s="252"/>
      <c r="AE73" s="252"/>
      <c r="AF73" s="29"/>
      <c r="AG73" s="31"/>
      <c r="AH73" s="109" t="str">
        <f t="shared" si="19"/>
        <v xml:space="preserve"> </v>
      </c>
      <c r="AI73" s="80" t="str">
        <f t="shared" si="2"/>
        <v xml:space="preserve"> </v>
      </c>
      <c r="AJ73" s="96" t="str">
        <f t="shared" si="3"/>
        <v xml:space="preserve"> </v>
      </c>
      <c r="AK73" s="81" t="str">
        <f t="shared" si="14"/>
        <v xml:space="preserve"> </v>
      </c>
      <c r="AL73" s="120"/>
      <c r="AM73" s="89" t="str">
        <f t="shared" si="4"/>
        <v xml:space="preserve"> </v>
      </c>
      <c r="AN73" s="100" t="str">
        <f t="shared" si="5"/>
        <v xml:space="preserve"> </v>
      </c>
      <c r="AO73" s="90" t="str">
        <f t="shared" si="15"/>
        <v xml:space="preserve"> </v>
      </c>
      <c r="AP73" s="121"/>
      <c r="AQ73" s="91" t="str">
        <f t="shared" si="6"/>
        <v xml:space="preserve"> </v>
      </c>
      <c r="AR73" s="101" t="str">
        <f t="shared" si="7"/>
        <v xml:space="preserve"> </v>
      </c>
      <c r="AS73" s="92" t="str">
        <f t="shared" si="16"/>
        <v xml:space="preserve"> </v>
      </c>
      <c r="AT73" s="237"/>
      <c r="AU73" s="93" t="str">
        <f t="shared" si="8"/>
        <v xml:space="preserve"> </v>
      </c>
      <c r="AV73" s="102" t="str">
        <f t="shared" si="9"/>
        <v xml:space="preserve"> </v>
      </c>
      <c r="AW73" s="94" t="str">
        <f t="shared" si="17"/>
        <v xml:space="preserve"> </v>
      </c>
      <c r="AX73" s="237"/>
      <c r="AY73" s="249" t="str">
        <f t="shared" si="10"/>
        <v xml:space="preserve"> </v>
      </c>
      <c r="AZ73" s="250" t="str">
        <f t="shared" si="11"/>
        <v xml:space="preserve"> </v>
      </c>
      <c r="BA73" s="251" t="str">
        <f t="shared" si="18"/>
        <v xml:space="preserve"> </v>
      </c>
      <c r="BB73" s="237"/>
      <c r="BC73" s="33"/>
      <c r="BG73" s="33"/>
      <c r="BI73" s="339" t="str">
        <f t="shared" ref="BI73:BK92" si="25">IF($B73=BI$12,(SUM($G73:$R73))," ")</f>
        <v xml:space="preserve"> </v>
      </c>
      <c r="BJ73" s="339" t="str">
        <f t="shared" si="25"/>
        <v xml:space="preserve"> </v>
      </c>
      <c r="BK73" s="339" t="str">
        <f t="shared" si="25"/>
        <v xml:space="preserve"> </v>
      </c>
      <c r="BM73" s="339" t="str">
        <f t="shared" ref="BM73:BO92" si="26">IF($B73=BM$12,(SUM($T73:$AE73))," ")</f>
        <v xml:space="preserve"> </v>
      </c>
      <c r="BN73" s="339" t="str">
        <f t="shared" si="26"/>
        <v xml:space="preserve"> </v>
      </c>
      <c r="BO73" s="339" t="str">
        <f t="shared" si="26"/>
        <v xml:space="preserve"> </v>
      </c>
      <c r="BQ73" s="336"/>
      <c r="CA73" s="34"/>
    </row>
    <row r="74" spans="1:79" s="32" customFormat="1" ht="24.95" customHeight="1" x14ac:dyDescent="0.25">
      <c r="A74" s="31"/>
      <c r="B74" s="378"/>
      <c r="C74" s="580"/>
      <c r="D74" s="580"/>
      <c r="E74" s="580"/>
      <c r="F74" s="580"/>
      <c r="G74" s="119"/>
      <c r="H74" s="119"/>
      <c r="I74" s="119"/>
      <c r="J74" s="119"/>
      <c r="K74" s="119"/>
      <c r="L74" s="119"/>
      <c r="M74" s="209"/>
      <c r="N74" s="209"/>
      <c r="O74" s="209"/>
      <c r="P74" s="209"/>
      <c r="Q74" s="252"/>
      <c r="R74" s="252"/>
      <c r="S74" s="208"/>
      <c r="T74" s="64" t="str">
        <f t="shared" si="22"/>
        <v xml:space="preserve"> </v>
      </c>
      <c r="U74" s="64" t="str">
        <f t="shared" si="22"/>
        <v xml:space="preserve"> </v>
      </c>
      <c r="V74" s="64" t="str">
        <f t="shared" si="22"/>
        <v xml:space="preserve"> </v>
      </c>
      <c r="W74" s="64" t="str">
        <f t="shared" si="22"/>
        <v xml:space="preserve"> </v>
      </c>
      <c r="X74" s="64" t="str">
        <f t="shared" si="22"/>
        <v xml:space="preserve"> </v>
      </c>
      <c r="Y74" s="64" t="str">
        <f t="shared" si="22"/>
        <v xml:space="preserve"> </v>
      </c>
      <c r="Z74" s="64" t="str">
        <f t="shared" si="22"/>
        <v xml:space="preserve"> </v>
      </c>
      <c r="AA74" s="209"/>
      <c r="AB74" s="209"/>
      <c r="AC74" s="209"/>
      <c r="AD74" s="252"/>
      <c r="AE74" s="252"/>
      <c r="AF74" s="29"/>
      <c r="AG74" s="31"/>
      <c r="AH74" s="109" t="str">
        <f t="shared" si="19"/>
        <v xml:space="preserve"> </v>
      </c>
      <c r="AI74" s="80" t="str">
        <f t="shared" si="2"/>
        <v xml:space="preserve"> </v>
      </c>
      <c r="AJ74" s="96" t="str">
        <f t="shared" si="3"/>
        <v xml:space="preserve"> </v>
      </c>
      <c r="AK74" s="81" t="str">
        <f t="shared" si="14"/>
        <v xml:space="preserve"> </v>
      </c>
      <c r="AL74" s="120"/>
      <c r="AM74" s="89" t="str">
        <f t="shared" si="4"/>
        <v xml:space="preserve"> </v>
      </c>
      <c r="AN74" s="100" t="str">
        <f t="shared" si="5"/>
        <v xml:space="preserve"> </v>
      </c>
      <c r="AO74" s="90" t="str">
        <f t="shared" si="15"/>
        <v xml:space="preserve"> </v>
      </c>
      <c r="AP74" s="121"/>
      <c r="AQ74" s="91" t="str">
        <f t="shared" si="6"/>
        <v xml:space="preserve"> </v>
      </c>
      <c r="AR74" s="101" t="str">
        <f t="shared" si="7"/>
        <v xml:space="preserve"> </v>
      </c>
      <c r="AS74" s="92" t="str">
        <f t="shared" si="16"/>
        <v xml:space="preserve"> </v>
      </c>
      <c r="AT74" s="237"/>
      <c r="AU74" s="93" t="str">
        <f t="shared" si="8"/>
        <v xml:space="preserve"> </v>
      </c>
      <c r="AV74" s="102" t="str">
        <f t="shared" si="9"/>
        <v xml:space="preserve"> </v>
      </c>
      <c r="AW74" s="94" t="str">
        <f t="shared" si="17"/>
        <v xml:space="preserve"> </v>
      </c>
      <c r="AX74" s="237"/>
      <c r="AY74" s="249" t="str">
        <f t="shared" si="10"/>
        <v xml:space="preserve"> </v>
      </c>
      <c r="AZ74" s="250" t="str">
        <f t="shared" si="11"/>
        <v xml:space="preserve"> </v>
      </c>
      <c r="BA74" s="251" t="str">
        <f t="shared" si="18"/>
        <v xml:space="preserve"> </v>
      </c>
      <c r="BB74" s="237"/>
      <c r="BC74" s="33"/>
      <c r="BG74" s="33"/>
      <c r="BI74" s="339" t="str">
        <f t="shared" si="25"/>
        <v xml:space="preserve"> </v>
      </c>
      <c r="BJ74" s="339" t="str">
        <f t="shared" si="25"/>
        <v xml:space="preserve"> </v>
      </c>
      <c r="BK74" s="339" t="str">
        <f t="shared" si="25"/>
        <v xml:space="preserve"> </v>
      </c>
      <c r="BM74" s="339" t="str">
        <f t="shared" si="26"/>
        <v xml:space="preserve"> </v>
      </c>
      <c r="BN74" s="339" t="str">
        <f t="shared" si="26"/>
        <v xml:space="preserve"> </v>
      </c>
      <c r="BO74" s="339" t="str">
        <f t="shared" si="26"/>
        <v xml:space="preserve"> </v>
      </c>
      <c r="BQ74" s="336"/>
      <c r="CA74" s="34"/>
    </row>
    <row r="75" spans="1:79" s="32" customFormat="1" ht="24.95" customHeight="1" x14ac:dyDescent="0.25">
      <c r="A75" s="31"/>
      <c r="B75" s="378"/>
      <c r="C75" s="580"/>
      <c r="D75" s="580"/>
      <c r="E75" s="580"/>
      <c r="F75" s="580"/>
      <c r="G75" s="119"/>
      <c r="H75" s="119"/>
      <c r="I75" s="119"/>
      <c r="J75" s="119"/>
      <c r="K75" s="119"/>
      <c r="L75" s="119"/>
      <c r="M75" s="209"/>
      <c r="N75" s="209"/>
      <c r="O75" s="209"/>
      <c r="P75" s="209"/>
      <c r="Q75" s="252"/>
      <c r="R75" s="252"/>
      <c r="S75" s="208"/>
      <c r="T75" s="64" t="str">
        <f t="shared" si="22"/>
        <v xml:space="preserve"> </v>
      </c>
      <c r="U75" s="64" t="str">
        <f t="shared" si="22"/>
        <v xml:space="preserve"> </v>
      </c>
      <c r="V75" s="64" t="str">
        <f t="shared" si="22"/>
        <v xml:space="preserve"> </v>
      </c>
      <c r="W75" s="64" t="str">
        <f t="shared" si="22"/>
        <v xml:space="preserve"> </v>
      </c>
      <c r="X75" s="64" t="str">
        <f t="shared" si="22"/>
        <v xml:space="preserve"> </v>
      </c>
      <c r="Y75" s="64" t="str">
        <f t="shared" si="22"/>
        <v xml:space="preserve"> </v>
      </c>
      <c r="Z75" s="64" t="str">
        <f t="shared" si="22"/>
        <v xml:space="preserve"> </v>
      </c>
      <c r="AA75" s="209"/>
      <c r="AB75" s="209"/>
      <c r="AC75" s="209"/>
      <c r="AD75" s="252"/>
      <c r="AE75" s="252"/>
      <c r="AF75" s="29"/>
      <c r="AG75" s="31"/>
      <c r="AH75" s="109" t="str">
        <f t="shared" si="19"/>
        <v xml:space="preserve"> </v>
      </c>
      <c r="AI75" s="80" t="str">
        <f t="shared" si="2"/>
        <v xml:space="preserve"> </v>
      </c>
      <c r="AJ75" s="96" t="str">
        <f t="shared" si="3"/>
        <v xml:space="preserve"> </v>
      </c>
      <c r="AK75" s="81" t="str">
        <f t="shared" si="14"/>
        <v xml:space="preserve"> </v>
      </c>
      <c r="AL75" s="120"/>
      <c r="AM75" s="89" t="str">
        <f t="shared" si="4"/>
        <v xml:space="preserve"> </v>
      </c>
      <c r="AN75" s="100" t="str">
        <f t="shared" si="5"/>
        <v xml:space="preserve"> </v>
      </c>
      <c r="AO75" s="90" t="str">
        <f t="shared" si="15"/>
        <v xml:space="preserve"> </v>
      </c>
      <c r="AP75" s="121"/>
      <c r="AQ75" s="91" t="str">
        <f t="shared" si="6"/>
        <v xml:space="preserve"> </v>
      </c>
      <c r="AR75" s="101" t="str">
        <f t="shared" si="7"/>
        <v xml:space="preserve"> </v>
      </c>
      <c r="AS75" s="92" t="str">
        <f t="shared" si="16"/>
        <v xml:space="preserve"> </v>
      </c>
      <c r="AT75" s="237"/>
      <c r="AU75" s="93" t="str">
        <f t="shared" si="8"/>
        <v xml:space="preserve"> </v>
      </c>
      <c r="AV75" s="102" t="str">
        <f t="shared" si="9"/>
        <v xml:space="preserve"> </v>
      </c>
      <c r="AW75" s="94" t="str">
        <f t="shared" si="17"/>
        <v xml:space="preserve"> </v>
      </c>
      <c r="AX75" s="237"/>
      <c r="AY75" s="249" t="str">
        <f t="shared" si="10"/>
        <v xml:space="preserve"> </v>
      </c>
      <c r="AZ75" s="250" t="str">
        <f t="shared" si="11"/>
        <v xml:space="preserve"> </v>
      </c>
      <c r="BA75" s="251" t="str">
        <f t="shared" si="18"/>
        <v xml:space="preserve"> </v>
      </c>
      <c r="BB75" s="237"/>
      <c r="BC75" s="33"/>
      <c r="BG75" s="33"/>
      <c r="BI75" s="339" t="str">
        <f t="shared" si="25"/>
        <v xml:space="preserve"> </v>
      </c>
      <c r="BJ75" s="339" t="str">
        <f t="shared" si="25"/>
        <v xml:space="preserve"> </v>
      </c>
      <c r="BK75" s="339" t="str">
        <f t="shared" si="25"/>
        <v xml:space="preserve"> </v>
      </c>
      <c r="BM75" s="339" t="str">
        <f t="shared" si="26"/>
        <v xml:space="preserve"> </v>
      </c>
      <c r="BN75" s="339" t="str">
        <f t="shared" si="26"/>
        <v xml:space="preserve"> </v>
      </c>
      <c r="BO75" s="339" t="str">
        <f t="shared" si="26"/>
        <v xml:space="preserve"> </v>
      </c>
      <c r="BQ75" s="336"/>
      <c r="CA75" s="34"/>
    </row>
    <row r="76" spans="1:79" s="32" customFormat="1" ht="24.95" customHeight="1" x14ac:dyDescent="0.25">
      <c r="A76" s="31"/>
      <c r="B76" s="378"/>
      <c r="C76" s="580"/>
      <c r="D76" s="580"/>
      <c r="E76" s="580"/>
      <c r="F76" s="580"/>
      <c r="G76" s="119"/>
      <c r="H76" s="119"/>
      <c r="I76" s="119"/>
      <c r="J76" s="119"/>
      <c r="K76" s="119"/>
      <c r="L76" s="119"/>
      <c r="M76" s="209"/>
      <c r="N76" s="209"/>
      <c r="O76" s="209"/>
      <c r="P76" s="209"/>
      <c r="Q76" s="252"/>
      <c r="R76" s="252"/>
      <c r="S76" s="208"/>
      <c r="T76" s="64" t="str">
        <f t="shared" si="22"/>
        <v xml:space="preserve"> </v>
      </c>
      <c r="U76" s="64" t="str">
        <f t="shared" si="22"/>
        <v xml:space="preserve"> </v>
      </c>
      <c r="V76" s="64" t="str">
        <f t="shared" si="22"/>
        <v xml:space="preserve"> </v>
      </c>
      <c r="W76" s="64" t="str">
        <f t="shared" si="22"/>
        <v xml:space="preserve"> </v>
      </c>
      <c r="X76" s="64" t="str">
        <f t="shared" si="22"/>
        <v xml:space="preserve"> </v>
      </c>
      <c r="Y76" s="64" t="str">
        <f t="shared" si="22"/>
        <v xml:space="preserve"> </v>
      </c>
      <c r="Z76" s="64" t="str">
        <f t="shared" si="22"/>
        <v xml:space="preserve"> </v>
      </c>
      <c r="AA76" s="209"/>
      <c r="AB76" s="209"/>
      <c r="AC76" s="209"/>
      <c r="AD76" s="252"/>
      <c r="AE76" s="252"/>
      <c r="AF76" s="29"/>
      <c r="AG76" s="31"/>
      <c r="AH76" s="109" t="str">
        <f t="shared" si="19"/>
        <v xml:space="preserve"> </v>
      </c>
      <c r="AI76" s="80" t="str">
        <f t="shared" si="2"/>
        <v xml:space="preserve"> </v>
      </c>
      <c r="AJ76" s="96" t="str">
        <f t="shared" si="3"/>
        <v xml:space="preserve"> </v>
      </c>
      <c r="AK76" s="81" t="str">
        <f t="shared" si="14"/>
        <v xml:space="preserve"> </v>
      </c>
      <c r="AL76" s="120"/>
      <c r="AM76" s="89" t="str">
        <f t="shared" si="4"/>
        <v xml:space="preserve"> </v>
      </c>
      <c r="AN76" s="100" t="str">
        <f t="shared" si="5"/>
        <v xml:space="preserve"> </v>
      </c>
      <c r="AO76" s="90" t="str">
        <f t="shared" si="15"/>
        <v xml:space="preserve"> </v>
      </c>
      <c r="AP76" s="121"/>
      <c r="AQ76" s="91" t="str">
        <f t="shared" si="6"/>
        <v xml:space="preserve"> </v>
      </c>
      <c r="AR76" s="101" t="str">
        <f t="shared" si="7"/>
        <v xml:space="preserve"> </v>
      </c>
      <c r="AS76" s="92" t="str">
        <f t="shared" si="16"/>
        <v xml:space="preserve"> </v>
      </c>
      <c r="AT76" s="237"/>
      <c r="AU76" s="93" t="str">
        <f t="shared" si="8"/>
        <v xml:space="preserve"> </v>
      </c>
      <c r="AV76" s="102" t="str">
        <f t="shared" si="9"/>
        <v xml:space="preserve"> </v>
      </c>
      <c r="AW76" s="94" t="str">
        <f t="shared" si="17"/>
        <v xml:space="preserve"> </v>
      </c>
      <c r="AX76" s="237"/>
      <c r="AY76" s="249" t="str">
        <f t="shared" si="10"/>
        <v xml:space="preserve"> </v>
      </c>
      <c r="AZ76" s="250" t="str">
        <f t="shared" si="11"/>
        <v xml:space="preserve"> </v>
      </c>
      <c r="BA76" s="251" t="str">
        <f t="shared" si="18"/>
        <v xml:space="preserve"> </v>
      </c>
      <c r="BB76" s="237"/>
      <c r="BC76" s="33"/>
      <c r="BG76" s="33"/>
      <c r="BI76" s="339" t="str">
        <f t="shared" si="25"/>
        <v xml:space="preserve"> </v>
      </c>
      <c r="BJ76" s="339" t="str">
        <f t="shared" si="25"/>
        <v xml:space="preserve"> </v>
      </c>
      <c r="BK76" s="339" t="str">
        <f t="shared" si="25"/>
        <v xml:space="preserve"> </v>
      </c>
      <c r="BM76" s="339" t="str">
        <f t="shared" si="26"/>
        <v xml:space="preserve"> </v>
      </c>
      <c r="BN76" s="339" t="str">
        <f t="shared" si="26"/>
        <v xml:space="preserve"> </v>
      </c>
      <c r="BO76" s="339" t="str">
        <f t="shared" si="26"/>
        <v xml:space="preserve"> </v>
      </c>
      <c r="BQ76" s="336"/>
      <c r="CA76" s="34"/>
    </row>
    <row r="77" spans="1:79" s="32" customFormat="1" ht="24.95" customHeight="1" x14ac:dyDescent="0.25">
      <c r="A77" s="31"/>
      <c r="B77" s="378"/>
      <c r="C77" s="580"/>
      <c r="D77" s="580"/>
      <c r="E77" s="580"/>
      <c r="F77" s="580"/>
      <c r="G77" s="119"/>
      <c r="H77" s="119"/>
      <c r="I77" s="119"/>
      <c r="J77" s="119"/>
      <c r="K77" s="119"/>
      <c r="L77" s="119"/>
      <c r="M77" s="209"/>
      <c r="N77" s="209"/>
      <c r="O77" s="209"/>
      <c r="P77" s="209"/>
      <c r="Q77" s="252"/>
      <c r="R77" s="252"/>
      <c r="S77" s="208"/>
      <c r="T77" s="64" t="str">
        <f t="shared" ref="T77:Z108" si="27">+IF((G77)=0," ",IF((G77)&gt;0,G77))</f>
        <v xml:space="preserve"> </v>
      </c>
      <c r="U77" s="64" t="str">
        <f t="shared" si="27"/>
        <v xml:space="preserve"> </v>
      </c>
      <c r="V77" s="64" t="str">
        <f t="shared" si="27"/>
        <v xml:space="preserve"> </v>
      </c>
      <c r="W77" s="64" t="str">
        <f t="shared" si="27"/>
        <v xml:space="preserve"> </v>
      </c>
      <c r="X77" s="64" t="str">
        <f t="shared" si="27"/>
        <v xml:space="preserve"> </v>
      </c>
      <c r="Y77" s="64" t="str">
        <f t="shared" si="27"/>
        <v xml:space="preserve"> </v>
      </c>
      <c r="Z77" s="64" t="str">
        <f t="shared" si="27"/>
        <v xml:space="preserve"> </v>
      </c>
      <c r="AA77" s="209"/>
      <c r="AB77" s="209"/>
      <c r="AC77" s="209"/>
      <c r="AD77" s="252"/>
      <c r="AE77" s="252"/>
      <c r="AF77" s="29"/>
      <c r="AG77" s="31"/>
      <c r="AH77" s="109" t="str">
        <f t="shared" si="19"/>
        <v xml:space="preserve"> </v>
      </c>
      <c r="AI77" s="80" t="str">
        <f t="shared" ref="AI77:AI140" si="28">+IF((AA77-N77)=0," ",IF((AA77-N77)&lt;0,(AA77-N77)*-1,(AA77-N77)))</f>
        <v xml:space="preserve"> </v>
      </c>
      <c r="AJ77" s="96" t="str">
        <f t="shared" ref="AJ77:AJ140" si="29">+IF((AA77-N77)=0," ",IF((AA77-N77)&lt;-1,"Servidores excedentes",IF((AA77-N77)=1,"Servidor requerido",IF((AA77-N77)=-1,"Servidor excedente",IF((AA77-N77)&gt;1,"Servidores requeridos","")))))</f>
        <v xml:space="preserve"> </v>
      </c>
      <c r="AK77" s="81" t="str">
        <f t="shared" si="14"/>
        <v xml:space="preserve"> </v>
      </c>
      <c r="AL77" s="120"/>
      <c r="AM77" s="89" t="str">
        <f t="shared" ref="AM77:AM140" si="30">IF((AB77-O77)=0," ",IF((AB77-O77)&lt;0,(AB77-O77)*-1,(AB77-O77)))</f>
        <v xml:space="preserve"> </v>
      </c>
      <c r="AN77" s="100" t="str">
        <f t="shared" ref="AN77:AN140" si="31">+IF((AB77-O77)=0," ", IF((AB77-O77)=-1,"Servidor excedente",IF((AB77-O77)&lt;-1,"Servidores excedentes", IF((AB77-O77)=1,"Servidor requerido", IF((AB77-O77)&gt;1,"Servidores requeridos","")))))</f>
        <v xml:space="preserve"> </v>
      </c>
      <c r="AO77" s="90" t="str">
        <f t="shared" si="15"/>
        <v xml:space="preserve"> </v>
      </c>
      <c r="AP77" s="121"/>
      <c r="AQ77" s="91" t="str">
        <f t="shared" ref="AQ77:AQ140" si="32">IF((AC77-P77)=0," ",IF((AC77-P77)&lt;0,(AC77-P77)*-1,(AC77-P77)))</f>
        <v xml:space="preserve"> </v>
      </c>
      <c r="AR77" s="101" t="str">
        <f t="shared" ref="AR77:AR140" si="33">+IF((AC77-P77)=0," ",IF((AC77-P77)=1,"Servidor requerido",IF((AC77-P77)&gt;1,"Servidores requeridos",IF((AC77-P77)=-1,"Servidor excedente",IF((AC77-P77)&lt;-1,"Servidores excedentes","")))))</f>
        <v xml:space="preserve"> </v>
      </c>
      <c r="AS77" s="92" t="str">
        <f t="shared" si="16"/>
        <v xml:space="preserve"> </v>
      </c>
      <c r="AT77" s="237"/>
      <c r="AU77" s="93" t="str">
        <f t="shared" ref="AU77:AU140" si="34">IF((AD77-Q77)=0," ",IF((AD77-Q77)&lt;0,(AD77-Q77)*-1,(AD77-Q77)))</f>
        <v xml:space="preserve"> </v>
      </c>
      <c r="AV77" s="102" t="str">
        <f t="shared" ref="AV77:AV140" si="35">+IF((AD77-Q77)=0," ",IF((AD77-Q77)=1,"Servidor requerido",IF((AD77-Q77)&gt;1,"Servidores requeridos",IF((AD77-Q77)=-1,"Servidor excedente",IF((AD77-Q77)&lt;-1,"Servidores excedentes","")))))</f>
        <v xml:space="preserve"> </v>
      </c>
      <c r="AW77" s="94" t="str">
        <f t="shared" si="17"/>
        <v xml:space="preserve"> </v>
      </c>
      <c r="AX77" s="237"/>
      <c r="AY77" s="249" t="str">
        <f t="shared" ref="AY77:AY140" si="36">IF((AE77-R77)=0," ",IF((AE77-R77)&lt;0,(AE77-R77)*-1,(AE77-R77)))</f>
        <v xml:space="preserve"> </v>
      </c>
      <c r="AZ77" s="250" t="str">
        <f t="shared" ref="AZ77:AZ140" si="37">+IF((AE77-R77)=0," ",IF((AE77-R77)=1,"Servidor requerido",IF((AE77-R77)&gt;1,"Servidores requeridos",IF((AE77-R77)=-1,"Servidor excedente",IF((AE77-R77)&lt;-1,"Servidores excedentes","")))))</f>
        <v xml:space="preserve"> </v>
      </c>
      <c r="BA77" s="251" t="str">
        <f t="shared" si="18"/>
        <v xml:space="preserve"> </v>
      </c>
      <c r="BB77" s="237"/>
      <c r="BC77" s="33"/>
      <c r="BG77" s="33"/>
      <c r="BI77" s="339" t="str">
        <f t="shared" si="25"/>
        <v xml:space="preserve"> </v>
      </c>
      <c r="BJ77" s="339" t="str">
        <f t="shared" si="25"/>
        <v xml:space="preserve"> </v>
      </c>
      <c r="BK77" s="339" t="str">
        <f t="shared" si="25"/>
        <v xml:space="preserve"> </v>
      </c>
      <c r="BM77" s="339" t="str">
        <f t="shared" si="26"/>
        <v xml:space="preserve"> </v>
      </c>
      <c r="BN77" s="339" t="str">
        <f t="shared" si="26"/>
        <v xml:space="preserve"> </v>
      </c>
      <c r="BO77" s="339" t="str">
        <f t="shared" si="26"/>
        <v xml:space="preserve"> </v>
      </c>
      <c r="BQ77" s="336"/>
      <c r="CA77" s="34"/>
    </row>
    <row r="78" spans="1:79" s="32" customFormat="1" ht="24.95" customHeight="1" x14ac:dyDescent="0.25">
      <c r="A78" s="31"/>
      <c r="B78" s="378"/>
      <c r="C78" s="580"/>
      <c r="D78" s="580"/>
      <c r="E78" s="580"/>
      <c r="F78" s="580"/>
      <c r="G78" s="119"/>
      <c r="H78" s="119"/>
      <c r="I78" s="119"/>
      <c r="J78" s="119"/>
      <c r="K78" s="119"/>
      <c r="L78" s="119"/>
      <c r="M78" s="209"/>
      <c r="N78" s="209"/>
      <c r="O78" s="209"/>
      <c r="P78" s="209"/>
      <c r="Q78" s="252"/>
      <c r="R78" s="252"/>
      <c r="S78" s="208"/>
      <c r="T78" s="64" t="str">
        <f t="shared" si="27"/>
        <v xml:space="preserve"> </v>
      </c>
      <c r="U78" s="64" t="str">
        <f t="shared" si="27"/>
        <v xml:space="preserve"> </v>
      </c>
      <c r="V78" s="64" t="str">
        <f t="shared" si="27"/>
        <v xml:space="preserve"> </v>
      </c>
      <c r="W78" s="64" t="str">
        <f t="shared" si="27"/>
        <v xml:space="preserve"> </v>
      </c>
      <c r="X78" s="64" t="str">
        <f t="shared" si="27"/>
        <v xml:space="preserve"> </v>
      </c>
      <c r="Y78" s="64" t="str">
        <f t="shared" si="27"/>
        <v xml:space="preserve"> </v>
      </c>
      <c r="Z78" s="64" t="str">
        <f t="shared" si="27"/>
        <v xml:space="preserve"> </v>
      </c>
      <c r="AA78" s="209"/>
      <c r="AB78" s="209"/>
      <c r="AC78" s="209"/>
      <c r="AD78" s="252"/>
      <c r="AE78" s="252"/>
      <c r="AF78" s="29"/>
      <c r="AG78" s="31"/>
      <c r="AH78" s="109" t="str">
        <f t="shared" si="19"/>
        <v xml:space="preserve"> </v>
      </c>
      <c r="AI78" s="80" t="str">
        <f t="shared" si="28"/>
        <v xml:space="preserve"> </v>
      </c>
      <c r="AJ78" s="96" t="str">
        <f t="shared" si="29"/>
        <v xml:space="preserve"> </v>
      </c>
      <c r="AK78" s="81" t="str">
        <f t="shared" ref="AK78:AK141" si="38">IF(OR(AJ78="Servidor excedente",AJ78="Servidores excedentes"),"ñ",IF(OR(AJ78="Servidores requeridos",AJ78="Servidor requerido"),"ò"," "))</f>
        <v xml:space="preserve"> </v>
      </c>
      <c r="AL78" s="120"/>
      <c r="AM78" s="89" t="str">
        <f t="shared" si="30"/>
        <v xml:space="preserve"> </v>
      </c>
      <c r="AN78" s="100" t="str">
        <f t="shared" si="31"/>
        <v xml:space="preserve"> </v>
      </c>
      <c r="AO78" s="90" t="str">
        <f t="shared" ref="AO78:AO141" si="39">IF(OR(AN78="Servidor excedente",AN78="Servidores excedentes"),"ñ",IF(OR(AN78="Servidores requeridos",AN78="Servidor requerido"),"ò"," "))</f>
        <v xml:space="preserve"> </v>
      </c>
      <c r="AP78" s="121"/>
      <c r="AQ78" s="91" t="str">
        <f t="shared" si="32"/>
        <v xml:space="preserve"> </v>
      </c>
      <c r="AR78" s="101" t="str">
        <f t="shared" si="33"/>
        <v xml:space="preserve"> </v>
      </c>
      <c r="AS78" s="92" t="str">
        <f t="shared" ref="AS78:AS141" si="40">IF(OR(AR78="Servidor excedente",AR78="Servidores excedentes"),"ñ",IF(OR(AR78="Servidores requeridos",AR78="Servidor requerido"),"ò"," "))</f>
        <v xml:space="preserve"> </v>
      </c>
      <c r="AT78" s="237"/>
      <c r="AU78" s="93" t="str">
        <f t="shared" si="34"/>
        <v xml:space="preserve"> </v>
      </c>
      <c r="AV78" s="102" t="str">
        <f t="shared" si="35"/>
        <v xml:space="preserve"> </v>
      </c>
      <c r="AW78" s="94" t="str">
        <f t="shared" ref="AW78:AW141" si="41">IF(OR(AV78="Servidor excedente",AV78="Servidores excedentes"),"ñ",IF(OR(AV78="Servidores requeridos",AV78="Servidor requerido"),"ò"," "))</f>
        <v xml:space="preserve"> </v>
      </c>
      <c r="AX78" s="237"/>
      <c r="AY78" s="249" t="str">
        <f t="shared" si="36"/>
        <v xml:space="preserve"> </v>
      </c>
      <c r="AZ78" s="250" t="str">
        <f t="shared" si="37"/>
        <v xml:space="preserve"> </v>
      </c>
      <c r="BA78" s="251" t="str">
        <f t="shared" ref="BA78:BA141" si="42">IF(OR(AZ78="Servidor excedente",AZ78="Servidores excedentes"),"ñ",IF(OR(AZ78="Servidores requeridos",AZ78="Servidor requerido"),"ò"," "))</f>
        <v xml:space="preserve"> </v>
      </c>
      <c r="BB78" s="237"/>
      <c r="BC78" s="33"/>
      <c r="BG78" s="33"/>
      <c r="BI78" s="339" t="str">
        <f t="shared" si="25"/>
        <v xml:space="preserve"> </v>
      </c>
      <c r="BJ78" s="339" t="str">
        <f t="shared" si="25"/>
        <v xml:space="preserve"> </v>
      </c>
      <c r="BK78" s="339" t="str">
        <f t="shared" si="25"/>
        <v xml:space="preserve"> </v>
      </c>
      <c r="BM78" s="339" t="str">
        <f t="shared" si="26"/>
        <v xml:space="preserve"> </v>
      </c>
      <c r="BN78" s="339" t="str">
        <f t="shared" si="26"/>
        <v xml:space="preserve"> </v>
      </c>
      <c r="BO78" s="339" t="str">
        <f t="shared" si="26"/>
        <v xml:space="preserve"> </v>
      </c>
      <c r="BQ78" s="336"/>
      <c r="CA78" s="34"/>
    </row>
    <row r="79" spans="1:79" s="32" customFormat="1" ht="24.95" customHeight="1" x14ac:dyDescent="0.25">
      <c r="A79" s="31"/>
      <c r="B79" s="378"/>
      <c r="C79" s="580"/>
      <c r="D79" s="580"/>
      <c r="E79" s="580"/>
      <c r="F79" s="580"/>
      <c r="G79" s="119"/>
      <c r="H79" s="119"/>
      <c r="I79" s="119"/>
      <c r="J79" s="119"/>
      <c r="K79" s="119"/>
      <c r="L79" s="119"/>
      <c r="M79" s="209"/>
      <c r="N79" s="209"/>
      <c r="O79" s="209"/>
      <c r="P79" s="209"/>
      <c r="Q79" s="252"/>
      <c r="R79" s="252"/>
      <c r="S79" s="208"/>
      <c r="T79" s="64" t="str">
        <f t="shared" si="27"/>
        <v xml:space="preserve"> </v>
      </c>
      <c r="U79" s="64" t="str">
        <f t="shared" si="27"/>
        <v xml:space="preserve"> </v>
      </c>
      <c r="V79" s="64" t="str">
        <f t="shared" si="27"/>
        <v xml:space="preserve"> </v>
      </c>
      <c r="W79" s="64" t="str">
        <f t="shared" si="27"/>
        <v xml:space="preserve"> </v>
      </c>
      <c r="X79" s="64" t="str">
        <f t="shared" si="27"/>
        <v xml:space="preserve"> </v>
      </c>
      <c r="Y79" s="64" t="str">
        <f t="shared" si="27"/>
        <v xml:space="preserve"> </v>
      </c>
      <c r="Z79" s="64" t="str">
        <f t="shared" si="27"/>
        <v xml:space="preserve"> </v>
      </c>
      <c r="AA79" s="209"/>
      <c r="AB79" s="209"/>
      <c r="AC79" s="209"/>
      <c r="AD79" s="252"/>
      <c r="AE79" s="252"/>
      <c r="AF79" s="29"/>
      <c r="AG79" s="31"/>
      <c r="AH79" s="109" t="str">
        <f t="shared" si="19"/>
        <v xml:space="preserve"> </v>
      </c>
      <c r="AI79" s="80" t="str">
        <f t="shared" si="28"/>
        <v xml:space="preserve"> </v>
      </c>
      <c r="AJ79" s="96" t="str">
        <f t="shared" si="29"/>
        <v xml:space="preserve"> </v>
      </c>
      <c r="AK79" s="81" t="str">
        <f t="shared" si="38"/>
        <v xml:space="preserve"> </v>
      </c>
      <c r="AL79" s="120"/>
      <c r="AM79" s="89" t="str">
        <f t="shared" si="30"/>
        <v xml:space="preserve"> </v>
      </c>
      <c r="AN79" s="100" t="str">
        <f t="shared" si="31"/>
        <v xml:space="preserve"> </v>
      </c>
      <c r="AO79" s="90" t="str">
        <f t="shared" si="39"/>
        <v xml:space="preserve"> </v>
      </c>
      <c r="AP79" s="121"/>
      <c r="AQ79" s="91" t="str">
        <f t="shared" si="32"/>
        <v xml:space="preserve"> </v>
      </c>
      <c r="AR79" s="101" t="str">
        <f t="shared" si="33"/>
        <v xml:space="preserve"> </v>
      </c>
      <c r="AS79" s="92" t="str">
        <f t="shared" si="40"/>
        <v xml:space="preserve"> </v>
      </c>
      <c r="AT79" s="237"/>
      <c r="AU79" s="93" t="str">
        <f t="shared" si="34"/>
        <v xml:space="preserve"> </v>
      </c>
      <c r="AV79" s="102" t="str">
        <f t="shared" si="35"/>
        <v xml:space="preserve"> </v>
      </c>
      <c r="AW79" s="94" t="str">
        <f t="shared" si="41"/>
        <v xml:space="preserve"> </v>
      </c>
      <c r="AX79" s="237"/>
      <c r="AY79" s="249" t="str">
        <f t="shared" si="36"/>
        <v xml:space="preserve"> </v>
      </c>
      <c r="AZ79" s="250" t="str">
        <f t="shared" si="37"/>
        <v xml:space="preserve"> </v>
      </c>
      <c r="BA79" s="251" t="str">
        <f t="shared" si="42"/>
        <v xml:space="preserve"> </v>
      </c>
      <c r="BB79" s="237"/>
      <c r="BC79" s="33"/>
      <c r="BG79" s="33"/>
      <c r="BI79" s="339" t="str">
        <f t="shared" si="25"/>
        <v xml:space="preserve"> </v>
      </c>
      <c r="BJ79" s="339" t="str">
        <f t="shared" si="25"/>
        <v xml:space="preserve"> </v>
      </c>
      <c r="BK79" s="339" t="str">
        <f t="shared" si="25"/>
        <v xml:space="preserve"> </v>
      </c>
      <c r="BM79" s="339" t="str">
        <f t="shared" si="26"/>
        <v xml:space="preserve"> </v>
      </c>
      <c r="BN79" s="339" t="str">
        <f t="shared" si="26"/>
        <v xml:space="preserve"> </v>
      </c>
      <c r="BO79" s="339" t="str">
        <f t="shared" si="26"/>
        <v xml:space="preserve"> </v>
      </c>
      <c r="BQ79" s="336"/>
      <c r="CA79" s="34"/>
    </row>
    <row r="80" spans="1:79" s="32" customFormat="1" ht="24.95" customHeight="1" x14ac:dyDescent="0.25">
      <c r="A80" s="31"/>
      <c r="B80" s="378"/>
      <c r="C80" s="580"/>
      <c r="D80" s="580"/>
      <c r="E80" s="580"/>
      <c r="F80" s="580"/>
      <c r="G80" s="119"/>
      <c r="H80" s="119"/>
      <c r="I80" s="119"/>
      <c r="J80" s="119"/>
      <c r="K80" s="119"/>
      <c r="L80" s="119"/>
      <c r="M80" s="209"/>
      <c r="N80" s="209"/>
      <c r="O80" s="209"/>
      <c r="P80" s="209"/>
      <c r="Q80" s="252"/>
      <c r="R80" s="252"/>
      <c r="S80" s="208"/>
      <c r="T80" s="64" t="str">
        <f t="shared" si="27"/>
        <v xml:space="preserve"> </v>
      </c>
      <c r="U80" s="64" t="str">
        <f t="shared" si="27"/>
        <v xml:space="preserve"> </v>
      </c>
      <c r="V80" s="64" t="str">
        <f t="shared" si="27"/>
        <v xml:space="preserve"> </v>
      </c>
      <c r="W80" s="64" t="str">
        <f t="shared" si="27"/>
        <v xml:space="preserve"> </v>
      </c>
      <c r="X80" s="64" t="str">
        <f t="shared" si="27"/>
        <v xml:space="preserve"> </v>
      </c>
      <c r="Y80" s="64" t="str">
        <f t="shared" si="27"/>
        <v xml:space="preserve"> </v>
      </c>
      <c r="Z80" s="64" t="str">
        <f t="shared" si="27"/>
        <v xml:space="preserve"> </v>
      </c>
      <c r="AA80" s="209"/>
      <c r="AB80" s="209"/>
      <c r="AC80" s="209"/>
      <c r="AD80" s="252"/>
      <c r="AE80" s="252"/>
      <c r="AF80" s="29"/>
      <c r="AG80" s="31"/>
      <c r="AH80" s="109" t="str">
        <f t="shared" si="19"/>
        <v xml:space="preserve"> </v>
      </c>
      <c r="AI80" s="80" t="str">
        <f t="shared" si="28"/>
        <v xml:space="preserve"> </v>
      </c>
      <c r="AJ80" s="96" t="str">
        <f t="shared" si="29"/>
        <v xml:space="preserve"> </v>
      </c>
      <c r="AK80" s="81" t="str">
        <f t="shared" si="38"/>
        <v xml:space="preserve"> </v>
      </c>
      <c r="AL80" s="120"/>
      <c r="AM80" s="89" t="str">
        <f t="shared" si="30"/>
        <v xml:space="preserve"> </v>
      </c>
      <c r="AN80" s="100" t="str">
        <f t="shared" si="31"/>
        <v xml:space="preserve"> </v>
      </c>
      <c r="AO80" s="90" t="str">
        <f t="shared" si="39"/>
        <v xml:space="preserve"> </v>
      </c>
      <c r="AP80" s="121"/>
      <c r="AQ80" s="91" t="str">
        <f t="shared" si="32"/>
        <v xml:space="preserve"> </v>
      </c>
      <c r="AR80" s="101" t="str">
        <f t="shared" si="33"/>
        <v xml:space="preserve"> </v>
      </c>
      <c r="AS80" s="92" t="str">
        <f t="shared" si="40"/>
        <v xml:space="preserve"> </v>
      </c>
      <c r="AT80" s="237"/>
      <c r="AU80" s="93" t="str">
        <f t="shared" si="34"/>
        <v xml:space="preserve"> </v>
      </c>
      <c r="AV80" s="102" t="str">
        <f t="shared" si="35"/>
        <v xml:space="preserve"> </v>
      </c>
      <c r="AW80" s="94" t="str">
        <f t="shared" si="41"/>
        <v xml:space="preserve"> </v>
      </c>
      <c r="AX80" s="237"/>
      <c r="AY80" s="249" t="str">
        <f t="shared" si="36"/>
        <v xml:space="preserve"> </v>
      </c>
      <c r="AZ80" s="250" t="str">
        <f t="shared" si="37"/>
        <v xml:space="preserve"> </v>
      </c>
      <c r="BA80" s="251" t="str">
        <f t="shared" si="42"/>
        <v xml:space="preserve"> </v>
      </c>
      <c r="BB80" s="237"/>
      <c r="BC80" s="33"/>
      <c r="BG80" s="33"/>
      <c r="BI80" s="339" t="str">
        <f t="shared" si="25"/>
        <v xml:space="preserve"> </v>
      </c>
      <c r="BJ80" s="339" t="str">
        <f t="shared" si="25"/>
        <v xml:space="preserve"> </v>
      </c>
      <c r="BK80" s="339" t="str">
        <f t="shared" si="25"/>
        <v xml:space="preserve"> </v>
      </c>
      <c r="BM80" s="339" t="str">
        <f t="shared" si="26"/>
        <v xml:space="preserve"> </v>
      </c>
      <c r="BN80" s="339" t="str">
        <f t="shared" si="26"/>
        <v xml:space="preserve"> </v>
      </c>
      <c r="BO80" s="339" t="str">
        <f t="shared" si="26"/>
        <v xml:space="preserve"> </v>
      </c>
      <c r="BQ80" s="336"/>
      <c r="CA80" s="34"/>
    </row>
    <row r="81" spans="1:79" s="32" customFormat="1" ht="24.95" customHeight="1" x14ac:dyDescent="0.25">
      <c r="A81" s="31"/>
      <c r="B81" s="378"/>
      <c r="C81" s="580"/>
      <c r="D81" s="580"/>
      <c r="E81" s="580"/>
      <c r="F81" s="580"/>
      <c r="G81" s="119"/>
      <c r="H81" s="119"/>
      <c r="I81" s="119"/>
      <c r="J81" s="119"/>
      <c r="K81" s="119"/>
      <c r="L81" s="119"/>
      <c r="M81" s="209"/>
      <c r="N81" s="209"/>
      <c r="O81" s="209"/>
      <c r="P81" s="209"/>
      <c r="Q81" s="252"/>
      <c r="R81" s="252"/>
      <c r="S81" s="208"/>
      <c r="T81" s="64" t="str">
        <f t="shared" si="27"/>
        <v xml:space="preserve"> </v>
      </c>
      <c r="U81" s="64" t="str">
        <f t="shared" si="27"/>
        <v xml:space="preserve"> </v>
      </c>
      <c r="V81" s="64" t="str">
        <f t="shared" si="27"/>
        <v xml:space="preserve"> </v>
      </c>
      <c r="W81" s="64" t="str">
        <f t="shared" si="27"/>
        <v xml:space="preserve"> </v>
      </c>
      <c r="X81" s="64" t="str">
        <f t="shared" si="27"/>
        <v xml:space="preserve"> </v>
      </c>
      <c r="Y81" s="64" t="str">
        <f t="shared" si="27"/>
        <v xml:space="preserve"> </v>
      </c>
      <c r="Z81" s="64" t="str">
        <f t="shared" si="27"/>
        <v xml:space="preserve"> </v>
      </c>
      <c r="AA81" s="209"/>
      <c r="AB81" s="209"/>
      <c r="AC81" s="209"/>
      <c r="AD81" s="252"/>
      <c r="AE81" s="252"/>
      <c r="AF81" s="29"/>
      <c r="AG81" s="31"/>
      <c r="AH81" s="109" t="str">
        <f t="shared" ref="AH81:AH144" si="43">+IF((W81)=0," ",IF((W81)&gt;0,W81))</f>
        <v xml:space="preserve"> </v>
      </c>
      <c r="AI81" s="80" t="str">
        <f t="shared" si="28"/>
        <v xml:space="preserve"> </v>
      </c>
      <c r="AJ81" s="96" t="str">
        <f t="shared" si="29"/>
        <v xml:space="preserve"> </v>
      </c>
      <c r="AK81" s="81" t="str">
        <f t="shared" si="38"/>
        <v xml:space="preserve"> </v>
      </c>
      <c r="AL81" s="120"/>
      <c r="AM81" s="89" t="str">
        <f t="shared" si="30"/>
        <v xml:space="preserve"> </v>
      </c>
      <c r="AN81" s="100" t="str">
        <f t="shared" si="31"/>
        <v xml:space="preserve"> </v>
      </c>
      <c r="AO81" s="90" t="str">
        <f t="shared" si="39"/>
        <v xml:space="preserve"> </v>
      </c>
      <c r="AP81" s="121"/>
      <c r="AQ81" s="91" t="str">
        <f t="shared" si="32"/>
        <v xml:space="preserve"> </v>
      </c>
      <c r="AR81" s="101" t="str">
        <f t="shared" si="33"/>
        <v xml:space="preserve"> </v>
      </c>
      <c r="AS81" s="92" t="str">
        <f t="shared" si="40"/>
        <v xml:space="preserve"> </v>
      </c>
      <c r="AT81" s="237"/>
      <c r="AU81" s="93" t="str">
        <f t="shared" si="34"/>
        <v xml:space="preserve"> </v>
      </c>
      <c r="AV81" s="102" t="str">
        <f t="shared" si="35"/>
        <v xml:space="preserve"> </v>
      </c>
      <c r="AW81" s="94" t="str">
        <f t="shared" si="41"/>
        <v xml:space="preserve"> </v>
      </c>
      <c r="AX81" s="237"/>
      <c r="AY81" s="249" t="str">
        <f t="shared" si="36"/>
        <v xml:space="preserve"> </v>
      </c>
      <c r="AZ81" s="250" t="str">
        <f t="shared" si="37"/>
        <v xml:space="preserve"> </v>
      </c>
      <c r="BA81" s="251" t="str">
        <f t="shared" si="42"/>
        <v xml:space="preserve"> </v>
      </c>
      <c r="BB81" s="237"/>
      <c r="BC81" s="33"/>
      <c r="BG81" s="33"/>
      <c r="BI81" s="339" t="str">
        <f t="shared" si="25"/>
        <v xml:space="preserve"> </v>
      </c>
      <c r="BJ81" s="339" t="str">
        <f t="shared" si="25"/>
        <v xml:space="preserve"> </v>
      </c>
      <c r="BK81" s="339" t="str">
        <f t="shared" si="25"/>
        <v xml:space="preserve"> </v>
      </c>
      <c r="BM81" s="339" t="str">
        <f t="shared" si="26"/>
        <v xml:space="preserve"> </v>
      </c>
      <c r="BN81" s="339" t="str">
        <f t="shared" si="26"/>
        <v xml:space="preserve"> </v>
      </c>
      <c r="BO81" s="339" t="str">
        <f t="shared" si="26"/>
        <v xml:space="preserve"> </v>
      </c>
      <c r="BQ81" s="336"/>
      <c r="CA81" s="34"/>
    </row>
    <row r="82" spans="1:79" s="32" customFormat="1" ht="24.95" customHeight="1" x14ac:dyDescent="0.25">
      <c r="A82" s="31"/>
      <c r="B82" s="378"/>
      <c r="C82" s="580"/>
      <c r="D82" s="580"/>
      <c r="E82" s="580"/>
      <c r="F82" s="580"/>
      <c r="G82" s="119"/>
      <c r="H82" s="119"/>
      <c r="I82" s="119"/>
      <c r="J82" s="119"/>
      <c r="K82" s="119"/>
      <c r="L82" s="119"/>
      <c r="M82" s="209"/>
      <c r="N82" s="209"/>
      <c r="O82" s="209"/>
      <c r="P82" s="209"/>
      <c r="Q82" s="252"/>
      <c r="R82" s="252"/>
      <c r="S82" s="208"/>
      <c r="T82" s="64" t="str">
        <f t="shared" si="27"/>
        <v xml:space="preserve"> </v>
      </c>
      <c r="U82" s="64" t="str">
        <f t="shared" si="27"/>
        <v xml:space="preserve"> </v>
      </c>
      <c r="V82" s="64" t="str">
        <f t="shared" si="27"/>
        <v xml:space="preserve"> </v>
      </c>
      <c r="W82" s="64" t="str">
        <f t="shared" si="27"/>
        <v xml:space="preserve"> </v>
      </c>
      <c r="X82" s="64" t="str">
        <f t="shared" si="27"/>
        <v xml:space="preserve"> </v>
      </c>
      <c r="Y82" s="64" t="str">
        <f t="shared" si="27"/>
        <v xml:space="preserve"> </v>
      </c>
      <c r="Z82" s="64" t="str">
        <f t="shared" si="27"/>
        <v xml:space="preserve"> </v>
      </c>
      <c r="AA82" s="209"/>
      <c r="AB82" s="209"/>
      <c r="AC82" s="209"/>
      <c r="AD82" s="252"/>
      <c r="AE82" s="252"/>
      <c r="AF82" s="29"/>
      <c r="AG82" s="31"/>
      <c r="AH82" s="109" t="str">
        <f t="shared" si="43"/>
        <v xml:space="preserve"> </v>
      </c>
      <c r="AI82" s="80" t="str">
        <f t="shared" si="28"/>
        <v xml:space="preserve"> </v>
      </c>
      <c r="AJ82" s="96" t="str">
        <f t="shared" si="29"/>
        <v xml:space="preserve"> </v>
      </c>
      <c r="AK82" s="81" t="str">
        <f t="shared" si="38"/>
        <v xml:space="preserve"> </v>
      </c>
      <c r="AL82" s="120"/>
      <c r="AM82" s="89" t="str">
        <f t="shared" si="30"/>
        <v xml:space="preserve"> </v>
      </c>
      <c r="AN82" s="100" t="str">
        <f t="shared" si="31"/>
        <v xml:space="preserve"> </v>
      </c>
      <c r="AO82" s="90" t="str">
        <f t="shared" si="39"/>
        <v xml:space="preserve"> </v>
      </c>
      <c r="AP82" s="121"/>
      <c r="AQ82" s="91" t="str">
        <f t="shared" si="32"/>
        <v xml:space="preserve"> </v>
      </c>
      <c r="AR82" s="101" t="str">
        <f t="shared" si="33"/>
        <v xml:space="preserve"> </v>
      </c>
      <c r="AS82" s="92" t="str">
        <f t="shared" si="40"/>
        <v xml:space="preserve"> </v>
      </c>
      <c r="AT82" s="237"/>
      <c r="AU82" s="93" t="str">
        <f t="shared" si="34"/>
        <v xml:space="preserve"> </v>
      </c>
      <c r="AV82" s="102" t="str">
        <f t="shared" si="35"/>
        <v xml:space="preserve"> </v>
      </c>
      <c r="AW82" s="94" t="str">
        <f t="shared" si="41"/>
        <v xml:space="preserve"> </v>
      </c>
      <c r="AX82" s="237"/>
      <c r="AY82" s="249" t="str">
        <f t="shared" si="36"/>
        <v xml:space="preserve"> </v>
      </c>
      <c r="AZ82" s="250" t="str">
        <f t="shared" si="37"/>
        <v xml:space="preserve"> </v>
      </c>
      <c r="BA82" s="251" t="str">
        <f t="shared" si="42"/>
        <v xml:space="preserve"> </v>
      </c>
      <c r="BB82" s="237"/>
      <c r="BC82" s="33"/>
      <c r="BG82" s="33"/>
      <c r="BI82" s="339" t="str">
        <f t="shared" si="25"/>
        <v xml:space="preserve"> </v>
      </c>
      <c r="BJ82" s="339" t="str">
        <f t="shared" si="25"/>
        <v xml:space="preserve"> </v>
      </c>
      <c r="BK82" s="339" t="str">
        <f t="shared" si="25"/>
        <v xml:space="preserve"> </v>
      </c>
      <c r="BM82" s="339" t="str">
        <f t="shared" si="26"/>
        <v xml:space="preserve"> </v>
      </c>
      <c r="BN82" s="339" t="str">
        <f t="shared" si="26"/>
        <v xml:space="preserve"> </v>
      </c>
      <c r="BO82" s="339" t="str">
        <f t="shared" si="26"/>
        <v xml:space="preserve"> </v>
      </c>
      <c r="BQ82" s="336"/>
      <c r="CA82" s="34"/>
    </row>
    <row r="83" spans="1:79" s="32" customFormat="1" ht="24.95" customHeight="1" x14ac:dyDescent="0.25">
      <c r="A83" s="31"/>
      <c r="B83" s="378"/>
      <c r="C83" s="580"/>
      <c r="D83" s="580"/>
      <c r="E83" s="580"/>
      <c r="F83" s="580"/>
      <c r="G83" s="119"/>
      <c r="H83" s="119"/>
      <c r="I83" s="119"/>
      <c r="J83" s="119"/>
      <c r="K83" s="119"/>
      <c r="L83" s="119"/>
      <c r="M83" s="209"/>
      <c r="N83" s="209"/>
      <c r="O83" s="209"/>
      <c r="P83" s="209"/>
      <c r="Q83" s="252"/>
      <c r="R83" s="252"/>
      <c r="S83" s="208"/>
      <c r="T83" s="64" t="str">
        <f t="shared" si="27"/>
        <v xml:space="preserve"> </v>
      </c>
      <c r="U83" s="64" t="str">
        <f t="shared" si="27"/>
        <v xml:space="preserve"> </v>
      </c>
      <c r="V83" s="64" t="str">
        <f t="shared" si="27"/>
        <v xml:space="preserve"> </v>
      </c>
      <c r="W83" s="64" t="str">
        <f t="shared" si="27"/>
        <v xml:space="preserve"> </v>
      </c>
      <c r="X83" s="64" t="str">
        <f t="shared" si="27"/>
        <v xml:space="preserve"> </v>
      </c>
      <c r="Y83" s="64" t="str">
        <f t="shared" si="27"/>
        <v xml:space="preserve"> </v>
      </c>
      <c r="Z83" s="64" t="str">
        <f t="shared" si="27"/>
        <v xml:space="preserve"> </v>
      </c>
      <c r="AA83" s="209"/>
      <c r="AB83" s="209"/>
      <c r="AC83" s="209"/>
      <c r="AD83" s="252"/>
      <c r="AE83" s="252"/>
      <c r="AF83" s="29"/>
      <c r="AG83" s="31"/>
      <c r="AH83" s="109" t="str">
        <f t="shared" si="43"/>
        <v xml:space="preserve"> </v>
      </c>
      <c r="AI83" s="80" t="str">
        <f t="shared" si="28"/>
        <v xml:space="preserve"> </v>
      </c>
      <c r="AJ83" s="96" t="str">
        <f t="shared" si="29"/>
        <v xml:space="preserve"> </v>
      </c>
      <c r="AK83" s="81" t="str">
        <f t="shared" si="38"/>
        <v xml:space="preserve"> </v>
      </c>
      <c r="AL83" s="120"/>
      <c r="AM83" s="89" t="str">
        <f t="shared" si="30"/>
        <v xml:space="preserve"> </v>
      </c>
      <c r="AN83" s="100" t="str">
        <f t="shared" si="31"/>
        <v xml:space="preserve"> </v>
      </c>
      <c r="AO83" s="90" t="str">
        <f t="shared" si="39"/>
        <v xml:space="preserve"> </v>
      </c>
      <c r="AP83" s="121"/>
      <c r="AQ83" s="91" t="str">
        <f t="shared" si="32"/>
        <v xml:space="preserve"> </v>
      </c>
      <c r="AR83" s="101" t="str">
        <f t="shared" si="33"/>
        <v xml:space="preserve"> </v>
      </c>
      <c r="AS83" s="92" t="str">
        <f t="shared" si="40"/>
        <v xml:space="preserve"> </v>
      </c>
      <c r="AT83" s="237"/>
      <c r="AU83" s="93" t="str">
        <f t="shared" si="34"/>
        <v xml:space="preserve"> </v>
      </c>
      <c r="AV83" s="102" t="str">
        <f t="shared" si="35"/>
        <v xml:space="preserve"> </v>
      </c>
      <c r="AW83" s="94" t="str">
        <f t="shared" si="41"/>
        <v xml:space="preserve"> </v>
      </c>
      <c r="AX83" s="237"/>
      <c r="AY83" s="249" t="str">
        <f t="shared" si="36"/>
        <v xml:space="preserve"> </v>
      </c>
      <c r="AZ83" s="250" t="str">
        <f t="shared" si="37"/>
        <v xml:space="preserve"> </v>
      </c>
      <c r="BA83" s="251" t="str">
        <f t="shared" si="42"/>
        <v xml:space="preserve"> </v>
      </c>
      <c r="BB83" s="237"/>
      <c r="BC83" s="33"/>
      <c r="BG83" s="33"/>
      <c r="BI83" s="339" t="str">
        <f t="shared" si="25"/>
        <v xml:space="preserve"> </v>
      </c>
      <c r="BJ83" s="339" t="str">
        <f t="shared" si="25"/>
        <v xml:space="preserve"> </v>
      </c>
      <c r="BK83" s="339" t="str">
        <f t="shared" si="25"/>
        <v xml:space="preserve"> </v>
      </c>
      <c r="BM83" s="339" t="str">
        <f t="shared" si="26"/>
        <v xml:space="preserve"> </v>
      </c>
      <c r="BN83" s="339" t="str">
        <f t="shared" si="26"/>
        <v xml:space="preserve"> </v>
      </c>
      <c r="BO83" s="339" t="str">
        <f t="shared" si="26"/>
        <v xml:space="preserve"> </v>
      </c>
      <c r="BQ83" s="336"/>
      <c r="CA83" s="34"/>
    </row>
    <row r="84" spans="1:79" s="32" customFormat="1" ht="24.95" customHeight="1" x14ac:dyDescent="0.25">
      <c r="A84" s="31"/>
      <c r="B84" s="378"/>
      <c r="C84" s="580"/>
      <c r="D84" s="580"/>
      <c r="E84" s="580"/>
      <c r="F84" s="580"/>
      <c r="G84" s="119"/>
      <c r="H84" s="119"/>
      <c r="I84" s="119"/>
      <c r="J84" s="119"/>
      <c r="K84" s="119"/>
      <c r="L84" s="119"/>
      <c r="M84" s="209"/>
      <c r="N84" s="209"/>
      <c r="O84" s="209"/>
      <c r="P84" s="209"/>
      <c r="Q84" s="252"/>
      <c r="R84" s="252"/>
      <c r="S84" s="208"/>
      <c r="T84" s="64" t="str">
        <f t="shared" si="27"/>
        <v xml:space="preserve"> </v>
      </c>
      <c r="U84" s="64" t="str">
        <f t="shared" si="27"/>
        <v xml:space="preserve"> </v>
      </c>
      <c r="V84" s="64" t="str">
        <f t="shared" si="27"/>
        <v xml:space="preserve"> </v>
      </c>
      <c r="W84" s="64" t="str">
        <f t="shared" si="27"/>
        <v xml:space="preserve"> </v>
      </c>
      <c r="X84" s="64" t="str">
        <f t="shared" si="27"/>
        <v xml:space="preserve"> </v>
      </c>
      <c r="Y84" s="64" t="str">
        <f t="shared" si="27"/>
        <v xml:space="preserve"> </v>
      </c>
      <c r="Z84" s="64" t="str">
        <f t="shared" si="27"/>
        <v xml:space="preserve"> </v>
      </c>
      <c r="AA84" s="209"/>
      <c r="AB84" s="209"/>
      <c r="AC84" s="209"/>
      <c r="AD84" s="252"/>
      <c r="AE84" s="252"/>
      <c r="AF84" s="29"/>
      <c r="AG84" s="31"/>
      <c r="AH84" s="109" t="str">
        <f t="shared" si="43"/>
        <v xml:space="preserve"> </v>
      </c>
      <c r="AI84" s="80" t="str">
        <f t="shared" si="28"/>
        <v xml:space="preserve"> </v>
      </c>
      <c r="AJ84" s="96" t="str">
        <f t="shared" si="29"/>
        <v xml:space="preserve"> </v>
      </c>
      <c r="AK84" s="81" t="str">
        <f t="shared" si="38"/>
        <v xml:space="preserve"> </v>
      </c>
      <c r="AL84" s="120"/>
      <c r="AM84" s="89" t="str">
        <f t="shared" si="30"/>
        <v xml:space="preserve"> </v>
      </c>
      <c r="AN84" s="100" t="str">
        <f t="shared" si="31"/>
        <v xml:space="preserve"> </v>
      </c>
      <c r="AO84" s="90" t="str">
        <f t="shared" si="39"/>
        <v xml:space="preserve"> </v>
      </c>
      <c r="AP84" s="121"/>
      <c r="AQ84" s="91" t="str">
        <f t="shared" si="32"/>
        <v xml:space="preserve"> </v>
      </c>
      <c r="AR84" s="101" t="str">
        <f t="shared" si="33"/>
        <v xml:space="preserve"> </v>
      </c>
      <c r="AS84" s="92" t="str">
        <f t="shared" si="40"/>
        <v xml:space="preserve"> </v>
      </c>
      <c r="AT84" s="237"/>
      <c r="AU84" s="93" t="str">
        <f t="shared" si="34"/>
        <v xml:space="preserve"> </v>
      </c>
      <c r="AV84" s="102" t="str">
        <f t="shared" si="35"/>
        <v xml:space="preserve"> </v>
      </c>
      <c r="AW84" s="94" t="str">
        <f t="shared" si="41"/>
        <v xml:space="preserve"> </v>
      </c>
      <c r="AX84" s="237"/>
      <c r="AY84" s="249" t="str">
        <f t="shared" si="36"/>
        <v xml:space="preserve"> </v>
      </c>
      <c r="AZ84" s="250" t="str">
        <f t="shared" si="37"/>
        <v xml:space="preserve"> </v>
      </c>
      <c r="BA84" s="251" t="str">
        <f t="shared" si="42"/>
        <v xml:space="preserve"> </v>
      </c>
      <c r="BB84" s="237"/>
      <c r="BC84" s="33"/>
      <c r="BG84" s="33"/>
      <c r="BI84" s="339" t="str">
        <f t="shared" si="25"/>
        <v xml:space="preserve"> </v>
      </c>
      <c r="BJ84" s="339" t="str">
        <f t="shared" si="25"/>
        <v xml:space="preserve"> </v>
      </c>
      <c r="BK84" s="339" t="str">
        <f t="shared" si="25"/>
        <v xml:space="preserve"> </v>
      </c>
      <c r="BM84" s="339" t="str">
        <f t="shared" si="26"/>
        <v xml:space="preserve"> </v>
      </c>
      <c r="BN84" s="339" t="str">
        <f t="shared" si="26"/>
        <v xml:space="preserve"> </v>
      </c>
      <c r="BO84" s="339" t="str">
        <f t="shared" si="26"/>
        <v xml:space="preserve"> </v>
      </c>
      <c r="BQ84" s="336"/>
      <c r="CA84" s="34"/>
    </row>
    <row r="85" spans="1:79" s="32" customFormat="1" ht="24.95" customHeight="1" x14ac:dyDescent="0.25">
      <c r="A85" s="31"/>
      <c r="B85" s="378"/>
      <c r="C85" s="580"/>
      <c r="D85" s="580"/>
      <c r="E85" s="580"/>
      <c r="F85" s="580"/>
      <c r="G85" s="119"/>
      <c r="H85" s="119"/>
      <c r="I85" s="119"/>
      <c r="J85" s="119"/>
      <c r="K85" s="119"/>
      <c r="L85" s="119"/>
      <c r="M85" s="209"/>
      <c r="N85" s="209"/>
      <c r="O85" s="209"/>
      <c r="P85" s="209"/>
      <c r="Q85" s="252"/>
      <c r="R85" s="252"/>
      <c r="S85" s="208"/>
      <c r="T85" s="64" t="str">
        <f t="shared" si="27"/>
        <v xml:space="preserve"> </v>
      </c>
      <c r="U85" s="64" t="str">
        <f t="shared" si="27"/>
        <v xml:space="preserve"> </v>
      </c>
      <c r="V85" s="64" t="str">
        <f t="shared" si="27"/>
        <v xml:space="preserve"> </v>
      </c>
      <c r="W85" s="64" t="str">
        <f t="shared" si="27"/>
        <v xml:space="preserve"> </v>
      </c>
      <c r="X85" s="64" t="str">
        <f t="shared" si="27"/>
        <v xml:space="preserve"> </v>
      </c>
      <c r="Y85" s="64" t="str">
        <f t="shared" si="27"/>
        <v xml:space="preserve"> </v>
      </c>
      <c r="Z85" s="64" t="str">
        <f t="shared" si="27"/>
        <v xml:space="preserve"> </v>
      </c>
      <c r="AA85" s="209"/>
      <c r="AB85" s="209"/>
      <c r="AC85" s="209"/>
      <c r="AD85" s="252"/>
      <c r="AE85" s="252"/>
      <c r="AF85" s="29"/>
      <c r="AG85" s="31"/>
      <c r="AH85" s="109" t="str">
        <f t="shared" si="43"/>
        <v xml:space="preserve"> </v>
      </c>
      <c r="AI85" s="80" t="str">
        <f t="shared" si="28"/>
        <v xml:space="preserve"> </v>
      </c>
      <c r="AJ85" s="96" t="str">
        <f t="shared" si="29"/>
        <v xml:space="preserve"> </v>
      </c>
      <c r="AK85" s="81" t="str">
        <f t="shared" si="38"/>
        <v xml:space="preserve"> </v>
      </c>
      <c r="AL85" s="120"/>
      <c r="AM85" s="89" t="str">
        <f t="shared" si="30"/>
        <v xml:space="preserve"> </v>
      </c>
      <c r="AN85" s="100" t="str">
        <f t="shared" si="31"/>
        <v xml:space="preserve"> </v>
      </c>
      <c r="AO85" s="90" t="str">
        <f t="shared" si="39"/>
        <v xml:space="preserve"> </v>
      </c>
      <c r="AP85" s="121"/>
      <c r="AQ85" s="91" t="str">
        <f t="shared" si="32"/>
        <v xml:space="preserve"> </v>
      </c>
      <c r="AR85" s="101" t="str">
        <f t="shared" si="33"/>
        <v xml:space="preserve"> </v>
      </c>
      <c r="AS85" s="92" t="str">
        <f t="shared" si="40"/>
        <v xml:space="preserve"> </v>
      </c>
      <c r="AT85" s="237"/>
      <c r="AU85" s="93" t="str">
        <f t="shared" si="34"/>
        <v xml:space="preserve"> </v>
      </c>
      <c r="AV85" s="102" t="str">
        <f t="shared" si="35"/>
        <v xml:space="preserve"> </v>
      </c>
      <c r="AW85" s="94" t="str">
        <f t="shared" si="41"/>
        <v xml:space="preserve"> </v>
      </c>
      <c r="AX85" s="237"/>
      <c r="AY85" s="249" t="str">
        <f t="shared" si="36"/>
        <v xml:space="preserve"> </v>
      </c>
      <c r="AZ85" s="250" t="str">
        <f t="shared" si="37"/>
        <v xml:space="preserve"> </v>
      </c>
      <c r="BA85" s="251" t="str">
        <f t="shared" si="42"/>
        <v xml:space="preserve"> </v>
      </c>
      <c r="BB85" s="237"/>
      <c r="BC85" s="33"/>
      <c r="BG85" s="33"/>
      <c r="BI85" s="339" t="str">
        <f t="shared" si="25"/>
        <v xml:space="preserve"> </v>
      </c>
      <c r="BJ85" s="339" t="str">
        <f t="shared" si="25"/>
        <v xml:space="preserve"> </v>
      </c>
      <c r="BK85" s="339" t="str">
        <f t="shared" si="25"/>
        <v xml:space="preserve"> </v>
      </c>
      <c r="BM85" s="339" t="str">
        <f t="shared" si="26"/>
        <v xml:space="preserve"> </v>
      </c>
      <c r="BN85" s="339" t="str">
        <f t="shared" si="26"/>
        <v xml:space="preserve"> </v>
      </c>
      <c r="BO85" s="339" t="str">
        <f t="shared" si="26"/>
        <v xml:space="preserve"> </v>
      </c>
      <c r="BQ85" s="336"/>
      <c r="CA85" s="34"/>
    </row>
    <row r="86" spans="1:79" s="32" customFormat="1" ht="24.95" customHeight="1" x14ac:dyDescent="0.25">
      <c r="A86" s="31"/>
      <c r="B86" s="378"/>
      <c r="C86" s="580"/>
      <c r="D86" s="580"/>
      <c r="E86" s="580"/>
      <c r="F86" s="580"/>
      <c r="G86" s="119"/>
      <c r="H86" s="119"/>
      <c r="I86" s="119"/>
      <c r="J86" s="119"/>
      <c r="K86" s="119"/>
      <c r="L86" s="119"/>
      <c r="M86" s="209"/>
      <c r="N86" s="209"/>
      <c r="O86" s="209"/>
      <c r="P86" s="209"/>
      <c r="Q86" s="252"/>
      <c r="R86" s="252"/>
      <c r="S86" s="208"/>
      <c r="T86" s="64" t="str">
        <f t="shared" si="27"/>
        <v xml:space="preserve"> </v>
      </c>
      <c r="U86" s="64" t="str">
        <f t="shared" si="27"/>
        <v xml:space="preserve"> </v>
      </c>
      <c r="V86" s="64" t="str">
        <f t="shared" si="27"/>
        <v xml:space="preserve"> </v>
      </c>
      <c r="W86" s="64" t="str">
        <f t="shared" si="27"/>
        <v xml:space="preserve"> </v>
      </c>
      <c r="X86" s="64" t="str">
        <f t="shared" si="27"/>
        <v xml:space="preserve"> </v>
      </c>
      <c r="Y86" s="64" t="str">
        <f t="shared" si="27"/>
        <v xml:space="preserve"> </v>
      </c>
      <c r="Z86" s="64" t="str">
        <f t="shared" si="27"/>
        <v xml:space="preserve"> </v>
      </c>
      <c r="AA86" s="209"/>
      <c r="AB86" s="209"/>
      <c r="AC86" s="209"/>
      <c r="AD86" s="252"/>
      <c r="AE86" s="252"/>
      <c r="AF86" s="29"/>
      <c r="AG86" s="31"/>
      <c r="AH86" s="109" t="str">
        <f t="shared" si="43"/>
        <v xml:space="preserve"> </v>
      </c>
      <c r="AI86" s="80" t="str">
        <f t="shared" si="28"/>
        <v xml:space="preserve"> </v>
      </c>
      <c r="AJ86" s="96" t="str">
        <f t="shared" si="29"/>
        <v xml:space="preserve"> </v>
      </c>
      <c r="AK86" s="81" t="str">
        <f t="shared" si="38"/>
        <v xml:space="preserve"> </v>
      </c>
      <c r="AL86" s="120"/>
      <c r="AM86" s="89" t="str">
        <f t="shared" si="30"/>
        <v xml:space="preserve"> </v>
      </c>
      <c r="AN86" s="100" t="str">
        <f t="shared" si="31"/>
        <v xml:space="preserve"> </v>
      </c>
      <c r="AO86" s="90" t="str">
        <f t="shared" si="39"/>
        <v xml:space="preserve"> </v>
      </c>
      <c r="AP86" s="121"/>
      <c r="AQ86" s="91" t="str">
        <f t="shared" si="32"/>
        <v xml:space="preserve"> </v>
      </c>
      <c r="AR86" s="101" t="str">
        <f t="shared" si="33"/>
        <v xml:space="preserve"> </v>
      </c>
      <c r="AS86" s="92" t="str">
        <f t="shared" si="40"/>
        <v xml:space="preserve"> </v>
      </c>
      <c r="AT86" s="237"/>
      <c r="AU86" s="93" t="str">
        <f t="shared" si="34"/>
        <v xml:space="preserve"> </v>
      </c>
      <c r="AV86" s="102" t="str">
        <f t="shared" si="35"/>
        <v xml:space="preserve"> </v>
      </c>
      <c r="AW86" s="94" t="str">
        <f t="shared" si="41"/>
        <v xml:space="preserve"> </v>
      </c>
      <c r="AX86" s="237"/>
      <c r="AY86" s="249" t="str">
        <f t="shared" si="36"/>
        <v xml:space="preserve"> </v>
      </c>
      <c r="AZ86" s="250" t="str">
        <f t="shared" si="37"/>
        <v xml:space="preserve"> </v>
      </c>
      <c r="BA86" s="251" t="str">
        <f t="shared" si="42"/>
        <v xml:space="preserve"> </v>
      </c>
      <c r="BB86" s="237"/>
      <c r="BC86" s="33"/>
      <c r="BG86" s="33"/>
      <c r="BI86" s="339" t="str">
        <f t="shared" si="25"/>
        <v xml:space="preserve"> </v>
      </c>
      <c r="BJ86" s="339" t="str">
        <f t="shared" si="25"/>
        <v xml:space="preserve"> </v>
      </c>
      <c r="BK86" s="339" t="str">
        <f t="shared" si="25"/>
        <v xml:space="preserve"> </v>
      </c>
      <c r="BM86" s="339" t="str">
        <f t="shared" si="26"/>
        <v xml:space="preserve"> </v>
      </c>
      <c r="BN86" s="339" t="str">
        <f t="shared" si="26"/>
        <v xml:space="preserve"> </v>
      </c>
      <c r="BO86" s="339" t="str">
        <f t="shared" si="26"/>
        <v xml:space="preserve"> </v>
      </c>
      <c r="BQ86" s="336"/>
      <c r="CA86" s="34"/>
    </row>
    <row r="87" spans="1:79" s="32" customFormat="1" ht="24.95" customHeight="1" x14ac:dyDescent="0.25">
      <c r="A87" s="31"/>
      <c r="B87" s="378"/>
      <c r="C87" s="580"/>
      <c r="D87" s="580"/>
      <c r="E87" s="580"/>
      <c r="F87" s="580"/>
      <c r="G87" s="119"/>
      <c r="H87" s="119"/>
      <c r="I87" s="119"/>
      <c r="J87" s="119"/>
      <c r="K87" s="119"/>
      <c r="L87" s="119"/>
      <c r="M87" s="209"/>
      <c r="N87" s="209"/>
      <c r="O87" s="209"/>
      <c r="P87" s="209"/>
      <c r="Q87" s="252"/>
      <c r="R87" s="252"/>
      <c r="S87" s="208"/>
      <c r="T87" s="64" t="str">
        <f t="shared" si="27"/>
        <v xml:space="preserve"> </v>
      </c>
      <c r="U87" s="64" t="str">
        <f t="shared" si="27"/>
        <v xml:space="preserve"> </v>
      </c>
      <c r="V87" s="64" t="str">
        <f t="shared" si="27"/>
        <v xml:space="preserve"> </v>
      </c>
      <c r="W87" s="64" t="str">
        <f t="shared" si="27"/>
        <v xml:space="preserve"> </v>
      </c>
      <c r="X87" s="64" t="str">
        <f t="shared" si="27"/>
        <v xml:space="preserve"> </v>
      </c>
      <c r="Y87" s="64" t="str">
        <f t="shared" si="27"/>
        <v xml:space="preserve"> </v>
      </c>
      <c r="Z87" s="64" t="str">
        <f t="shared" si="27"/>
        <v xml:space="preserve"> </v>
      </c>
      <c r="AA87" s="209"/>
      <c r="AB87" s="209"/>
      <c r="AC87" s="209"/>
      <c r="AD87" s="252"/>
      <c r="AE87" s="252"/>
      <c r="AF87" s="29"/>
      <c r="AG87" s="31"/>
      <c r="AH87" s="109" t="str">
        <f t="shared" si="43"/>
        <v xml:space="preserve"> </v>
      </c>
      <c r="AI87" s="80" t="str">
        <f t="shared" si="28"/>
        <v xml:space="preserve"> </v>
      </c>
      <c r="AJ87" s="96" t="str">
        <f t="shared" si="29"/>
        <v xml:space="preserve"> </v>
      </c>
      <c r="AK87" s="81" t="str">
        <f t="shared" si="38"/>
        <v xml:space="preserve"> </v>
      </c>
      <c r="AL87" s="120"/>
      <c r="AM87" s="89" t="str">
        <f t="shared" si="30"/>
        <v xml:space="preserve"> </v>
      </c>
      <c r="AN87" s="100" t="str">
        <f t="shared" si="31"/>
        <v xml:space="preserve"> </v>
      </c>
      <c r="AO87" s="90" t="str">
        <f t="shared" si="39"/>
        <v xml:space="preserve"> </v>
      </c>
      <c r="AP87" s="121"/>
      <c r="AQ87" s="91" t="str">
        <f t="shared" si="32"/>
        <v xml:space="preserve"> </v>
      </c>
      <c r="AR87" s="101" t="str">
        <f t="shared" si="33"/>
        <v xml:space="preserve"> </v>
      </c>
      <c r="AS87" s="92" t="str">
        <f t="shared" si="40"/>
        <v xml:space="preserve"> </v>
      </c>
      <c r="AT87" s="237"/>
      <c r="AU87" s="93" t="str">
        <f t="shared" si="34"/>
        <v xml:space="preserve"> </v>
      </c>
      <c r="AV87" s="102" t="str">
        <f t="shared" si="35"/>
        <v xml:space="preserve"> </v>
      </c>
      <c r="AW87" s="94" t="str">
        <f t="shared" si="41"/>
        <v xml:space="preserve"> </v>
      </c>
      <c r="AX87" s="237"/>
      <c r="AY87" s="249" t="str">
        <f t="shared" si="36"/>
        <v xml:space="preserve"> </v>
      </c>
      <c r="AZ87" s="250" t="str">
        <f t="shared" si="37"/>
        <v xml:space="preserve"> </v>
      </c>
      <c r="BA87" s="251" t="str">
        <f t="shared" si="42"/>
        <v xml:space="preserve"> </v>
      </c>
      <c r="BB87" s="237"/>
      <c r="BC87" s="33"/>
      <c r="BG87" s="33"/>
      <c r="BI87" s="339" t="str">
        <f t="shared" si="25"/>
        <v xml:space="preserve"> </v>
      </c>
      <c r="BJ87" s="339" t="str">
        <f t="shared" si="25"/>
        <v xml:space="preserve"> </v>
      </c>
      <c r="BK87" s="339" t="str">
        <f t="shared" si="25"/>
        <v xml:space="preserve"> </v>
      </c>
      <c r="BM87" s="339" t="str">
        <f t="shared" si="26"/>
        <v xml:space="preserve"> </v>
      </c>
      <c r="BN87" s="339" t="str">
        <f t="shared" si="26"/>
        <v xml:space="preserve"> </v>
      </c>
      <c r="BO87" s="339" t="str">
        <f t="shared" si="26"/>
        <v xml:space="preserve"> </v>
      </c>
      <c r="BQ87" s="336"/>
      <c r="CA87" s="34"/>
    </row>
    <row r="88" spans="1:79" s="32" customFormat="1" ht="24.95" customHeight="1" x14ac:dyDescent="0.25">
      <c r="A88" s="31"/>
      <c r="B88" s="378"/>
      <c r="C88" s="580"/>
      <c r="D88" s="580"/>
      <c r="E88" s="580"/>
      <c r="F88" s="580"/>
      <c r="G88" s="119"/>
      <c r="H88" s="119"/>
      <c r="I88" s="119"/>
      <c r="J88" s="119"/>
      <c r="K88" s="119"/>
      <c r="L88" s="119"/>
      <c r="M88" s="209"/>
      <c r="N88" s="209"/>
      <c r="O88" s="209"/>
      <c r="P88" s="209"/>
      <c r="Q88" s="252"/>
      <c r="R88" s="252"/>
      <c r="S88" s="208"/>
      <c r="T88" s="64" t="str">
        <f t="shared" si="27"/>
        <v xml:space="preserve"> </v>
      </c>
      <c r="U88" s="64" t="str">
        <f t="shared" si="27"/>
        <v xml:space="preserve"> </v>
      </c>
      <c r="V88" s="64" t="str">
        <f t="shared" si="27"/>
        <v xml:space="preserve"> </v>
      </c>
      <c r="W88" s="64" t="str">
        <f t="shared" si="27"/>
        <v xml:space="preserve"> </v>
      </c>
      <c r="X88" s="64" t="str">
        <f t="shared" si="27"/>
        <v xml:space="preserve"> </v>
      </c>
      <c r="Y88" s="64" t="str">
        <f t="shared" si="27"/>
        <v xml:space="preserve"> </v>
      </c>
      <c r="Z88" s="64" t="str">
        <f t="shared" si="27"/>
        <v xml:space="preserve"> </v>
      </c>
      <c r="AA88" s="209"/>
      <c r="AB88" s="209"/>
      <c r="AC88" s="209"/>
      <c r="AD88" s="252"/>
      <c r="AE88" s="252"/>
      <c r="AF88" s="29"/>
      <c r="AG88" s="31"/>
      <c r="AH88" s="109" t="str">
        <f t="shared" si="43"/>
        <v xml:space="preserve"> </v>
      </c>
      <c r="AI88" s="80" t="str">
        <f t="shared" si="28"/>
        <v xml:space="preserve"> </v>
      </c>
      <c r="AJ88" s="96" t="str">
        <f t="shared" si="29"/>
        <v xml:space="preserve"> </v>
      </c>
      <c r="AK88" s="81" t="str">
        <f t="shared" si="38"/>
        <v xml:space="preserve"> </v>
      </c>
      <c r="AL88" s="120"/>
      <c r="AM88" s="89" t="str">
        <f t="shared" si="30"/>
        <v xml:space="preserve"> </v>
      </c>
      <c r="AN88" s="100" t="str">
        <f t="shared" si="31"/>
        <v xml:space="preserve"> </v>
      </c>
      <c r="AO88" s="90" t="str">
        <f t="shared" si="39"/>
        <v xml:space="preserve"> </v>
      </c>
      <c r="AP88" s="121"/>
      <c r="AQ88" s="91" t="str">
        <f t="shared" si="32"/>
        <v xml:space="preserve"> </v>
      </c>
      <c r="AR88" s="101" t="str">
        <f t="shared" si="33"/>
        <v xml:space="preserve"> </v>
      </c>
      <c r="AS88" s="92" t="str">
        <f t="shared" si="40"/>
        <v xml:space="preserve"> </v>
      </c>
      <c r="AT88" s="237"/>
      <c r="AU88" s="93" t="str">
        <f t="shared" si="34"/>
        <v xml:space="preserve"> </v>
      </c>
      <c r="AV88" s="102" t="str">
        <f t="shared" si="35"/>
        <v xml:space="preserve"> </v>
      </c>
      <c r="AW88" s="94" t="str">
        <f t="shared" si="41"/>
        <v xml:space="preserve"> </v>
      </c>
      <c r="AX88" s="237"/>
      <c r="AY88" s="249" t="str">
        <f t="shared" si="36"/>
        <v xml:space="preserve"> </v>
      </c>
      <c r="AZ88" s="250" t="str">
        <f t="shared" si="37"/>
        <v xml:space="preserve"> </v>
      </c>
      <c r="BA88" s="251" t="str">
        <f t="shared" si="42"/>
        <v xml:space="preserve"> </v>
      </c>
      <c r="BB88" s="237"/>
      <c r="BC88" s="33"/>
      <c r="BG88" s="33"/>
      <c r="BI88" s="339" t="str">
        <f t="shared" si="25"/>
        <v xml:space="preserve"> </v>
      </c>
      <c r="BJ88" s="339" t="str">
        <f t="shared" si="25"/>
        <v xml:space="preserve"> </v>
      </c>
      <c r="BK88" s="339" t="str">
        <f t="shared" si="25"/>
        <v xml:space="preserve"> </v>
      </c>
      <c r="BM88" s="339" t="str">
        <f t="shared" si="26"/>
        <v xml:space="preserve"> </v>
      </c>
      <c r="BN88" s="339" t="str">
        <f t="shared" si="26"/>
        <v xml:space="preserve"> </v>
      </c>
      <c r="BO88" s="339" t="str">
        <f t="shared" si="26"/>
        <v xml:space="preserve"> </v>
      </c>
      <c r="BQ88" s="336"/>
      <c r="CA88" s="34"/>
    </row>
    <row r="89" spans="1:79" s="32" customFormat="1" ht="24.95" customHeight="1" x14ac:dyDescent="0.25">
      <c r="A89" s="31"/>
      <c r="B89" s="378"/>
      <c r="C89" s="580"/>
      <c r="D89" s="580"/>
      <c r="E89" s="580"/>
      <c r="F89" s="580"/>
      <c r="G89" s="119"/>
      <c r="H89" s="119"/>
      <c r="I89" s="119"/>
      <c r="J89" s="119"/>
      <c r="K89" s="119"/>
      <c r="L89" s="119"/>
      <c r="M89" s="209"/>
      <c r="N89" s="209"/>
      <c r="O89" s="209"/>
      <c r="P89" s="209"/>
      <c r="Q89" s="252"/>
      <c r="R89" s="252"/>
      <c r="S89" s="208"/>
      <c r="T89" s="64" t="str">
        <f t="shared" si="27"/>
        <v xml:space="preserve"> </v>
      </c>
      <c r="U89" s="64" t="str">
        <f t="shared" si="27"/>
        <v xml:space="preserve"> </v>
      </c>
      <c r="V89" s="64" t="str">
        <f t="shared" si="27"/>
        <v xml:space="preserve"> </v>
      </c>
      <c r="W89" s="64" t="str">
        <f t="shared" si="27"/>
        <v xml:space="preserve"> </v>
      </c>
      <c r="X89" s="64" t="str">
        <f t="shared" si="27"/>
        <v xml:space="preserve"> </v>
      </c>
      <c r="Y89" s="64" t="str">
        <f t="shared" si="27"/>
        <v xml:space="preserve"> </v>
      </c>
      <c r="Z89" s="64" t="str">
        <f t="shared" si="27"/>
        <v xml:space="preserve"> </v>
      </c>
      <c r="AA89" s="209"/>
      <c r="AB89" s="209"/>
      <c r="AC89" s="209"/>
      <c r="AD89" s="252"/>
      <c r="AE89" s="252"/>
      <c r="AF89" s="29"/>
      <c r="AG89" s="31"/>
      <c r="AH89" s="109" t="str">
        <f t="shared" si="43"/>
        <v xml:space="preserve"> </v>
      </c>
      <c r="AI89" s="80" t="str">
        <f t="shared" si="28"/>
        <v xml:space="preserve"> </v>
      </c>
      <c r="AJ89" s="96" t="str">
        <f t="shared" si="29"/>
        <v xml:space="preserve"> </v>
      </c>
      <c r="AK89" s="81" t="str">
        <f t="shared" si="38"/>
        <v xml:space="preserve"> </v>
      </c>
      <c r="AL89" s="120"/>
      <c r="AM89" s="89" t="str">
        <f t="shared" si="30"/>
        <v xml:space="preserve"> </v>
      </c>
      <c r="AN89" s="100" t="str">
        <f t="shared" si="31"/>
        <v xml:space="preserve"> </v>
      </c>
      <c r="AO89" s="90" t="str">
        <f t="shared" si="39"/>
        <v xml:space="preserve"> </v>
      </c>
      <c r="AP89" s="121"/>
      <c r="AQ89" s="91" t="str">
        <f t="shared" si="32"/>
        <v xml:space="preserve"> </v>
      </c>
      <c r="AR89" s="101" t="str">
        <f t="shared" si="33"/>
        <v xml:space="preserve"> </v>
      </c>
      <c r="AS89" s="92" t="str">
        <f t="shared" si="40"/>
        <v xml:space="preserve"> </v>
      </c>
      <c r="AT89" s="237"/>
      <c r="AU89" s="93" t="str">
        <f t="shared" si="34"/>
        <v xml:space="preserve"> </v>
      </c>
      <c r="AV89" s="102" t="str">
        <f t="shared" si="35"/>
        <v xml:space="preserve"> </v>
      </c>
      <c r="AW89" s="94" t="str">
        <f t="shared" si="41"/>
        <v xml:space="preserve"> </v>
      </c>
      <c r="AX89" s="237"/>
      <c r="AY89" s="249" t="str">
        <f t="shared" si="36"/>
        <v xml:space="preserve"> </v>
      </c>
      <c r="AZ89" s="250" t="str">
        <f t="shared" si="37"/>
        <v xml:space="preserve"> </v>
      </c>
      <c r="BA89" s="251" t="str">
        <f t="shared" si="42"/>
        <v xml:space="preserve"> </v>
      </c>
      <c r="BB89" s="237"/>
      <c r="BC89" s="33"/>
      <c r="BG89" s="33"/>
      <c r="BI89" s="339" t="str">
        <f t="shared" si="25"/>
        <v xml:space="preserve"> </v>
      </c>
      <c r="BJ89" s="339" t="str">
        <f t="shared" si="25"/>
        <v xml:space="preserve"> </v>
      </c>
      <c r="BK89" s="339" t="str">
        <f t="shared" si="25"/>
        <v xml:space="preserve"> </v>
      </c>
      <c r="BM89" s="339" t="str">
        <f t="shared" si="26"/>
        <v xml:space="preserve"> </v>
      </c>
      <c r="BN89" s="339" t="str">
        <f t="shared" si="26"/>
        <v xml:space="preserve"> </v>
      </c>
      <c r="BO89" s="339" t="str">
        <f t="shared" si="26"/>
        <v xml:space="preserve"> </v>
      </c>
      <c r="BQ89" s="336"/>
      <c r="CA89" s="34"/>
    </row>
    <row r="90" spans="1:79" s="32" customFormat="1" ht="24.95" customHeight="1" x14ac:dyDescent="0.25">
      <c r="A90" s="31"/>
      <c r="B90" s="378"/>
      <c r="C90" s="580"/>
      <c r="D90" s="580"/>
      <c r="E90" s="580"/>
      <c r="F90" s="580"/>
      <c r="G90" s="119"/>
      <c r="H90" s="119"/>
      <c r="I90" s="119"/>
      <c r="J90" s="119"/>
      <c r="K90" s="119"/>
      <c r="L90" s="119"/>
      <c r="M90" s="209"/>
      <c r="N90" s="209"/>
      <c r="O90" s="209"/>
      <c r="P90" s="209"/>
      <c r="Q90" s="252"/>
      <c r="R90" s="252"/>
      <c r="S90" s="208"/>
      <c r="T90" s="64" t="str">
        <f t="shared" si="27"/>
        <v xml:space="preserve"> </v>
      </c>
      <c r="U90" s="64" t="str">
        <f t="shared" si="27"/>
        <v xml:space="preserve"> </v>
      </c>
      <c r="V90" s="64" t="str">
        <f t="shared" si="27"/>
        <v xml:space="preserve"> </v>
      </c>
      <c r="W90" s="64" t="str">
        <f t="shared" si="27"/>
        <v xml:space="preserve"> </v>
      </c>
      <c r="X90" s="64" t="str">
        <f t="shared" si="27"/>
        <v xml:space="preserve"> </v>
      </c>
      <c r="Y90" s="64" t="str">
        <f t="shared" si="27"/>
        <v xml:space="preserve"> </v>
      </c>
      <c r="Z90" s="64" t="str">
        <f t="shared" si="27"/>
        <v xml:space="preserve"> </v>
      </c>
      <c r="AA90" s="209"/>
      <c r="AB90" s="209"/>
      <c r="AC90" s="209"/>
      <c r="AD90" s="252"/>
      <c r="AE90" s="252"/>
      <c r="AF90" s="29"/>
      <c r="AG90" s="31"/>
      <c r="AH90" s="109" t="str">
        <f t="shared" si="43"/>
        <v xml:space="preserve"> </v>
      </c>
      <c r="AI90" s="80" t="str">
        <f t="shared" si="28"/>
        <v xml:space="preserve"> </v>
      </c>
      <c r="AJ90" s="96" t="str">
        <f t="shared" si="29"/>
        <v xml:space="preserve"> </v>
      </c>
      <c r="AK90" s="81" t="str">
        <f t="shared" si="38"/>
        <v xml:space="preserve"> </v>
      </c>
      <c r="AL90" s="120"/>
      <c r="AM90" s="89" t="str">
        <f t="shared" si="30"/>
        <v xml:space="preserve"> </v>
      </c>
      <c r="AN90" s="100" t="str">
        <f t="shared" si="31"/>
        <v xml:space="preserve"> </v>
      </c>
      <c r="AO90" s="90" t="str">
        <f t="shared" si="39"/>
        <v xml:space="preserve"> </v>
      </c>
      <c r="AP90" s="121"/>
      <c r="AQ90" s="91" t="str">
        <f t="shared" si="32"/>
        <v xml:space="preserve"> </v>
      </c>
      <c r="AR90" s="101" t="str">
        <f t="shared" si="33"/>
        <v xml:space="preserve"> </v>
      </c>
      <c r="AS90" s="92" t="str">
        <f t="shared" si="40"/>
        <v xml:space="preserve"> </v>
      </c>
      <c r="AT90" s="237"/>
      <c r="AU90" s="93" t="str">
        <f t="shared" si="34"/>
        <v xml:space="preserve"> </v>
      </c>
      <c r="AV90" s="102" t="str">
        <f t="shared" si="35"/>
        <v xml:space="preserve"> </v>
      </c>
      <c r="AW90" s="94" t="str">
        <f t="shared" si="41"/>
        <v xml:space="preserve"> </v>
      </c>
      <c r="AX90" s="237"/>
      <c r="AY90" s="249" t="str">
        <f t="shared" si="36"/>
        <v xml:space="preserve"> </v>
      </c>
      <c r="AZ90" s="250" t="str">
        <f t="shared" si="37"/>
        <v xml:space="preserve"> </v>
      </c>
      <c r="BA90" s="251" t="str">
        <f t="shared" si="42"/>
        <v xml:space="preserve"> </v>
      </c>
      <c r="BB90" s="237"/>
      <c r="BC90" s="33"/>
      <c r="BG90" s="33"/>
      <c r="BI90" s="339" t="str">
        <f t="shared" si="25"/>
        <v xml:space="preserve"> </v>
      </c>
      <c r="BJ90" s="339" t="str">
        <f t="shared" si="25"/>
        <v xml:space="preserve"> </v>
      </c>
      <c r="BK90" s="339" t="str">
        <f t="shared" si="25"/>
        <v xml:space="preserve"> </v>
      </c>
      <c r="BM90" s="339" t="str">
        <f t="shared" si="26"/>
        <v xml:space="preserve"> </v>
      </c>
      <c r="BN90" s="339" t="str">
        <f t="shared" si="26"/>
        <v xml:space="preserve"> </v>
      </c>
      <c r="BO90" s="339" t="str">
        <f t="shared" si="26"/>
        <v xml:space="preserve"> </v>
      </c>
      <c r="BQ90" s="336"/>
      <c r="CA90" s="34"/>
    </row>
    <row r="91" spans="1:79" s="32" customFormat="1" ht="24.95" customHeight="1" x14ac:dyDescent="0.25">
      <c r="A91" s="31"/>
      <c r="B91" s="378"/>
      <c r="C91" s="580"/>
      <c r="D91" s="580"/>
      <c r="E91" s="580"/>
      <c r="F91" s="580"/>
      <c r="G91" s="119"/>
      <c r="H91" s="119"/>
      <c r="I91" s="119"/>
      <c r="J91" s="119"/>
      <c r="K91" s="119"/>
      <c r="L91" s="119"/>
      <c r="M91" s="209"/>
      <c r="N91" s="209"/>
      <c r="O91" s="209"/>
      <c r="P91" s="209"/>
      <c r="Q91" s="252"/>
      <c r="R91" s="252"/>
      <c r="S91" s="208"/>
      <c r="T91" s="64" t="str">
        <f t="shared" si="27"/>
        <v xml:space="preserve"> </v>
      </c>
      <c r="U91" s="64" t="str">
        <f t="shared" si="27"/>
        <v xml:space="preserve"> </v>
      </c>
      <c r="V91" s="64" t="str">
        <f t="shared" si="27"/>
        <v xml:space="preserve"> </v>
      </c>
      <c r="W91" s="64" t="str">
        <f t="shared" si="27"/>
        <v xml:space="preserve"> </v>
      </c>
      <c r="X91" s="64" t="str">
        <f t="shared" si="27"/>
        <v xml:space="preserve"> </v>
      </c>
      <c r="Y91" s="64" t="str">
        <f t="shared" si="27"/>
        <v xml:space="preserve"> </v>
      </c>
      <c r="Z91" s="64" t="str">
        <f t="shared" si="27"/>
        <v xml:space="preserve"> </v>
      </c>
      <c r="AA91" s="209"/>
      <c r="AB91" s="209"/>
      <c r="AC91" s="209"/>
      <c r="AD91" s="252"/>
      <c r="AE91" s="252"/>
      <c r="AF91" s="29"/>
      <c r="AG91" s="31"/>
      <c r="AH91" s="109" t="str">
        <f t="shared" si="43"/>
        <v xml:space="preserve"> </v>
      </c>
      <c r="AI91" s="80" t="str">
        <f t="shared" si="28"/>
        <v xml:space="preserve"> </v>
      </c>
      <c r="AJ91" s="96" t="str">
        <f t="shared" si="29"/>
        <v xml:space="preserve"> </v>
      </c>
      <c r="AK91" s="81" t="str">
        <f t="shared" si="38"/>
        <v xml:space="preserve"> </v>
      </c>
      <c r="AL91" s="120"/>
      <c r="AM91" s="89" t="str">
        <f t="shared" si="30"/>
        <v xml:space="preserve"> </v>
      </c>
      <c r="AN91" s="100" t="str">
        <f t="shared" si="31"/>
        <v xml:space="preserve"> </v>
      </c>
      <c r="AO91" s="90" t="str">
        <f t="shared" si="39"/>
        <v xml:space="preserve"> </v>
      </c>
      <c r="AP91" s="121"/>
      <c r="AQ91" s="91" t="str">
        <f t="shared" si="32"/>
        <v xml:space="preserve"> </v>
      </c>
      <c r="AR91" s="101" t="str">
        <f t="shared" si="33"/>
        <v xml:space="preserve"> </v>
      </c>
      <c r="AS91" s="92" t="str">
        <f t="shared" si="40"/>
        <v xml:space="preserve"> </v>
      </c>
      <c r="AT91" s="237"/>
      <c r="AU91" s="93" t="str">
        <f t="shared" si="34"/>
        <v xml:space="preserve"> </v>
      </c>
      <c r="AV91" s="102" t="str">
        <f t="shared" si="35"/>
        <v xml:space="preserve"> </v>
      </c>
      <c r="AW91" s="94" t="str">
        <f t="shared" si="41"/>
        <v xml:space="preserve"> </v>
      </c>
      <c r="AX91" s="237"/>
      <c r="AY91" s="249" t="str">
        <f t="shared" si="36"/>
        <v xml:space="preserve"> </v>
      </c>
      <c r="AZ91" s="250" t="str">
        <f t="shared" si="37"/>
        <v xml:space="preserve"> </v>
      </c>
      <c r="BA91" s="251" t="str">
        <f t="shared" si="42"/>
        <v xml:space="preserve"> </v>
      </c>
      <c r="BB91" s="237"/>
      <c r="BC91" s="33"/>
      <c r="BG91" s="33"/>
      <c r="BI91" s="339" t="str">
        <f t="shared" si="25"/>
        <v xml:space="preserve"> </v>
      </c>
      <c r="BJ91" s="339" t="str">
        <f t="shared" si="25"/>
        <v xml:space="preserve"> </v>
      </c>
      <c r="BK91" s="339" t="str">
        <f t="shared" si="25"/>
        <v xml:space="preserve"> </v>
      </c>
      <c r="BM91" s="339" t="str">
        <f t="shared" si="26"/>
        <v xml:space="preserve"> </v>
      </c>
      <c r="BN91" s="339" t="str">
        <f t="shared" si="26"/>
        <v xml:space="preserve"> </v>
      </c>
      <c r="BO91" s="339" t="str">
        <f t="shared" si="26"/>
        <v xml:space="preserve"> </v>
      </c>
      <c r="BQ91" s="336"/>
      <c r="CA91" s="34"/>
    </row>
    <row r="92" spans="1:79" s="32" customFormat="1" ht="24.95" customHeight="1" x14ac:dyDescent="0.25">
      <c r="A92" s="31"/>
      <c r="B92" s="378"/>
      <c r="C92" s="580"/>
      <c r="D92" s="580"/>
      <c r="E92" s="580"/>
      <c r="F92" s="580"/>
      <c r="G92" s="119"/>
      <c r="H92" s="119"/>
      <c r="I92" s="119"/>
      <c r="J92" s="119"/>
      <c r="K92" s="119"/>
      <c r="L92" s="119"/>
      <c r="M92" s="209"/>
      <c r="N92" s="209"/>
      <c r="O92" s="209"/>
      <c r="P92" s="209"/>
      <c r="Q92" s="252"/>
      <c r="R92" s="252"/>
      <c r="S92" s="208"/>
      <c r="T92" s="64" t="str">
        <f t="shared" si="27"/>
        <v xml:space="preserve"> </v>
      </c>
      <c r="U92" s="64" t="str">
        <f t="shared" si="27"/>
        <v xml:space="preserve"> </v>
      </c>
      <c r="V92" s="64" t="str">
        <f t="shared" si="27"/>
        <v xml:space="preserve"> </v>
      </c>
      <c r="W92" s="64" t="str">
        <f t="shared" si="27"/>
        <v xml:space="preserve"> </v>
      </c>
      <c r="X92" s="64" t="str">
        <f t="shared" si="27"/>
        <v xml:space="preserve"> </v>
      </c>
      <c r="Y92" s="64" t="str">
        <f t="shared" si="27"/>
        <v xml:space="preserve"> </v>
      </c>
      <c r="Z92" s="64" t="str">
        <f t="shared" si="27"/>
        <v xml:space="preserve"> </v>
      </c>
      <c r="AA92" s="209"/>
      <c r="AB92" s="209"/>
      <c r="AC92" s="209"/>
      <c r="AD92" s="252"/>
      <c r="AE92" s="252"/>
      <c r="AF92" s="29"/>
      <c r="AG92" s="31"/>
      <c r="AH92" s="109" t="str">
        <f t="shared" si="43"/>
        <v xml:space="preserve"> </v>
      </c>
      <c r="AI92" s="80" t="str">
        <f t="shared" si="28"/>
        <v xml:space="preserve"> </v>
      </c>
      <c r="AJ92" s="96" t="str">
        <f t="shared" si="29"/>
        <v xml:space="preserve"> </v>
      </c>
      <c r="AK92" s="81" t="str">
        <f t="shared" si="38"/>
        <v xml:space="preserve"> </v>
      </c>
      <c r="AL92" s="120"/>
      <c r="AM92" s="89" t="str">
        <f t="shared" si="30"/>
        <v xml:space="preserve"> </v>
      </c>
      <c r="AN92" s="100" t="str">
        <f t="shared" si="31"/>
        <v xml:space="preserve"> </v>
      </c>
      <c r="AO92" s="90" t="str">
        <f t="shared" si="39"/>
        <v xml:space="preserve"> </v>
      </c>
      <c r="AP92" s="121"/>
      <c r="AQ92" s="91" t="str">
        <f t="shared" si="32"/>
        <v xml:space="preserve"> </v>
      </c>
      <c r="AR92" s="101" t="str">
        <f t="shared" si="33"/>
        <v xml:space="preserve"> </v>
      </c>
      <c r="AS92" s="92" t="str">
        <f t="shared" si="40"/>
        <v xml:space="preserve"> </v>
      </c>
      <c r="AT92" s="237"/>
      <c r="AU92" s="93" t="str">
        <f t="shared" si="34"/>
        <v xml:space="preserve"> </v>
      </c>
      <c r="AV92" s="102" t="str">
        <f t="shared" si="35"/>
        <v xml:space="preserve"> </v>
      </c>
      <c r="AW92" s="94" t="str">
        <f t="shared" si="41"/>
        <v xml:space="preserve"> </v>
      </c>
      <c r="AX92" s="237"/>
      <c r="AY92" s="249" t="str">
        <f t="shared" si="36"/>
        <v xml:space="preserve"> </v>
      </c>
      <c r="AZ92" s="250" t="str">
        <f t="shared" si="37"/>
        <v xml:space="preserve"> </v>
      </c>
      <c r="BA92" s="251" t="str">
        <f t="shared" si="42"/>
        <v xml:space="preserve"> </v>
      </c>
      <c r="BB92" s="237"/>
      <c r="BC92" s="33"/>
      <c r="BG92" s="33"/>
      <c r="BI92" s="339" t="str">
        <f t="shared" si="25"/>
        <v xml:space="preserve"> </v>
      </c>
      <c r="BJ92" s="339" t="str">
        <f t="shared" si="25"/>
        <v xml:space="preserve"> </v>
      </c>
      <c r="BK92" s="339" t="str">
        <f t="shared" si="25"/>
        <v xml:space="preserve"> </v>
      </c>
      <c r="BM92" s="339" t="str">
        <f t="shared" si="26"/>
        <v xml:space="preserve"> </v>
      </c>
      <c r="BN92" s="339" t="str">
        <f t="shared" si="26"/>
        <v xml:space="preserve"> </v>
      </c>
      <c r="BO92" s="339" t="str">
        <f t="shared" si="26"/>
        <v xml:space="preserve"> </v>
      </c>
      <c r="BQ92" s="336"/>
      <c r="CA92" s="34"/>
    </row>
    <row r="93" spans="1:79" s="32" customFormat="1" ht="24.95" customHeight="1" x14ac:dyDescent="0.25">
      <c r="A93" s="31"/>
      <c r="B93" s="378"/>
      <c r="C93" s="580"/>
      <c r="D93" s="580"/>
      <c r="E93" s="580"/>
      <c r="F93" s="580"/>
      <c r="G93" s="119"/>
      <c r="H93" s="119"/>
      <c r="I93" s="119"/>
      <c r="J93" s="119"/>
      <c r="K93" s="119"/>
      <c r="L93" s="119"/>
      <c r="M93" s="209"/>
      <c r="N93" s="209"/>
      <c r="O93" s="209"/>
      <c r="P93" s="209"/>
      <c r="Q93" s="252"/>
      <c r="R93" s="252"/>
      <c r="S93" s="208"/>
      <c r="T93" s="64" t="str">
        <f t="shared" si="27"/>
        <v xml:space="preserve"> </v>
      </c>
      <c r="U93" s="64" t="str">
        <f t="shared" si="27"/>
        <v xml:space="preserve"> </v>
      </c>
      <c r="V93" s="64" t="str">
        <f t="shared" si="27"/>
        <v xml:space="preserve"> </v>
      </c>
      <c r="W93" s="64" t="str">
        <f t="shared" si="27"/>
        <v xml:space="preserve"> </v>
      </c>
      <c r="X93" s="64" t="str">
        <f t="shared" si="27"/>
        <v xml:space="preserve"> </v>
      </c>
      <c r="Y93" s="64" t="str">
        <f t="shared" si="27"/>
        <v xml:space="preserve"> </v>
      </c>
      <c r="Z93" s="64" t="str">
        <f t="shared" si="27"/>
        <v xml:space="preserve"> </v>
      </c>
      <c r="AA93" s="209"/>
      <c r="AB93" s="209"/>
      <c r="AC93" s="209"/>
      <c r="AD93" s="252"/>
      <c r="AE93" s="252"/>
      <c r="AF93" s="29"/>
      <c r="AG93" s="31"/>
      <c r="AH93" s="109" t="str">
        <f t="shared" si="43"/>
        <v xml:space="preserve"> </v>
      </c>
      <c r="AI93" s="80" t="str">
        <f t="shared" si="28"/>
        <v xml:space="preserve"> </v>
      </c>
      <c r="AJ93" s="96" t="str">
        <f t="shared" si="29"/>
        <v xml:space="preserve"> </v>
      </c>
      <c r="AK93" s="81" t="str">
        <f t="shared" si="38"/>
        <v xml:space="preserve"> </v>
      </c>
      <c r="AL93" s="120"/>
      <c r="AM93" s="89" t="str">
        <f t="shared" si="30"/>
        <v xml:space="preserve"> </v>
      </c>
      <c r="AN93" s="100" t="str">
        <f t="shared" si="31"/>
        <v xml:space="preserve"> </v>
      </c>
      <c r="AO93" s="90" t="str">
        <f t="shared" si="39"/>
        <v xml:space="preserve"> </v>
      </c>
      <c r="AP93" s="121"/>
      <c r="AQ93" s="91" t="str">
        <f t="shared" si="32"/>
        <v xml:space="preserve"> </v>
      </c>
      <c r="AR93" s="101" t="str">
        <f t="shared" si="33"/>
        <v xml:space="preserve"> </v>
      </c>
      <c r="AS93" s="92" t="str">
        <f t="shared" si="40"/>
        <v xml:space="preserve"> </v>
      </c>
      <c r="AT93" s="237"/>
      <c r="AU93" s="93" t="str">
        <f t="shared" si="34"/>
        <v xml:space="preserve"> </v>
      </c>
      <c r="AV93" s="102" t="str">
        <f t="shared" si="35"/>
        <v xml:space="preserve"> </v>
      </c>
      <c r="AW93" s="94" t="str">
        <f t="shared" si="41"/>
        <v xml:space="preserve"> </v>
      </c>
      <c r="AX93" s="237"/>
      <c r="AY93" s="249" t="str">
        <f t="shared" si="36"/>
        <v xml:space="preserve"> </v>
      </c>
      <c r="AZ93" s="250" t="str">
        <f t="shared" si="37"/>
        <v xml:space="preserve"> </v>
      </c>
      <c r="BA93" s="251" t="str">
        <f t="shared" si="42"/>
        <v xml:space="preserve"> </v>
      </c>
      <c r="BB93" s="237"/>
      <c r="BC93" s="33"/>
      <c r="BG93" s="33"/>
      <c r="BI93" s="339" t="str">
        <f t="shared" ref="BI93:BK112" si="44">IF($B93=BI$12,(SUM($G93:$R93))," ")</f>
        <v xml:space="preserve"> </v>
      </c>
      <c r="BJ93" s="339" t="str">
        <f t="shared" si="44"/>
        <v xml:space="preserve"> </v>
      </c>
      <c r="BK93" s="339" t="str">
        <f t="shared" si="44"/>
        <v xml:space="preserve"> </v>
      </c>
      <c r="BM93" s="339" t="str">
        <f t="shared" ref="BM93:BO112" si="45">IF($B93=BM$12,(SUM($T93:$AE93))," ")</f>
        <v xml:space="preserve"> </v>
      </c>
      <c r="BN93" s="339" t="str">
        <f t="shared" si="45"/>
        <v xml:space="preserve"> </v>
      </c>
      <c r="BO93" s="339" t="str">
        <f t="shared" si="45"/>
        <v xml:space="preserve"> </v>
      </c>
      <c r="BQ93" s="336"/>
      <c r="CA93" s="34"/>
    </row>
    <row r="94" spans="1:79" s="32" customFormat="1" ht="24.95" customHeight="1" x14ac:dyDescent="0.25">
      <c r="A94" s="31"/>
      <c r="B94" s="378"/>
      <c r="C94" s="580"/>
      <c r="D94" s="580"/>
      <c r="E94" s="580"/>
      <c r="F94" s="580"/>
      <c r="G94" s="119"/>
      <c r="H94" s="119"/>
      <c r="I94" s="119"/>
      <c r="J94" s="119"/>
      <c r="K94" s="119"/>
      <c r="L94" s="119"/>
      <c r="M94" s="209"/>
      <c r="N94" s="209"/>
      <c r="O94" s="209"/>
      <c r="P94" s="209"/>
      <c r="Q94" s="252"/>
      <c r="R94" s="252"/>
      <c r="S94" s="208"/>
      <c r="T94" s="64" t="str">
        <f t="shared" si="27"/>
        <v xml:space="preserve"> </v>
      </c>
      <c r="U94" s="64" t="str">
        <f t="shared" si="27"/>
        <v xml:space="preserve"> </v>
      </c>
      <c r="V94" s="64" t="str">
        <f t="shared" si="27"/>
        <v xml:space="preserve"> </v>
      </c>
      <c r="W94" s="64" t="str">
        <f t="shared" si="27"/>
        <v xml:space="preserve"> </v>
      </c>
      <c r="X94" s="64" t="str">
        <f t="shared" si="27"/>
        <v xml:space="preserve"> </v>
      </c>
      <c r="Y94" s="64" t="str">
        <f t="shared" si="27"/>
        <v xml:space="preserve"> </v>
      </c>
      <c r="Z94" s="64" t="str">
        <f t="shared" si="27"/>
        <v xml:space="preserve"> </v>
      </c>
      <c r="AA94" s="209"/>
      <c r="AB94" s="209"/>
      <c r="AC94" s="209"/>
      <c r="AD94" s="252"/>
      <c r="AE94" s="252"/>
      <c r="AF94" s="29"/>
      <c r="AG94" s="31"/>
      <c r="AH94" s="109" t="str">
        <f t="shared" si="43"/>
        <v xml:space="preserve"> </v>
      </c>
      <c r="AI94" s="80" t="str">
        <f t="shared" si="28"/>
        <v xml:space="preserve"> </v>
      </c>
      <c r="AJ94" s="96" t="str">
        <f t="shared" si="29"/>
        <v xml:space="preserve"> </v>
      </c>
      <c r="AK94" s="81" t="str">
        <f t="shared" si="38"/>
        <v xml:space="preserve"> </v>
      </c>
      <c r="AL94" s="120"/>
      <c r="AM94" s="89" t="str">
        <f t="shared" si="30"/>
        <v xml:space="preserve"> </v>
      </c>
      <c r="AN94" s="100" t="str">
        <f t="shared" si="31"/>
        <v xml:space="preserve"> </v>
      </c>
      <c r="AO94" s="90" t="str">
        <f t="shared" si="39"/>
        <v xml:space="preserve"> </v>
      </c>
      <c r="AP94" s="121"/>
      <c r="AQ94" s="91" t="str">
        <f t="shared" si="32"/>
        <v xml:space="preserve"> </v>
      </c>
      <c r="AR94" s="101" t="str">
        <f t="shared" si="33"/>
        <v xml:space="preserve"> </v>
      </c>
      <c r="AS94" s="92" t="str">
        <f t="shared" si="40"/>
        <v xml:space="preserve"> </v>
      </c>
      <c r="AT94" s="237"/>
      <c r="AU94" s="93" t="str">
        <f t="shared" si="34"/>
        <v xml:space="preserve"> </v>
      </c>
      <c r="AV94" s="102" t="str">
        <f t="shared" si="35"/>
        <v xml:space="preserve"> </v>
      </c>
      <c r="AW94" s="94" t="str">
        <f t="shared" si="41"/>
        <v xml:space="preserve"> </v>
      </c>
      <c r="AX94" s="237"/>
      <c r="AY94" s="249" t="str">
        <f t="shared" si="36"/>
        <v xml:space="preserve"> </v>
      </c>
      <c r="AZ94" s="250" t="str">
        <f t="shared" si="37"/>
        <v xml:space="preserve"> </v>
      </c>
      <c r="BA94" s="251" t="str">
        <f t="shared" si="42"/>
        <v xml:space="preserve"> </v>
      </c>
      <c r="BB94" s="237"/>
      <c r="BC94" s="33"/>
      <c r="BG94" s="33"/>
      <c r="BI94" s="339" t="str">
        <f t="shared" si="44"/>
        <v xml:space="preserve"> </v>
      </c>
      <c r="BJ94" s="339" t="str">
        <f t="shared" si="44"/>
        <v xml:space="preserve"> </v>
      </c>
      <c r="BK94" s="339" t="str">
        <f t="shared" si="44"/>
        <v xml:space="preserve"> </v>
      </c>
      <c r="BM94" s="339" t="str">
        <f t="shared" si="45"/>
        <v xml:space="preserve"> </v>
      </c>
      <c r="BN94" s="339" t="str">
        <f t="shared" si="45"/>
        <v xml:space="preserve"> </v>
      </c>
      <c r="BO94" s="339" t="str">
        <f t="shared" si="45"/>
        <v xml:space="preserve"> </v>
      </c>
      <c r="BQ94" s="336"/>
      <c r="CA94" s="34"/>
    </row>
    <row r="95" spans="1:79" s="32" customFormat="1" ht="24.95" customHeight="1" x14ac:dyDescent="0.25">
      <c r="A95" s="31"/>
      <c r="B95" s="378"/>
      <c r="C95" s="580"/>
      <c r="D95" s="580"/>
      <c r="E95" s="580"/>
      <c r="F95" s="580"/>
      <c r="G95" s="119"/>
      <c r="H95" s="119"/>
      <c r="I95" s="119"/>
      <c r="J95" s="119"/>
      <c r="K95" s="119"/>
      <c r="L95" s="119"/>
      <c r="M95" s="209"/>
      <c r="N95" s="209"/>
      <c r="O95" s="209"/>
      <c r="P95" s="209"/>
      <c r="Q95" s="252"/>
      <c r="R95" s="252"/>
      <c r="S95" s="208"/>
      <c r="T95" s="64" t="str">
        <f t="shared" si="27"/>
        <v xml:space="preserve"> </v>
      </c>
      <c r="U95" s="64" t="str">
        <f t="shared" si="27"/>
        <v xml:space="preserve"> </v>
      </c>
      <c r="V95" s="64" t="str">
        <f t="shared" si="27"/>
        <v xml:space="preserve"> </v>
      </c>
      <c r="W95" s="64" t="str">
        <f t="shared" si="27"/>
        <v xml:space="preserve"> </v>
      </c>
      <c r="X95" s="64" t="str">
        <f t="shared" si="27"/>
        <v xml:space="preserve"> </v>
      </c>
      <c r="Y95" s="64" t="str">
        <f t="shared" si="27"/>
        <v xml:space="preserve"> </v>
      </c>
      <c r="Z95" s="64" t="str">
        <f t="shared" si="27"/>
        <v xml:space="preserve"> </v>
      </c>
      <c r="AA95" s="209"/>
      <c r="AB95" s="209"/>
      <c r="AC95" s="209"/>
      <c r="AD95" s="252"/>
      <c r="AE95" s="252"/>
      <c r="AF95" s="29"/>
      <c r="AG95" s="31"/>
      <c r="AH95" s="109" t="str">
        <f t="shared" si="43"/>
        <v xml:space="preserve"> </v>
      </c>
      <c r="AI95" s="80" t="str">
        <f t="shared" si="28"/>
        <v xml:space="preserve"> </v>
      </c>
      <c r="AJ95" s="96" t="str">
        <f t="shared" si="29"/>
        <v xml:space="preserve"> </v>
      </c>
      <c r="AK95" s="81" t="str">
        <f t="shared" si="38"/>
        <v xml:space="preserve"> </v>
      </c>
      <c r="AL95" s="120"/>
      <c r="AM95" s="89" t="str">
        <f t="shared" si="30"/>
        <v xml:space="preserve"> </v>
      </c>
      <c r="AN95" s="100" t="str">
        <f t="shared" si="31"/>
        <v xml:space="preserve"> </v>
      </c>
      <c r="AO95" s="90" t="str">
        <f t="shared" si="39"/>
        <v xml:space="preserve"> </v>
      </c>
      <c r="AP95" s="121"/>
      <c r="AQ95" s="91" t="str">
        <f t="shared" si="32"/>
        <v xml:space="preserve"> </v>
      </c>
      <c r="AR95" s="101" t="str">
        <f t="shared" si="33"/>
        <v xml:space="preserve"> </v>
      </c>
      <c r="AS95" s="92" t="str">
        <f t="shared" si="40"/>
        <v xml:space="preserve"> </v>
      </c>
      <c r="AT95" s="237"/>
      <c r="AU95" s="93" t="str">
        <f t="shared" si="34"/>
        <v xml:space="preserve"> </v>
      </c>
      <c r="AV95" s="102" t="str">
        <f t="shared" si="35"/>
        <v xml:space="preserve"> </v>
      </c>
      <c r="AW95" s="94" t="str">
        <f t="shared" si="41"/>
        <v xml:space="preserve"> </v>
      </c>
      <c r="AX95" s="237"/>
      <c r="AY95" s="249" t="str">
        <f t="shared" si="36"/>
        <v xml:space="preserve"> </v>
      </c>
      <c r="AZ95" s="250" t="str">
        <f t="shared" si="37"/>
        <v xml:space="preserve"> </v>
      </c>
      <c r="BA95" s="251" t="str">
        <f t="shared" si="42"/>
        <v xml:space="preserve"> </v>
      </c>
      <c r="BB95" s="237"/>
      <c r="BC95" s="33"/>
      <c r="BG95" s="33"/>
      <c r="BI95" s="339" t="str">
        <f t="shared" si="44"/>
        <v xml:space="preserve"> </v>
      </c>
      <c r="BJ95" s="339" t="str">
        <f t="shared" si="44"/>
        <v xml:space="preserve"> </v>
      </c>
      <c r="BK95" s="339" t="str">
        <f t="shared" si="44"/>
        <v xml:space="preserve"> </v>
      </c>
      <c r="BM95" s="339" t="str">
        <f t="shared" si="45"/>
        <v xml:space="preserve"> </v>
      </c>
      <c r="BN95" s="339" t="str">
        <f t="shared" si="45"/>
        <v xml:space="preserve"> </v>
      </c>
      <c r="BO95" s="339" t="str">
        <f t="shared" si="45"/>
        <v xml:space="preserve"> </v>
      </c>
      <c r="BQ95" s="336"/>
      <c r="CA95" s="34"/>
    </row>
    <row r="96" spans="1:79" s="32" customFormat="1" ht="24.95" customHeight="1" x14ac:dyDescent="0.25">
      <c r="A96" s="31"/>
      <c r="B96" s="378"/>
      <c r="C96" s="580"/>
      <c r="D96" s="580"/>
      <c r="E96" s="580"/>
      <c r="F96" s="580"/>
      <c r="G96" s="119"/>
      <c r="H96" s="119"/>
      <c r="I96" s="119"/>
      <c r="J96" s="119"/>
      <c r="K96" s="119"/>
      <c r="L96" s="119"/>
      <c r="M96" s="209"/>
      <c r="N96" s="209"/>
      <c r="O96" s="209"/>
      <c r="P96" s="209"/>
      <c r="Q96" s="252"/>
      <c r="R96" s="252"/>
      <c r="S96" s="208"/>
      <c r="T96" s="64" t="str">
        <f t="shared" si="27"/>
        <v xml:space="preserve"> </v>
      </c>
      <c r="U96" s="64" t="str">
        <f t="shared" si="27"/>
        <v xml:space="preserve"> </v>
      </c>
      <c r="V96" s="64" t="str">
        <f t="shared" si="27"/>
        <v xml:space="preserve"> </v>
      </c>
      <c r="W96" s="64" t="str">
        <f t="shared" si="27"/>
        <v xml:space="preserve"> </v>
      </c>
      <c r="X96" s="64" t="str">
        <f t="shared" si="27"/>
        <v xml:space="preserve"> </v>
      </c>
      <c r="Y96" s="64" t="str">
        <f t="shared" si="27"/>
        <v xml:space="preserve"> </v>
      </c>
      <c r="Z96" s="64" t="str">
        <f t="shared" si="27"/>
        <v xml:space="preserve"> </v>
      </c>
      <c r="AA96" s="209"/>
      <c r="AB96" s="209"/>
      <c r="AC96" s="209"/>
      <c r="AD96" s="252"/>
      <c r="AE96" s="252"/>
      <c r="AF96" s="29"/>
      <c r="AG96" s="31"/>
      <c r="AH96" s="109" t="str">
        <f t="shared" si="43"/>
        <v xml:space="preserve"> </v>
      </c>
      <c r="AI96" s="80" t="str">
        <f t="shared" si="28"/>
        <v xml:space="preserve"> </v>
      </c>
      <c r="AJ96" s="96" t="str">
        <f t="shared" si="29"/>
        <v xml:space="preserve"> </v>
      </c>
      <c r="AK96" s="81" t="str">
        <f t="shared" si="38"/>
        <v xml:space="preserve"> </v>
      </c>
      <c r="AL96" s="120"/>
      <c r="AM96" s="89" t="str">
        <f t="shared" si="30"/>
        <v xml:space="preserve"> </v>
      </c>
      <c r="AN96" s="100" t="str">
        <f t="shared" si="31"/>
        <v xml:space="preserve"> </v>
      </c>
      <c r="AO96" s="90" t="str">
        <f t="shared" si="39"/>
        <v xml:space="preserve"> </v>
      </c>
      <c r="AP96" s="121"/>
      <c r="AQ96" s="91" t="str">
        <f t="shared" si="32"/>
        <v xml:space="preserve"> </v>
      </c>
      <c r="AR96" s="101" t="str">
        <f t="shared" si="33"/>
        <v xml:space="preserve"> </v>
      </c>
      <c r="AS96" s="92" t="str">
        <f t="shared" si="40"/>
        <v xml:space="preserve"> </v>
      </c>
      <c r="AT96" s="237"/>
      <c r="AU96" s="93" t="str">
        <f t="shared" si="34"/>
        <v xml:space="preserve"> </v>
      </c>
      <c r="AV96" s="102" t="str">
        <f t="shared" si="35"/>
        <v xml:space="preserve"> </v>
      </c>
      <c r="AW96" s="94" t="str">
        <f t="shared" si="41"/>
        <v xml:space="preserve"> </v>
      </c>
      <c r="AX96" s="237"/>
      <c r="AY96" s="249" t="str">
        <f t="shared" si="36"/>
        <v xml:space="preserve"> </v>
      </c>
      <c r="AZ96" s="250" t="str">
        <f t="shared" si="37"/>
        <v xml:space="preserve"> </v>
      </c>
      <c r="BA96" s="251" t="str">
        <f t="shared" si="42"/>
        <v xml:space="preserve"> </v>
      </c>
      <c r="BB96" s="237"/>
      <c r="BC96" s="33"/>
      <c r="BG96" s="33"/>
      <c r="BI96" s="339" t="str">
        <f t="shared" si="44"/>
        <v xml:space="preserve"> </v>
      </c>
      <c r="BJ96" s="339" t="str">
        <f t="shared" si="44"/>
        <v xml:space="preserve"> </v>
      </c>
      <c r="BK96" s="339" t="str">
        <f t="shared" si="44"/>
        <v xml:space="preserve"> </v>
      </c>
      <c r="BM96" s="339" t="str">
        <f t="shared" si="45"/>
        <v xml:space="preserve"> </v>
      </c>
      <c r="BN96" s="339" t="str">
        <f t="shared" si="45"/>
        <v xml:space="preserve"> </v>
      </c>
      <c r="BO96" s="339" t="str">
        <f t="shared" si="45"/>
        <v xml:space="preserve"> </v>
      </c>
      <c r="BQ96" s="336"/>
      <c r="CA96" s="34"/>
    </row>
    <row r="97" spans="1:79" s="32" customFormat="1" ht="24.95" customHeight="1" x14ac:dyDescent="0.25">
      <c r="A97" s="31"/>
      <c r="B97" s="378"/>
      <c r="C97" s="580"/>
      <c r="D97" s="580"/>
      <c r="E97" s="580"/>
      <c r="F97" s="580"/>
      <c r="G97" s="119"/>
      <c r="H97" s="119"/>
      <c r="I97" s="119"/>
      <c r="J97" s="119"/>
      <c r="K97" s="119"/>
      <c r="L97" s="119"/>
      <c r="M97" s="209"/>
      <c r="N97" s="209"/>
      <c r="O97" s="209"/>
      <c r="P97" s="209"/>
      <c r="Q97" s="252"/>
      <c r="R97" s="252"/>
      <c r="S97" s="208"/>
      <c r="T97" s="64" t="str">
        <f t="shared" si="27"/>
        <v xml:space="preserve"> </v>
      </c>
      <c r="U97" s="64" t="str">
        <f t="shared" si="27"/>
        <v xml:space="preserve"> </v>
      </c>
      <c r="V97" s="64" t="str">
        <f t="shared" si="27"/>
        <v xml:space="preserve"> </v>
      </c>
      <c r="W97" s="64" t="str">
        <f t="shared" si="27"/>
        <v xml:space="preserve"> </v>
      </c>
      <c r="X97" s="64" t="str">
        <f t="shared" si="27"/>
        <v xml:space="preserve"> </v>
      </c>
      <c r="Y97" s="64" t="str">
        <f t="shared" si="27"/>
        <v xml:space="preserve"> </v>
      </c>
      <c r="Z97" s="64" t="str">
        <f t="shared" si="27"/>
        <v xml:space="preserve"> </v>
      </c>
      <c r="AA97" s="209"/>
      <c r="AB97" s="209"/>
      <c r="AC97" s="209"/>
      <c r="AD97" s="252"/>
      <c r="AE97" s="252"/>
      <c r="AF97" s="29"/>
      <c r="AG97" s="31"/>
      <c r="AH97" s="109" t="str">
        <f t="shared" si="43"/>
        <v xml:space="preserve"> </v>
      </c>
      <c r="AI97" s="80" t="str">
        <f t="shared" si="28"/>
        <v xml:space="preserve"> </v>
      </c>
      <c r="AJ97" s="96" t="str">
        <f t="shared" si="29"/>
        <v xml:space="preserve"> </v>
      </c>
      <c r="AK97" s="81" t="str">
        <f t="shared" si="38"/>
        <v xml:space="preserve"> </v>
      </c>
      <c r="AL97" s="120"/>
      <c r="AM97" s="89" t="str">
        <f t="shared" si="30"/>
        <v xml:space="preserve"> </v>
      </c>
      <c r="AN97" s="100" t="str">
        <f t="shared" si="31"/>
        <v xml:space="preserve"> </v>
      </c>
      <c r="AO97" s="90" t="str">
        <f t="shared" si="39"/>
        <v xml:space="preserve"> </v>
      </c>
      <c r="AP97" s="121"/>
      <c r="AQ97" s="91" t="str">
        <f t="shared" si="32"/>
        <v xml:space="preserve"> </v>
      </c>
      <c r="AR97" s="101" t="str">
        <f t="shared" si="33"/>
        <v xml:space="preserve"> </v>
      </c>
      <c r="AS97" s="92" t="str">
        <f t="shared" si="40"/>
        <v xml:space="preserve"> </v>
      </c>
      <c r="AT97" s="237"/>
      <c r="AU97" s="93" t="str">
        <f t="shared" si="34"/>
        <v xml:space="preserve"> </v>
      </c>
      <c r="AV97" s="102" t="str">
        <f t="shared" si="35"/>
        <v xml:space="preserve"> </v>
      </c>
      <c r="AW97" s="94" t="str">
        <f t="shared" si="41"/>
        <v xml:space="preserve"> </v>
      </c>
      <c r="AX97" s="237"/>
      <c r="AY97" s="249" t="str">
        <f t="shared" si="36"/>
        <v xml:space="preserve"> </v>
      </c>
      <c r="AZ97" s="250" t="str">
        <f t="shared" si="37"/>
        <v xml:space="preserve"> </v>
      </c>
      <c r="BA97" s="251" t="str">
        <f t="shared" si="42"/>
        <v xml:space="preserve"> </v>
      </c>
      <c r="BB97" s="237"/>
      <c r="BC97" s="33"/>
      <c r="BG97" s="33"/>
      <c r="BI97" s="339" t="str">
        <f t="shared" si="44"/>
        <v xml:space="preserve"> </v>
      </c>
      <c r="BJ97" s="339" t="str">
        <f t="shared" si="44"/>
        <v xml:space="preserve"> </v>
      </c>
      <c r="BK97" s="339" t="str">
        <f t="shared" si="44"/>
        <v xml:space="preserve"> </v>
      </c>
      <c r="BM97" s="339" t="str">
        <f t="shared" si="45"/>
        <v xml:space="preserve"> </v>
      </c>
      <c r="BN97" s="339" t="str">
        <f t="shared" si="45"/>
        <v xml:space="preserve"> </v>
      </c>
      <c r="BO97" s="339" t="str">
        <f t="shared" si="45"/>
        <v xml:space="preserve"> </v>
      </c>
      <c r="BQ97" s="336"/>
      <c r="CA97" s="34"/>
    </row>
    <row r="98" spans="1:79" s="32" customFormat="1" ht="24.95" customHeight="1" x14ac:dyDescent="0.25">
      <c r="A98" s="31"/>
      <c r="B98" s="378"/>
      <c r="C98" s="580"/>
      <c r="D98" s="580"/>
      <c r="E98" s="580"/>
      <c r="F98" s="580"/>
      <c r="G98" s="119"/>
      <c r="H98" s="119"/>
      <c r="I98" s="119"/>
      <c r="J98" s="119"/>
      <c r="K98" s="119"/>
      <c r="L98" s="119"/>
      <c r="M98" s="209"/>
      <c r="N98" s="209"/>
      <c r="O98" s="209"/>
      <c r="P98" s="209"/>
      <c r="Q98" s="252"/>
      <c r="R98" s="252"/>
      <c r="S98" s="208"/>
      <c r="T98" s="64" t="str">
        <f t="shared" si="27"/>
        <v xml:space="preserve"> </v>
      </c>
      <c r="U98" s="64" t="str">
        <f t="shared" si="27"/>
        <v xml:space="preserve"> </v>
      </c>
      <c r="V98" s="64" t="str">
        <f t="shared" si="27"/>
        <v xml:space="preserve"> </v>
      </c>
      <c r="W98" s="64" t="str">
        <f t="shared" si="27"/>
        <v xml:space="preserve"> </v>
      </c>
      <c r="X98" s="64" t="str">
        <f t="shared" si="27"/>
        <v xml:space="preserve"> </v>
      </c>
      <c r="Y98" s="64" t="str">
        <f t="shared" si="27"/>
        <v xml:space="preserve"> </v>
      </c>
      <c r="Z98" s="64" t="str">
        <f t="shared" si="27"/>
        <v xml:space="preserve"> </v>
      </c>
      <c r="AA98" s="209"/>
      <c r="AB98" s="209"/>
      <c r="AC98" s="209"/>
      <c r="AD98" s="252"/>
      <c r="AE98" s="252"/>
      <c r="AF98" s="29"/>
      <c r="AG98" s="31"/>
      <c r="AH98" s="109" t="str">
        <f t="shared" si="43"/>
        <v xml:space="preserve"> </v>
      </c>
      <c r="AI98" s="80" t="str">
        <f t="shared" si="28"/>
        <v xml:space="preserve"> </v>
      </c>
      <c r="AJ98" s="96" t="str">
        <f t="shared" si="29"/>
        <v xml:space="preserve"> </v>
      </c>
      <c r="AK98" s="81" t="str">
        <f t="shared" si="38"/>
        <v xml:space="preserve"> </v>
      </c>
      <c r="AL98" s="120"/>
      <c r="AM98" s="89" t="str">
        <f t="shared" si="30"/>
        <v xml:space="preserve"> </v>
      </c>
      <c r="AN98" s="100" t="str">
        <f t="shared" si="31"/>
        <v xml:space="preserve"> </v>
      </c>
      <c r="AO98" s="90" t="str">
        <f t="shared" si="39"/>
        <v xml:space="preserve"> </v>
      </c>
      <c r="AP98" s="121"/>
      <c r="AQ98" s="91" t="str">
        <f t="shared" si="32"/>
        <v xml:space="preserve"> </v>
      </c>
      <c r="AR98" s="101" t="str">
        <f t="shared" si="33"/>
        <v xml:space="preserve"> </v>
      </c>
      <c r="AS98" s="92" t="str">
        <f t="shared" si="40"/>
        <v xml:space="preserve"> </v>
      </c>
      <c r="AT98" s="237"/>
      <c r="AU98" s="93" t="str">
        <f t="shared" si="34"/>
        <v xml:space="preserve"> </v>
      </c>
      <c r="AV98" s="102" t="str">
        <f t="shared" si="35"/>
        <v xml:space="preserve"> </v>
      </c>
      <c r="AW98" s="94" t="str">
        <f t="shared" si="41"/>
        <v xml:space="preserve"> </v>
      </c>
      <c r="AX98" s="237"/>
      <c r="AY98" s="249" t="str">
        <f t="shared" si="36"/>
        <v xml:space="preserve"> </v>
      </c>
      <c r="AZ98" s="250" t="str">
        <f t="shared" si="37"/>
        <v xml:space="preserve"> </v>
      </c>
      <c r="BA98" s="251" t="str">
        <f t="shared" si="42"/>
        <v xml:space="preserve"> </v>
      </c>
      <c r="BB98" s="237"/>
      <c r="BC98" s="33"/>
      <c r="BG98" s="33"/>
      <c r="BI98" s="339" t="str">
        <f t="shared" si="44"/>
        <v xml:space="preserve"> </v>
      </c>
      <c r="BJ98" s="339" t="str">
        <f t="shared" si="44"/>
        <v xml:space="preserve"> </v>
      </c>
      <c r="BK98" s="339" t="str">
        <f t="shared" si="44"/>
        <v xml:space="preserve"> </v>
      </c>
      <c r="BM98" s="339" t="str">
        <f t="shared" si="45"/>
        <v xml:space="preserve"> </v>
      </c>
      <c r="BN98" s="339" t="str">
        <f t="shared" si="45"/>
        <v xml:space="preserve"> </v>
      </c>
      <c r="BO98" s="339" t="str">
        <f t="shared" si="45"/>
        <v xml:space="preserve"> </v>
      </c>
      <c r="BQ98" s="336"/>
      <c r="CA98" s="34"/>
    </row>
    <row r="99" spans="1:79" s="32" customFormat="1" ht="24.95" customHeight="1" x14ac:dyDescent="0.25">
      <c r="A99" s="31"/>
      <c r="B99" s="378"/>
      <c r="C99" s="580"/>
      <c r="D99" s="580"/>
      <c r="E99" s="580"/>
      <c r="F99" s="580"/>
      <c r="G99" s="119"/>
      <c r="H99" s="119"/>
      <c r="I99" s="119"/>
      <c r="J99" s="119"/>
      <c r="K99" s="119"/>
      <c r="L99" s="119"/>
      <c r="M99" s="209"/>
      <c r="N99" s="209"/>
      <c r="O99" s="209"/>
      <c r="P99" s="209"/>
      <c r="Q99" s="252"/>
      <c r="R99" s="252"/>
      <c r="S99" s="208"/>
      <c r="T99" s="64" t="str">
        <f t="shared" si="27"/>
        <v xml:space="preserve"> </v>
      </c>
      <c r="U99" s="64" t="str">
        <f t="shared" si="27"/>
        <v xml:space="preserve"> </v>
      </c>
      <c r="V99" s="64" t="str">
        <f t="shared" si="27"/>
        <v xml:space="preserve"> </v>
      </c>
      <c r="W99" s="64" t="str">
        <f t="shared" si="27"/>
        <v xml:space="preserve"> </v>
      </c>
      <c r="X99" s="64" t="str">
        <f t="shared" si="27"/>
        <v xml:space="preserve"> </v>
      </c>
      <c r="Y99" s="64" t="str">
        <f t="shared" si="27"/>
        <v xml:space="preserve"> </v>
      </c>
      <c r="Z99" s="64" t="str">
        <f t="shared" si="27"/>
        <v xml:space="preserve"> </v>
      </c>
      <c r="AA99" s="209"/>
      <c r="AB99" s="209"/>
      <c r="AC99" s="209"/>
      <c r="AD99" s="252"/>
      <c r="AE99" s="252"/>
      <c r="AF99" s="29"/>
      <c r="AG99" s="31"/>
      <c r="AH99" s="109" t="str">
        <f t="shared" si="43"/>
        <v xml:space="preserve"> </v>
      </c>
      <c r="AI99" s="80" t="str">
        <f t="shared" si="28"/>
        <v xml:space="preserve"> </v>
      </c>
      <c r="AJ99" s="96" t="str">
        <f t="shared" si="29"/>
        <v xml:space="preserve"> </v>
      </c>
      <c r="AK99" s="81" t="str">
        <f t="shared" si="38"/>
        <v xml:space="preserve"> </v>
      </c>
      <c r="AL99" s="120"/>
      <c r="AM99" s="89" t="str">
        <f t="shared" si="30"/>
        <v xml:space="preserve"> </v>
      </c>
      <c r="AN99" s="100" t="str">
        <f t="shared" si="31"/>
        <v xml:space="preserve"> </v>
      </c>
      <c r="AO99" s="90" t="str">
        <f t="shared" si="39"/>
        <v xml:space="preserve"> </v>
      </c>
      <c r="AP99" s="121"/>
      <c r="AQ99" s="91" t="str">
        <f t="shared" si="32"/>
        <v xml:space="preserve"> </v>
      </c>
      <c r="AR99" s="101" t="str">
        <f t="shared" si="33"/>
        <v xml:space="preserve"> </v>
      </c>
      <c r="AS99" s="92" t="str">
        <f t="shared" si="40"/>
        <v xml:space="preserve"> </v>
      </c>
      <c r="AT99" s="237"/>
      <c r="AU99" s="93" t="str">
        <f t="shared" si="34"/>
        <v xml:space="preserve"> </v>
      </c>
      <c r="AV99" s="102" t="str">
        <f t="shared" si="35"/>
        <v xml:space="preserve"> </v>
      </c>
      <c r="AW99" s="94" t="str">
        <f t="shared" si="41"/>
        <v xml:space="preserve"> </v>
      </c>
      <c r="AX99" s="237"/>
      <c r="AY99" s="249" t="str">
        <f t="shared" si="36"/>
        <v xml:space="preserve"> </v>
      </c>
      <c r="AZ99" s="250" t="str">
        <f t="shared" si="37"/>
        <v xml:space="preserve"> </v>
      </c>
      <c r="BA99" s="251" t="str">
        <f t="shared" si="42"/>
        <v xml:space="preserve"> </v>
      </c>
      <c r="BB99" s="237"/>
      <c r="BC99" s="33"/>
      <c r="BG99" s="33"/>
      <c r="BI99" s="339" t="str">
        <f t="shared" si="44"/>
        <v xml:space="preserve"> </v>
      </c>
      <c r="BJ99" s="339" t="str">
        <f t="shared" si="44"/>
        <v xml:space="preserve"> </v>
      </c>
      <c r="BK99" s="339" t="str">
        <f t="shared" si="44"/>
        <v xml:space="preserve"> </v>
      </c>
      <c r="BM99" s="339" t="str">
        <f t="shared" si="45"/>
        <v xml:space="preserve"> </v>
      </c>
      <c r="BN99" s="339" t="str">
        <f t="shared" si="45"/>
        <v xml:space="preserve"> </v>
      </c>
      <c r="BO99" s="339" t="str">
        <f t="shared" si="45"/>
        <v xml:space="preserve"> </v>
      </c>
      <c r="BQ99" s="336"/>
      <c r="CA99" s="34"/>
    </row>
    <row r="100" spans="1:79" s="32" customFormat="1" ht="24.95" customHeight="1" x14ac:dyDescent="0.25">
      <c r="A100" s="31"/>
      <c r="B100" s="378"/>
      <c r="C100" s="580"/>
      <c r="D100" s="580"/>
      <c r="E100" s="580"/>
      <c r="F100" s="580"/>
      <c r="G100" s="119"/>
      <c r="H100" s="119"/>
      <c r="I100" s="119"/>
      <c r="J100" s="119"/>
      <c r="K100" s="119"/>
      <c r="L100" s="119"/>
      <c r="M100" s="209"/>
      <c r="N100" s="209"/>
      <c r="O100" s="209"/>
      <c r="P100" s="209"/>
      <c r="Q100" s="252"/>
      <c r="R100" s="252"/>
      <c r="S100" s="208"/>
      <c r="T100" s="64" t="str">
        <f t="shared" si="27"/>
        <v xml:space="preserve"> </v>
      </c>
      <c r="U100" s="64" t="str">
        <f t="shared" si="27"/>
        <v xml:space="preserve"> </v>
      </c>
      <c r="V100" s="64" t="str">
        <f t="shared" si="27"/>
        <v xml:space="preserve"> </v>
      </c>
      <c r="W100" s="64" t="str">
        <f t="shared" si="27"/>
        <v xml:space="preserve"> </v>
      </c>
      <c r="X100" s="64" t="str">
        <f t="shared" si="27"/>
        <v xml:space="preserve"> </v>
      </c>
      <c r="Y100" s="64" t="str">
        <f t="shared" si="27"/>
        <v xml:space="preserve"> </v>
      </c>
      <c r="Z100" s="64" t="str">
        <f t="shared" si="27"/>
        <v xml:space="preserve"> </v>
      </c>
      <c r="AA100" s="209"/>
      <c r="AB100" s="209"/>
      <c r="AC100" s="209"/>
      <c r="AD100" s="252"/>
      <c r="AE100" s="252"/>
      <c r="AF100" s="29"/>
      <c r="AG100" s="31"/>
      <c r="AH100" s="109" t="str">
        <f t="shared" si="43"/>
        <v xml:space="preserve"> </v>
      </c>
      <c r="AI100" s="80" t="str">
        <f t="shared" si="28"/>
        <v xml:space="preserve"> </v>
      </c>
      <c r="AJ100" s="96" t="str">
        <f t="shared" si="29"/>
        <v xml:space="preserve"> </v>
      </c>
      <c r="AK100" s="81" t="str">
        <f t="shared" si="38"/>
        <v xml:space="preserve"> </v>
      </c>
      <c r="AL100" s="120"/>
      <c r="AM100" s="89" t="str">
        <f t="shared" si="30"/>
        <v xml:space="preserve"> </v>
      </c>
      <c r="AN100" s="100" t="str">
        <f t="shared" si="31"/>
        <v xml:space="preserve"> </v>
      </c>
      <c r="AO100" s="90" t="str">
        <f t="shared" si="39"/>
        <v xml:space="preserve"> </v>
      </c>
      <c r="AP100" s="121"/>
      <c r="AQ100" s="91" t="str">
        <f t="shared" si="32"/>
        <v xml:space="preserve"> </v>
      </c>
      <c r="AR100" s="101" t="str">
        <f t="shared" si="33"/>
        <v xml:space="preserve"> </v>
      </c>
      <c r="AS100" s="92" t="str">
        <f t="shared" si="40"/>
        <v xml:space="preserve"> </v>
      </c>
      <c r="AT100" s="237"/>
      <c r="AU100" s="93" t="str">
        <f t="shared" si="34"/>
        <v xml:space="preserve"> </v>
      </c>
      <c r="AV100" s="102" t="str">
        <f t="shared" si="35"/>
        <v xml:space="preserve"> </v>
      </c>
      <c r="AW100" s="94" t="str">
        <f t="shared" si="41"/>
        <v xml:space="preserve"> </v>
      </c>
      <c r="AX100" s="237"/>
      <c r="AY100" s="249" t="str">
        <f t="shared" si="36"/>
        <v xml:space="preserve"> </v>
      </c>
      <c r="AZ100" s="250" t="str">
        <f t="shared" si="37"/>
        <v xml:space="preserve"> </v>
      </c>
      <c r="BA100" s="251" t="str">
        <f t="shared" si="42"/>
        <v xml:space="preserve"> </v>
      </c>
      <c r="BB100" s="237"/>
      <c r="BC100" s="33"/>
      <c r="BG100" s="33"/>
      <c r="BI100" s="339" t="str">
        <f t="shared" si="44"/>
        <v xml:space="preserve"> </v>
      </c>
      <c r="BJ100" s="339" t="str">
        <f t="shared" si="44"/>
        <v xml:space="preserve"> </v>
      </c>
      <c r="BK100" s="339" t="str">
        <f t="shared" si="44"/>
        <v xml:space="preserve"> </v>
      </c>
      <c r="BM100" s="339" t="str">
        <f t="shared" si="45"/>
        <v xml:space="preserve"> </v>
      </c>
      <c r="BN100" s="339" t="str">
        <f t="shared" si="45"/>
        <v xml:space="preserve"> </v>
      </c>
      <c r="BO100" s="339" t="str">
        <f t="shared" si="45"/>
        <v xml:space="preserve"> </v>
      </c>
      <c r="BQ100" s="336"/>
      <c r="CA100" s="34"/>
    </row>
    <row r="101" spans="1:79" s="32" customFormat="1" ht="24.95" customHeight="1" x14ac:dyDescent="0.25">
      <c r="A101" s="31"/>
      <c r="B101" s="378"/>
      <c r="C101" s="580"/>
      <c r="D101" s="580"/>
      <c r="E101" s="580"/>
      <c r="F101" s="580"/>
      <c r="G101" s="119"/>
      <c r="H101" s="119"/>
      <c r="I101" s="119"/>
      <c r="J101" s="119"/>
      <c r="K101" s="119"/>
      <c r="L101" s="119"/>
      <c r="M101" s="209"/>
      <c r="N101" s="209"/>
      <c r="O101" s="209"/>
      <c r="P101" s="209"/>
      <c r="Q101" s="252"/>
      <c r="R101" s="252"/>
      <c r="S101" s="208"/>
      <c r="T101" s="64" t="str">
        <f t="shared" si="27"/>
        <v xml:space="preserve"> </v>
      </c>
      <c r="U101" s="64" t="str">
        <f t="shared" si="27"/>
        <v xml:space="preserve"> </v>
      </c>
      <c r="V101" s="64" t="str">
        <f t="shared" si="27"/>
        <v xml:space="preserve"> </v>
      </c>
      <c r="W101" s="64" t="str">
        <f t="shared" si="27"/>
        <v xml:space="preserve"> </v>
      </c>
      <c r="X101" s="64" t="str">
        <f t="shared" si="27"/>
        <v xml:space="preserve"> </v>
      </c>
      <c r="Y101" s="64" t="str">
        <f t="shared" si="27"/>
        <v xml:space="preserve"> </v>
      </c>
      <c r="Z101" s="64" t="str">
        <f t="shared" si="27"/>
        <v xml:space="preserve"> </v>
      </c>
      <c r="AA101" s="209"/>
      <c r="AB101" s="209"/>
      <c r="AC101" s="209"/>
      <c r="AD101" s="252"/>
      <c r="AE101" s="252"/>
      <c r="AF101" s="29"/>
      <c r="AG101" s="31"/>
      <c r="AH101" s="109" t="str">
        <f t="shared" si="43"/>
        <v xml:space="preserve"> </v>
      </c>
      <c r="AI101" s="80" t="str">
        <f t="shared" si="28"/>
        <v xml:space="preserve"> </v>
      </c>
      <c r="AJ101" s="96" t="str">
        <f t="shared" si="29"/>
        <v xml:space="preserve"> </v>
      </c>
      <c r="AK101" s="81" t="str">
        <f t="shared" si="38"/>
        <v xml:space="preserve"> </v>
      </c>
      <c r="AL101" s="120"/>
      <c r="AM101" s="89" t="str">
        <f t="shared" si="30"/>
        <v xml:space="preserve"> </v>
      </c>
      <c r="AN101" s="100" t="str">
        <f t="shared" si="31"/>
        <v xml:space="preserve"> </v>
      </c>
      <c r="AO101" s="90" t="str">
        <f t="shared" si="39"/>
        <v xml:space="preserve"> </v>
      </c>
      <c r="AP101" s="121"/>
      <c r="AQ101" s="91" t="str">
        <f t="shared" si="32"/>
        <v xml:space="preserve"> </v>
      </c>
      <c r="AR101" s="101" t="str">
        <f t="shared" si="33"/>
        <v xml:space="preserve"> </v>
      </c>
      <c r="AS101" s="92" t="str">
        <f t="shared" si="40"/>
        <v xml:space="preserve"> </v>
      </c>
      <c r="AT101" s="237"/>
      <c r="AU101" s="93" t="str">
        <f t="shared" si="34"/>
        <v xml:space="preserve"> </v>
      </c>
      <c r="AV101" s="102" t="str">
        <f t="shared" si="35"/>
        <v xml:space="preserve"> </v>
      </c>
      <c r="AW101" s="94" t="str">
        <f t="shared" si="41"/>
        <v xml:space="preserve"> </v>
      </c>
      <c r="AX101" s="237"/>
      <c r="AY101" s="249" t="str">
        <f t="shared" si="36"/>
        <v xml:space="preserve"> </v>
      </c>
      <c r="AZ101" s="250" t="str">
        <f t="shared" si="37"/>
        <v xml:space="preserve"> </v>
      </c>
      <c r="BA101" s="251" t="str">
        <f t="shared" si="42"/>
        <v xml:space="preserve"> </v>
      </c>
      <c r="BB101" s="237"/>
      <c r="BC101" s="33"/>
      <c r="BG101" s="33"/>
      <c r="BI101" s="339" t="str">
        <f t="shared" si="44"/>
        <v xml:space="preserve"> </v>
      </c>
      <c r="BJ101" s="339" t="str">
        <f t="shared" si="44"/>
        <v xml:space="preserve"> </v>
      </c>
      <c r="BK101" s="339" t="str">
        <f t="shared" si="44"/>
        <v xml:space="preserve"> </v>
      </c>
      <c r="BM101" s="339" t="str">
        <f t="shared" si="45"/>
        <v xml:space="preserve"> </v>
      </c>
      <c r="BN101" s="339" t="str">
        <f t="shared" si="45"/>
        <v xml:space="preserve"> </v>
      </c>
      <c r="BO101" s="339" t="str">
        <f t="shared" si="45"/>
        <v xml:space="preserve"> </v>
      </c>
      <c r="BQ101" s="336"/>
      <c r="CA101" s="34"/>
    </row>
    <row r="102" spans="1:79" s="32" customFormat="1" ht="24.95" customHeight="1" x14ac:dyDescent="0.25">
      <c r="A102" s="31"/>
      <c r="B102" s="378"/>
      <c r="C102" s="580"/>
      <c r="D102" s="580"/>
      <c r="E102" s="580"/>
      <c r="F102" s="580"/>
      <c r="G102" s="119"/>
      <c r="H102" s="119"/>
      <c r="I102" s="119"/>
      <c r="J102" s="119"/>
      <c r="K102" s="119"/>
      <c r="L102" s="119"/>
      <c r="M102" s="209"/>
      <c r="N102" s="209"/>
      <c r="O102" s="209"/>
      <c r="P102" s="209"/>
      <c r="Q102" s="252"/>
      <c r="R102" s="252"/>
      <c r="S102" s="208"/>
      <c r="T102" s="64" t="str">
        <f t="shared" si="27"/>
        <v xml:space="preserve"> </v>
      </c>
      <c r="U102" s="64" t="str">
        <f t="shared" si="27"/>
        <v xml:space="preserve"> </v>
      </c>
      <c r="V102" s="64" t="str">
        <f t="shared" si="27"/>
        <v xml:space="preserve"> </v>
      </c>
      <c r="W102" s="64" t="str">
        <f t="shared" si="27"/>
        <v xml:space="preserve"> </v>
      </c>
      <c r="X102" s="64" t="str">
        <f t="shared" si="27"/>
        <v xml:space="preserve"> </v>
      </c>
      <c r="Y102" s="64" t="str">
        <f t="shared" si="27"/>
        <v xml:space="preserve"> </v>
      </c>
      <c r="Z102" s="64" t="str">
        <f t="shared" si="27"/>
        <v xml:space="preserve"> </v>
      </c>
      <c r="AA102" s="209"/>
      <c r="AB102" s="209"/>
      <c r="AC102" s="209"/>
      <c r="AD102" s="252"/>
      <c r="AE102" s="252"/>
      <c r="AF102" s="29"/>
      <c r="AG102" s="31"/>
      <c r="AH102" s="109" t="str">
        <f t="shared" si="43"/>
        <v xml:space="preserve"> </v>
      </c>
      <c r="AI102" s="80" t="str">
        <f t="shared" si="28"/>
        <v xml:space="preserve"> </v>
      </c>
      <c r="AJ102" s="96" t="str">
        <f t="shared" si="29"/>
        <v xml:space="preserve"> </v>
      </c>
      <c r="AK102" s="81" t="str">
        <f t="shared" si="38"/>
        <v xml:space="preserve"> </v>
      </c>
      <c r="AL102" s="120"/>
      <c r="AM102" s="89" t="str">
        <f t="shared" si="30"/>
        <v xml:space="preserve"> </v>
      </c>
      <c r="AN102" s="100" t="str">
        <f t="shared" si="31"/>
        <v xml:space="preserve"> </v>
      </c>
      <c r="AO102" s="90" t="str">
        <f t="shared" si="39"/>
        <v xml:space="preserve"> </v>
      </c>
      <c r="AP102" s="121"/>
      <c r="AQ102" s="91" t="str">
        <f t="shared" si="32"/>
        <v xml:space="preserve"> </v>
      </c>
      <c r="AR102" s="101" t="str">
        <f t="shared" si="33"/>
        <v xml:space="preserve"> </v>
      </c>
      <c r="AS102" s="92" t="str">
        <f t="shared" si="40"/>
        <v xml:space="preserve"> </v>
      </c>
      <c r="AT102" s="237"/>
      <c r="AU102" s="93" t="str">
        <f t="shared" si="34"/>
        <v xml:space="preserve"> </v>
      </c>
      <c r="AV102" s="102" t="str">
        <f t="shared" si="35"/>
        <v xml:space="preserve"> </v>
      </c>
      <c r="AW102" s="94" t="str">
        <f t="shared" si="41"/>
        <v xml:space="preserve"> </v>
      </c>
      <c r="AX102" s="237"/>
      <c r="AY102" s="249" t="str">
        <f t="shared" si="36"/>
        <v xml:space="preserve"> </v>
      </c>
      <c r="AZ102" s="250" t="str">
        <f t="shared" si="37"/>
        <v xml:space="preserve"> </v>
      </c>
      <c r="BA102" s="251" t="str">
        <f t="shared" si="42"/>
        <v xml:space="preserve"> </v>
      </c>
      <c r="BB102" s="237"/>
      <c r="BC102" s="33"/>
      <c r="BG102" s="33"/>
      <c r="BI102" s="339" t="str">
        <f t="shared" si="44"/>
        <v xml:space="preserve"> </v>
      </c>
      <c r="BJ102" s="339" t="str">
        <f t="shared" si="44"/>
        <v xml:space="preserve"> </v>
      </c>
      <c r="BK102" s="339" t="str">
        <f t="shared" si="44"/>
        <v xml:space="preserve"> </v>
      </c>
      <c r="BM102" s="339" t="str">
        <f t="shared" si="45"/>
        <v xml:space="preserve"> </v>
      </c>
      <c r="BN102" s="339" t="str">
        <f t="shared" si="45"/>
        <v xml:space="preserve"> </v>
      </c>
      <c r="BO102" s="339" t="str">
        <f t="shared" si="45"/>
        <v xml:space="preserve"> </v>
      </c>
      <c r="BQ102" s="336"/>
      <c r="CA102" s="34"/>
    </row>
    <row r="103" spans="1:79" s="32" customFormat="1" ht="24.95" customHeight="1" x14ac:dyDescent="0.25">
      <c r="A103" s="31"/>
      <c r="B103" s="378"/>
      <c r="C103" s="580"/>
      <c r="D103" s="580"/>
      <c r="E103" s="580"/>
      <c r="F103" s="580"/>
      <c r="G103" s="119"/>
      <c r="H103" s="119"/>
      <c r="I103" s="119"/>
      <c r="J103" s="119"/>
      <c r="K103" s="119"/>
      <c r="L103" s="119"/>
      <c r="M103" s="209"/>
      <c r="N103" s="209"/>
      <c r="O103" s="209"/>
      <c r="P103" s="209"/>
      <c r="Q103" s="252"/>
      <c r="R103" s="252"/>
      <c r="S103" s="208"/>
      <c r="T103" s="64" t="str">
        <f t="shared" si="27"/>
        <v xml:space="preserve"> </v>
      </c>
      <c r="U103" s="64" t="str">
        <f t="shared" si="27"/>
        <v xml:space="preserve"> </v>
      </c>
      <c r="V103" s="64" t="str">
        <f t="shared" si="27"/>
        <v xml:space="preserve"> </v>
      </c>
      <c r="W103" s="64" t="str">
        <f t="shared" si="27"/>
        <v xml:space="preserve"> </v>
      </c>
      <c r="X103" s="64" t="str">
        <f t="shared" si="27"/>
        <v xml:space="preserve"> </v>
      </c>
      <c r="Y103" s="64" t="str">
        <f t="shared" si="27"/>
        <v xml:space="preserve"> </v>
      </c>
      <c r="Z103" s="64" t="str">
        <f t="shared" si="27"/>
        <v xml:space="preserve"> </v>
      </c>
      <c r="AA103" s="209"/>
      <c r="AB103" s="209"/>
      <c r="AC103" s="209"/>
      <c r="AD103" s="252"/>
      <c r="AE103" s="252"/>
      <c r="AF103" s="29"/>
      <c r="AG103" s="31"/>
      <c r="AH103" s="109" t="str">
        <f t="shared" si="43"/>
        <v xml:space="preserve"> </v>
      </c>
      <c r="AI103" s="80" t="str">
        <f t="shared" si="28"/>
        <v xml:space="preserve"> </v>
      </c>
      <c r="AJ103" s="96" t="str">
        <f t="shared" si="29"/>
        <v xml:space="preserve"> </v>
      </c>
      <c r="AK103" s="81" t="str">
        <f t="shared" si="38"/>
        <v xml:space="preserve"> </v>
      </c>
      <c r="AL103" s="120"/>
      <c r="AM103" s="89" t="str">
        <f t="shared" si="30"/>
        <v xml:space="preserve"> </v>
      </c>
      <c r="AN103" s="100" t="str">
        <f t="shared" si="31"/>
        <v xml:space="preserve"> </v>
      </c>
      <c r="AO103" s="90" t="str">
        <f t="shared" si="39"/>
        <v xml:space="preserve"> </v>
      </c>
      <c r="AP103" s="121"/>
      <c r="AQ103" s="91" t="str">
        <f t="shared" si="32"/>
        <v xml:space="preserve"> </v>
      </c>
      <c r="AR103" s="101" t="str">
        <f t="shared" si="33"/>
        <v xml:space="preserve"> </v>
      </c>
      <c r="AS103" s="92" t="str">
        <f t="shared" si="40"/>
        <v xml:space="preserve"> </v>
      </c>
      <c r="AT103" s="237"/>
      <c r="AU103" s="93" t="str">
        <f t="shared" si="34"/>
        <v xml:space="preserve"> </v>
      </c>
      <c r="AV103" s="102" t="str">
        <f t="shared" si="35"/>
        <v xml:space="preserve"> </v>
      </c>
      <c r="AW103" s="94" t="str">
        <f t="shared" si="41"/>
        <v xml:space="preserve"> </v>
      </c>
      <c r="AX103" s="237"/>
      <c r="AY103" s="249" t="str">
        <f t="shared" si="36"/>
        <v xml:space="preserve"> </v>
      </c>
      <c r="AZ103" s="250" t="str">
        <f t="shared" si="37"/>
        <v xml:space="preserve"> </v>
      </c>
      <c r="BA103" s="251" t="str">
        <f t="shared" si="42"/>
        <v xml:space="preserve"> </v>
      </c>
      <c r="BB103" s="237"/>
      <c r="BC103" s="33"/>
      <c r="BG103" s="33"/>
      <c r="BI103" s="339" t="str">
        <f t="shared" si="44"/>
        <v xml:space="preserve"> </v>
      </c>
      <c r="BJ103" s="339" t="str">
        <f t="shared" si="44"/>
        <v xml:space="preserve"> </v>
      </c>
      <c r="BK103" s="339" t="str">
        <f t="shared" si="44"/>
        <v xml:space="preserve"> </v>
      </c>
      <c r="BM103" s="339" t="str">
        <f t="shared" si="45"/>
        <v xml:space="preserve"> </v>
      </c>
      <c r="BN103" s="339" t="str">
        <f t="shared" si="45"/>
        <v xml:space="preserve"> </v>
      </c>
      <c r="BO103" s="339" t="str">
        <f t="shared" si="45"/>
        <v xml:space="preserve"> </v>
      </c>
      <c r="BQ103" s="336"/>
      <c r="CA103" s="34"/>
    </row>
    <row r="104" spans="1:79" s="32" customFormat="1" ht="24.95" customHeight="1" x14ac:dyDescent="0.25">
      <c r="A104" s="31"/>
      <c r="B104" s="378"/>
      <c r="C104" s="580"/>
      <c r="D104" s="580"/>
      <c r="E104" s="580"/>
      <c r="F104" s="580"/>
      <c r="G104" s="119"/>
      <c r="H104" s="119"/>
      <c r="I104" s="119"/>
      <c r="J104" s="119"/>
      <c r="K104" s="119"/>
      <c r="L104" s="119"/>
      <c r="M104" s="209"/>
      <c r="N104" s="209"/>
      <c r="O104" s="209"/>
      <c r="P104" s="209"/>
      <c r="Q104" s="252"/>
      <c r="R104" s="252"/>
      <c r="S104" s="208"/>
      <c r="T104" s="64" t="str">
        <f t="shared" si="27"/>
        <v xml:space="preserve"> </v>
      </c>
      <c r="U104" s="64" t="str">
        <f t="shared" si="27"/>
        <v xml:space="preserve"> </v>
      </c>
      <c r="V104" s="64" t="str">
        <f t="shared" si="27"/>
        <v xml:space="preserve"> </v>
      </c>
      <c r="W104" s="64" t="str">
        <f t="shared" si="27"/>
        <v xml:space="preserve"> </v>
      </c>
      <c r="X104" s="64" t="str">
        <f t="shared" si="27"/>
        <v xml:space="preserve"> </v>
      </c>
      <c r="Y104" s="64" t="str">
        <f t="shared" si="27"/>
        <v xml:space="preserve"> </v>
      </c>
      <c r="Z104" s="64" t="str">
        <f t="shared" si="27"/>
        <v xml:space="preserve"> </v>
      </c>
      <c r="AA104" s="209"/>
      <c r="AB104" s="209"/>
      <c r="AC104" s="209"/>
      <c r="AD104" s="252"/>
      <c r="AE104" s="252"/>
      <c r="AF104" s="29"/>
      <c r="AG104" s="31"/>
      <c r="AH104" s="109" t="str">
        <f t="shared" si="43"/>
        <v xml:space="preserve"> </v>
      </c>
      <c r="AI104" s="80" t="str">
        <f t="shared" si="28"/>
        <v xml:space="preserve"> </v>
      </c>
      <c r="AJ104" s="96" t="str">
        <f t="shared" si="29"/>
        <v xml:space="preserve"> </v>
      </c>
      <c r="AK104" s="81" t="str">
        <f t="shared" si="38"/>
        <v xml:space="preserve"> </v>
      </c>
      <c r="AL104" s="120"/>
      <c r="AM104" s="89" t="str">
        <f t="shared" si="30"/>
        <v xml:space="preserve"> </v>
      </c>
      <c r="AN104" s="100" t="str">
        <f t="shared" si="31"/>
        <v xml:space="preserve"> </v>
      </c>
      <c r="AO104" s="90" t="str">
        <f t="shared" si="39"/>
        <v xml:space="preserve"> </v>
      </c>
      <c r="AP104" s="121"/>
      <c r="AQ104" s="91" t="str">
        <f t="shared" si="32"/>
        <v xml:space="preserve"> </v>
      </c>
      <c r="AR104" s="101" t="str">
        <f t="shared" si="33"/>
        <v xml:space="preserve"> </v>
      </c>
      <c r="AS104" s="92" t="str">
        <f t="shared" si="40"/>
        <v xml:space="preserve"> </v>
      </c>
      <c r="AT104" s="237"/>
      <c r="AU104" s="93" t="str">
        <f t="shared" si="34"/>
        <v xml:space="preserve"> </v>
      </c>
      <c r="AV104" s="102" t="str">
        <f t="shared" si="35"/>
        <v xml:space="preserve"> </v>
      </c>
      <c r="AW104" s="94" t="str">
        <f t="shared" si="41"/>
        <v xml:space="preserve"> </v>
      </c>
      <c r="AX104" s="237"/>
      <c r="AY104" s="249" t="str">
        <f t="shared" si="36"/>
        <v xml:space="preserve"> </v>
      </c>
      <c r="AZ104" s="250" t="str">
        <f t="shared" si="37"/>
        <v xml:space="preserve"> </v>
      </c>
      <c r="BA104" s="251" t="str">
        <f t="shared" si="42"/>
        <v xml:space="preserve"> </v>
      </c>
      <c r="BB104" s="237"/>
      <c r="BC104" s="33"/>
      <c r="BG104" s="33"/>
      <c r="BI104" s="339" t="str">
        <f t="shared" si="44"/>
        <v xml:space="preserve"> </v>
      </c>
      <c r="BJ104" s="339" t="str">
        <f t="shared" si="44"/>
        <v xml:space="preserve"> </v>
      </c>
      <c r="BK104" s="339" t="str">
        <f t="shared" si="44"/>
        <v xml:space="preserve"> </v>
      </c>
      <c r="BM104" s="339" t="str">
        <f t="shared" si="45"/>
        <v xml:space="preserve"> </v>
      </c>
      <c r="BN104" s="339" t="str">
        <f t="shared" si="45"/>
        <v xml:space="preserve"> </v>
      </c>
      <c r="BO104" s="339" t="str">
        <f t="shared" si="45"/>
        <v xml:space="preserve"> </v>
      </c>
      <c r="BQ104" s="336"/>
      <c r="CA104" s="34"/>
    </row>
    <row r="105" spans="1:79" s="32" customFormat="1" ht="24.95" customHeight="1" x14ac:dyDescent="0.25">
      <c r="A105" s="31"/>
      <c r="B105" s="378"/>
      <c r="C105" s="580"/>
      <c r="D105" s="580"/>
      <c r="E105" s="580"/>
      <c r="F105" s="580"/>
      <c r="G105" s="119"/>
      <c r="H105" s="119"/>
      <c r="I105" s="119"/>
      <c r="J105" s="119"/>
      <c r="K105" s="119"/>
      <c r="L105" s="119"/>
      <c r="M105" s="209"/>
      <c r="N105" s="209"/>
      <c r="O105" s="209"/>
      <c r="P105" s="209"/>
      <c r="Q105" s="252"/>
      <c r="R105" s="252"/>
      <c r="S105" s="208"/>
      <c r="T105" s="64" t="str">
        <f t="shared" si="27"/>
        <v xml:space="preserve"> </v>
      </c>
      <c r="U105" s="64" t="str">
        <f t="shared" si="27"/>
        <v xml:space="preserve"> </v>
      </c>
      <c r="V105" s="64" t="str">
        <f t="shared" si="27"/>
        <v xml:space="preserve"> </v>
      </c>
      <c r="W105" s="64" t="str">
        <f t="shared" si="27"/>
        <v xml:space="preserve"> </v>
      </c>
      <c r="X105" s="64" t="str">
        <f t="shared" si="27"/>
        <v xml:space="preserve"> </v>
      </c>
      <c r="Y105" s="64" t="str">
        <f t="shared" si="27"/>
        <v xml:space="preserve"> </v>
      </c>
      <c r="Z105" s="64" t="str">
        <f t="shared" si="27"/>
        <v xml:space="preserve"> </v>
      </c>
      <c r="AA105" s="209"/>
      <c r="AB105" s="209"/>
      <c r="AC105" s="209"/>
      <c r="AD105" s="252"/>
      <c r="AE105" s="252"/>
      <c r="AF105" s="29"/>
      <c r="AG105" s="31"/>
      <c r="AH105" s="109" t="str">
        <f t="shared" si="43"/>
        <v xml:space="preserve"> </v>
      </c>
      <c r="AI105" s="80" t="str">
        <f t="shared" si="28"/>
        <v xml:space="preserve"> </v>
      </c>
      <c r="AJ105" s="96" t="str">
        <f t="shared" si="29"/>
        <v xml:space="preserve"> </v>
      </c>
      <c r="AK105" s="81" t="str">
        <f t="shared" si="38"/>
        <v xml:space="preserve"> </v>
      </c>
      <c r="AL105" s="120"/>
      <c r="AM105" s="89" t="str">
        <f t="shared" si="30"/>
        <v xml:space="preserve"> </v>
      </c>
      <c r="AN105" s="100" t="str">
        <f t="shared" si="31"/>
        <v xml:space="preserve"> </v>
      </c>
      <c r="AO105" s="90" t="str">
        <f t="shared" si="39"/>
        <v xml:space="preserve"> </v>
      </c>
      <c r="AP105" s="121"/>
      <c r="AQ105" s="91" t="str">
        <f t="shared" si="32"/>
        <v xml:space="preserve"> </v>
      </c>
      <c r="AR105" s="101" t="str">
        <f t="shared" si="33"/>
        <v xml:space="preserve"> </v>
      </c>
      <c r="AS105" s="92" t="str">
        <f t="shared" si="40"/>
        <v xml:space="preserve"> </v>
      </c>
      <c r="AT105" s="237"/>
      <c r="AU105" s="93" t="str">
        <f t="shared" si="34"/>
        <v xml:space="preserve"> </v>
      </c>
      <c r="AV105" s="102" t="str">
        <f t="shared" si="35"/>
        <v xml:space="preserve"> </v>
      </c>
      <c r="AW105" s="94" t="str">
        <f t="shared" si="41"/>
        <v xml:space="preserve"> </v>
      </c>
      <c r="AX105" s="237"/>
      <c r="AY105" s="249" t="str">
        <f t="shared" si="36"/>
        <v xml:space="preserve"> </v>
      </c>
      <c r="AZ105" s="250" t="str">
        <f t="shared" si="37"/>
        <v xml:space="preserve"> </v>
      </c>
      <c r="BA105" s="251" t="str">
        <f t="shared" si="42"/>
        <v xml:space="preserve"> </v>
      </c>
      <c r="BB105" s="237"/>
      <c r="BC105" s="33"/>
      <c r="BG105" s="33"/>
      <c r="BI105" s="339" t="str">
        <f t="shared" si="44"/>
        <v xml:space="preserve"> </v>
      </c>
      <c r="BJ105" s="339" t="str">
        <f t="shared" si="44"/>
        <v xml:space="preserve"> </v>
      </c>
      <c r="BK105" s="339" t="str">
        <f t="shared" si="44"/>
        <v xml:space="preserve"> </v>
      </c>
      <c r="BM105" s="339" t="str">
        <f t="shared" si="45"/>
        <v xml:space="preserve"> </v>
      </c>
      <c r="BN105" s="339" t="str">
        <f t="shared" si="45"/>
        <v xml:space="preserve"> </v>
      </c>
      <c r="BO105" s="339" t="str">
        <f t="shared" si="45"/>
        <v xml:space="preserve"> </v>
      </c>
      <c r="BQ105" s="336"/>
      <c r="CA105" s="34"/>
    </row>
    <row r="106" spans="1:79" s="32" customFormat="1" ht="24.95" customHeight="1" x14ac:dyDescent="0.25">
      <c r="A106" s="31"/>
      <c r="B106" s="378"/>
      <c r="C106" s="580"/>
      <c r="D106" s="580"/>
      <c r="E106" s="580"/>
      <c r="F106" s="580"/>
      <c r="G106" s="119"/>
      <c r="H106" s="119"/>
      <c r="I106" s="119"/>
      <c r="J106" s="119"/>
      <c r="K106" s="119"/>
      <c r="L106" s="119"/>
      <c r="M106" s="209"/>
      <c r="N106" s="209"/>
      <c r="O106" s="209"/>
      <c r="P106" s="209"/>
      <c r="Q106" s="252"/>
      <c r="R106" s="252"/>
      <c r="S106" s="208"/>
      <c r="T106" s="64" t="str">
        <f t="shared" si="27"/>
        <v xml:space="preserve"> </v>
      </c>
      <c r="U106" s="64" t="str">
        <f t="shared" si="27"/>
        <v xml:space="preserve"> </v>
      </c>
      <c r="V106" s="64" t="str">
        <f t="shared" si="27"/>
        <v xml:space="preserve"> </v>
      </c>
      <c r="W106" s="64" t="str">
        <f t="shared" si="27"/>
        <v xml:space="preserve"> </v>
      </c>
      <c r="X106" s="64" t="str">
        <f t="shared" si="27"/>
        <v xml:space="preserve"> </v>
      </c>
      <c r="Y106" s="64" t="str">
        <f t="shared" si="27"/>
        <v xml:space="preserve"> </v>
      </c>
      <c r="Z106" s="64" t="str">
        <f t="shared" si="27"/>
        <v xml:space="preserve"> </v>
      </c>
      <c r="AA106" s="209"/>
      <c r="AB106" s="209"/>
      <c r="AC106" s="209"/>
      <c r="AD106" s="252"/>
      <c r="AE106" s="252"/>
      <c r="AF106" s="29"/>
      <c r="AG106" s="31"/>
      <c r="AH106" s="109" t="str">
        <f t="shared" si="43"/>
        <v xml:space="preserve"> </v>
      </c>
      <c r="AI106" s="80" t="str">
        <f t="shared" si="28"/>
        <v xml:space="preserve"> </v>
      </c>
      <c r="AJ106" s="96" t="str">
        <f t="shared" si="29"/>
        <v xml:space="preserve"> </v>
      </c>
      <c r="AK106" s="81" t="str">
        <f t="shared" si="38"/>
        <v xml:space="preserve"> </v>
      </c>
      <c r="AL106" s="120"/>
      <c r="AM106" s="89" t="str">
        <f t="shared" si="30"/>
        <v xml:space="preserve"> </v>
      </c>
      <c r="AN106" s="100" t="str">
        <f t="shared" si="31"/>
        <v xml:space="preserve"> </v>
      </c>
      <c r="AO106" s="90" t="str">
        <f t="shared" si="39"/>
        <v xml:space="preserve"> </v>
      </c>
      <c r="AP106" s="121"/>
      <c r="AQ106" s="91" t="str">
        <f t="shared" si="32"/>
        <v xml:space="preserve"> </v>
      </c>
      <c r="AR106" s="101" t="str">
        <f t="shared" si="33"/>
        <v xml:space="preserve"> </v>
      </c>
      <c r="AS106" s="92" t="str">
        <f t="shared" si="40"/>
        <v xml:space="preserve"> </v>
      </c>
      <c r="AT106" s="237"/>
      <c r="AU106" s="93" t="str">
        <f t="shared" si="34"/>
        <v xml:space="preserve"> </v>
      </c>
      <c r="AV106" s="102" t="str">
        <f t="shared" si="35"/>
        <v xml:space="preserve"> </v>
      </c>
      <c r="AW106" s="94" t="str">
        <f t="shared" si="41"/>
        <v xml:space="preserve"> </v>
      </c>
      <c r="AX106" s="237"/>
      <c r="AY106" s="249" t="str">
        <f t="shared" si="36"/>
        <v xml:space="preserve"> </v>
      </c>
      <c r="AZ106" s="250" t="str">
        <f t="shared" si="37"/>
        <v xml:space="preserve"> </v>
      </c>
      <c r="BA106" s="251" t="str">
        <f t="shared" si="42"/>
        <v xml:space="preserve"> </v>
      </c>
      <c r="BB106" s="237"/>
      <c r="BC106" s="33"/>
      <c r="BG106" s="33"/>
      <c r="BI106" s="339" t="str">
        <f t="shared" si="44"/>
        <v xml:space="preserve"> </v>
      </c>
      <c r="BJ106" s="339" t="str">
        <f t="shared" si="44"/>
        <v xml:space="preserve"> </v>
      </c>
      <c r="BK106" s="339" t="str">
        <f t="shared" si="44"/>
        <v xml:space="preserve"> </v>
      </c>
      <c r="BM106" s="339" t="str">
        <f t="shared" si="45"/>
        <v xml:space="preserve"> </v>
      </c>
      <c r="BN106" s="339" t="str">
        <f t="shared" si="45"/>
        <v xml:space="preserve"> </v>
      </c>
      <c r="BO106" s="339" t="str">
        <f t="shared" si="45"/>
        <v xml:space="preserve"> </v>
      </c>
      <c r="BQ106" s="336"/>
      <c r="CA106" s="34"/>
    </row>
    <row r="107" spans="1:79" s="32" customFormat="1" ht="24.95" customHeight="1" x14ac:dyDescent="0.25">
      <c r="A107" s="31"/>
      <c r="B107" s="378"/>
      <c r="C107" s="580"/>
      <c r="D107" s="580"/>
      <c r="E107" s="580"/>
      <c r="F107" s="580"/>
      <c r="G107" s="119"/>
      <c r="H107" s="119"/>
      <c r="I107" s="119"/>
      <c r="J107" s="119"/>
      <c r="K107" s="119"/>
      <c r="L107" s="119"/>
      <c r="M107" s="209"/>
      <c r="N107" s="209"/>
      <c r="O107" s="209"/>
      <c r="P107" s="209"/>
      <c r="Q107" s="252"/>
      <c r="R107" s="252"/>
      <c r="S107" s="208"/>
      <c r="T107" s="64" t="str">
        <f t="shared" si="27"/>
        <v xml:space="preserve"> </v>
      </c>
      <c r="U107" s="64" t="str">
        <f t="shared" si="27"/>
        <v xml:space="preserve"> </v>
      </c>
      <c r="V107" s="64" t="str">
        <f t="shared" si="27"/>
        <v xml:space="preserve"> </v>
      </c>
      <c r="W107" s="64" t="str">
        <f t="shared" si="27"/>
        <v xml:space="preserve"> </v>
      </c>
      <c r="X107" s="64" t="str">
        <f t="shared" si="27"/>
        <v xml:space="preserve"> </v>
      </c>
      <c r="Y107" s="64" t="str">
        <f t="shared" si="27"/>
        <v xml:space="preserve"> </v>
      </c>
      <c r="Z107" s="64" t="str">
        <f t="shared" si="27"/>
        <v xml:space="preserve"> </v>
      </c>
      <c r="AA107" s="209"/>
      <c r="AB107" s="209"/>
      <c r="AC107" s="209"/>
      <c r="AD107" s="252"/>
      <c r="AE107" s="252"/>
      <c r="AF107" s="29"/>
      <c r="AG107" s="31"/>
      <c r="AH107" s="109" t="str">
        <f t="shared" si="43"/>
        <v xml:space="preserve"> </v>
      </c>
      <c r="AI107" s="80" t="str">
        <f t="shared" si="28"/>
        <v xml:space="preserve"> </v>
      </c>
      <c r="AJ107" s="96" t="str">
        <f t="shared" si="29"/>
        <v xml:space="preserve"> </v>
      </c>
      <c r="AK107" s="81" t="str">
        <f t="shared" si="38"/>
        <v xml:space="preserve"> </v>
      </c>
      <c r="AL107" s="120"/>
      <c r="AM107" s="89" t="str">
        <f t="shared" si="30"/>
        <v xml:space="preserve"> </v>
      </c>
      <c r="AN107" s="100" t="str">
        <f t="shared" si="31"/>
        <v xml:space="preserve"> </v>
      </c>
      <c r="AO107" s="90" t="str">
        <f t="shared" si="39"/>
        <v xml:space="preserve"> </v>
      </c>
      <c r="AP107" s="121"/>
      <c r="AQ107" s="91" t="str">
        <f t="shared" si="32"/>
        <v xml:space="preserve"> </v>
      </c>
      <c r="AR107" s="101" t="str">
        <f t="shared" si="33"/>
        <v xml:space="preserve"> </v>
      </c>
      <c r="AS107" s="92" t="str">
        <f t="shared" si="40"/>
        <v xml:space="preserve"> </v>
      </c>
      <c r="AT107" s="237"/>
      <c r="AU107" s="93" t="str">
        <f t="shared" si="34"/>
        <v xml:space="preserve"> </v>
      </c>
      <c r="AV107" s="102" t="str">
        <f t="shared" si="35"/>
        <v xml:space="preserve"> </v>
      </c>
      <c r="AW107" s="94" t="str">
        <f t="shared" si="41"/>
        <v xml:space="preserve"> </v>
      </c>
      <c r="AX107" s="237"/>
      <c r="AY107" s="249" t="str">
        <f t="shared" si="36"/>
        <v xml:space="preserve"> </v>
      </c>
      <c r="AZ107" s="250" t="str">
        <f t="shared" si="37"/>
        <v xml:space="preserve"> </v>
      </c>
      <c r="BA107" s="251" t="str">
        <f t="shared" si="42"/>
        <v xml:space="preserve"> </v>
      </c>
      <c r="BB107" s="237"/>
      <c r="BC107" s="33"/>
      <c r="BG107" s="33"/>
      <c r="BI107" s="339" t="str">
        <f t="shared" si="44"/>
        <v xml:space="preserve"> </v>
      </c>
      <c r="BJ107" s="339" t="str">
        <f t="shared" si="44"/>
        <v xml:space="preserve"> </v>
      </c>
      <c r="BK107" s="339" t="str">
        <f t="shared" si="44"/>
        <v xml:space="preserve"> </v>
      </c>
      <c r="BM107" s="339" t="str">
        <f t="shared" si="45"/>
        <v xml:space="preserve"> </v>
      </c>
      <c r="BN107" s="339" t="str">
        <f t="shared" si="45"/>
        <v xml:space="preserve"> </v>
      </c>
      <c r="BO107" s="339" t="str">
        <f t="shared" si="45"/>
        <v xml:space="preserve"> </v>
      </c>
      <c r="BQ107" s="336"/>
      <c r="CA107" s="34"/>
    </row>
    <row r="108" spans="1:79" s="32" customFormat="1" ht="24.95" customHeight="1" x14ac:dyDescent="0.25">
      <c r="A108" s="31"/>
      <c r="B108" s="378"/>
      <c r="C108" s="580"/>
      <c r="D108" s="580"/>
      <c r="E108" s="580"/>
      <c r="F108" s="580"/>
      <c r="G108" s="119"/>
      <c r="H108" s="119"/>
      <c r="I108" s="119"/>
      <c r="J108" s="119"/>
      <c r="K108" s="119"/>
      <c r="L108" s="119"/>
      <c r="M108" s="209"/>
      <c r="N108" s="209"/>
      <c r="O108" s="209"/>
      <c r="P108" s="209"/>
      <c r="Q108" s="252"/>
      <c r="R108" s="252"/>
      <c r="S108" s="208"/>
      <c r="T108" s="64" t="str">
        <f t="shared" si="27"/>
        <v xml:space="preserve"> </v>
      </c>
      <c r="U108" s="64" t="str">
        <f t="shared" si="27"/>
        <v xml:space="preserve"> </v>
      </c>
      <c r="V108" s="64" t="str">
        <f t="shared" si="27"/>
        <v xml:space="preserve"> </v>
      </c>
      <c r="W108" s="64" t="str">
        <f t="shared" si="27"/>
        <v xml:space="preserve"> </v>
      </c>
      <c r="X108" s="64" t="str">
        <f t="shared" si="27"/>
        <v xml:space="preserve"> </v>
      </c>
      <c r="Y108" s="64" t="str">
        <f t="shared" si="27"/>
        <v xml:space="preserve"> </v>
      </c>
      <c r="Z108" s="64" t="str">
        <f t="shared" si="27"/>
        <v xml:space="preserve"> </v>
      </c>
      <c r="AA108" s="209"/>
      <c r="AB108" s="209"/>
      <c r="AC108" s="209"/>
      <c r="AD108" s="252"/>
      <c r="AE108" s="252"/>
      <c r="AF108" s="29"/>
      <c r="AG108" s="31"/>
      <c r="AH108" s="109" t="str">
        <f t="shared" si="43"/>
        <v xml:space="preserve"> </v>
      </c>
      <c r="AI108" s="80" t="str">
        <f t="shared" si="28"/>
        <v xml:space="preserve"> </v>
      </c>
      <c r="AJ108" s="96" t="str">
        <f t="shared" si="29"/>
        <v xml:space="preserve"> </v>
      </c>
      <c r="AK108" s="81" t="str">
        <f t="shared" si="38"/>
        <v xml:space="preserve"> </v>
      </c>
      <c r="AL108" s="120"/>
      <c r="AM108" s="89" t="str">
        <f t="shared" si="30"/>
        <v xml:space="preserve"> </v>
      </c>
      <c r="AN108" s="100" t="str">
        <f t="shared" si="31"/>
        <v xml:space="preserve"> </v>
      </c>
      <c r="AO108" s="90" t="str">
        <f t="shared" si="39"/>
        <v xml:space="preserve"> </v>
      </c>
      <c r="AP108" s="121"/>
      <c r="AQ108" s="91" t="str">
        <f t="shared" si="32"/>
        <v xml:space="preserve"> </v>
      </c>
      <c r="AR108" s="101" t="str">
        <f t="shared" si="33"/>
        <v xml:space="preserve"> </v>
      </c>
      <c r="AS108" s="92" t="str">
        <f t="shared" si="40"/>
        <v xml:space="preserve"> </v>
      </c>
      <c r="AT108" s="237"/>
      <c r="AU108" s="93" t="str">
        <f t="shared" si="34"/>
        <v xml:space="preserve"> </v>
      </c>
      <c r="AV108" s="102" t="str">
        <f t="shared" si="35"/>
        <v xml:space="preserve"> </v>
      </c>
      <c r="AW108" s="94" t="str">
        <f t="shared" si="41"/>
        <v xml:space="preserve"> </v>
      </c>
      <c r="AX108" s="237"/>
      <c r="AY108" s="249" t="str">
        <f t="shared" si="36"/>
        <v xml:space="preserve"> </v>
      </c>
      <c r="AZ108" s="250" t="str">
        <f t="shared" si="37"/>
        <v xml:space="preserve"> </v>
      </c>
      <c r="BA108" s="251" t="str">
        <f t="shared" si="42"/>
        <v xml:space="preserve"> </v>
      </c>
      <c r="BB108" s="237"/>
      <c r="BC108" s="33"/>
      <c r="BG108" s="33"/>
      <c r="BI108" s="339" t="str">
        <f t="shared" si="44"/>
        <v xml:space="preserve"> </v>
      </c>
      <c r="BJ108" s="339" t="str">
        <f t="shared" si="44"/>
        <v xml:space="preserve"> </v>
      </c>
      <c r="BK108" s="339" t="str">
        <f t="shared" si="44"/>
        <v xml:space="preserve"> </v>
      </c>
      <c r="BM108" s="339" t="str">
        <f t="shared" si="45"/>
        <v xml:space="preserve"> </v>
      </c>
      <c r="BN108" s="339" t="str">
        <f t="shared" si="45"/>
        <v xml:space="preserve"> </v>
      </c>
      <c r="BO108" s="339" t="str">
        <f t="shared" si="45"/>
        <v xml:space="preserve"> </v>
      </c>
      <c r="BQ108" s="336"/>
      <c r="CA108" s="34"/>
    </row>
    <row r="109" spans="1:79" s="32" customFormat="1" ht="24.95" customHeight="1" x14ac:dyDescent="0.25">
      <c r="A109" s="31"/>
      <c r="B109" s="378"/>
      <c r="C109" s="580"/>
      <c r="D109" s="580"/>
      <c r="E109" s="580"/>
      <c r="F109" s="580"/>
      <c r="G109" s="119"/>
      <c r="H109" s="119"/>
      <c r="I109" s="119"/>
      <c r="J109" s="119"/>
      <c r="K109" s="119"/>
      <c r="L109" s="119"/>
      <c r="M109" s="209"/>
      <c r="N109" s="209"/>
      <c r="O109" s="209"/>
      <c r="P109" s="209"/>
      <c r="Q109" s="252"/>
      <c r="R109" s="252"/>
      <c r="S109" s="208"/>
      <c r="T109" s="64" t="str">
        <f t="shared" ref="T109:Z140" si="46">+IF((G109)=0," ",IF((G109)&gt;0,G109))</f>
        <v xml:space="preserve"> </v>
      </c>
      <c r="U109" s="64" t="str">
        <f t="shared" si="46"/>
        <v xml:space="preserve"> </v>
      </c>
      <c r="V109" s="64" t="str">
        <f t="shared" si="46"/>
        <v xml:space="preserve"> </v>
      </c>
      <c r="W109" s="64" t="str">
        <f t="shared" si="46"/>
        <v xml:space="preserve"> </v>
      </c>
      <c r="X109" s="64" t="str">
        <f t="shared" si="46"/>
        <v xml:space="preserve"> </v>
      </c>
      <c r="Y109" s="64" t="str">
        <f t="shared" si="46"/>
        <v xml:space="preserve"> </v>
      </c>
      <c r="Z109" s="64" t="str">
        <f t="shared" si="46"/>
        <v xml:space="preserve"> </v>
      </c>
      <c r="AA109" s="209"/>
      <c r="AB109" s="209"/>
      <c r="AC109" s="209"/>
      <c r="AD109" s="252"/>
      <c r="AE109" s="252"/>
      <c r="AF109" s="29"/>
      <c r="AG109" s="31"/>
      <c r="AH109" s="109" t="str">
        <f t="shared" si="43"/>
        <v xml:space="preserve"> </v>
      </c>
      <c r="AI109" s="80" t="str">
        <f t="shared" si="28"/>
        <v xml:space="preserve"> </v>
      </c>
      <c r="AJ109" s="96" t="str">
        <f t="shared" si="29"/>
        <v xml:space="preserve"> </v>
      </c>
      <c r="AK109" s="81" t="str">
        <f t="shared" si="38"/>
        <v xml:space="preserve"> </v>
      </c>
      <c r="AL109" s="120"/>
      <c r="AM109" s="89" t="str">
        <f t="shared" si="30"/>
        <v xml:space="preserve"> </v>
      </c>
      <c r="AN109" s="100" t="str">
        <f t="shared" si="31"/>
        <v xml:space="preserve"> </v>
      </c>
      <c r="AO109" s="90" t="str">
        <f t="shared" si="39"/>
        <v xml:space="preserve"> </v>
      </c>
      <c r="AP109" s="121"/>
      <c r="AQ109" s="91" t="str">
        <f t="shared" si="32"/>
        <v xml:space="preserve"> </v>
      </c>
      <c r="AR109" s="101" t="str">
        <f t="shared" si="33"/>
        <v xml:space="preserve"> </v>
      </c>
      <c r="AS109" s="92" t="str">
        <f t="shared" si="40"/>
        <v xml:space="preserve"> </v>
      </c>
      <c r="AT109" s="237"/>
      <c r="AU109" s="93" t="str">
        <f t="shared" si="34"/>
        <v xml:space="preserve"> </v>
      </c>
      <c r="AV109" s="102" t="str">
        <f t="shared" si="35"/>
        <v xml:space="preserve"> </v>
      </c>
      <c r="AW109" s="94" t="str">
        <f t="shared" si="41"/>
        <v xml:space="preserve"> </v>
      </c>
      <c r="AX109" s="237"/>
      <c r="AY109" s="249" t="str">
        <f t="shared" si="36"/>
        <v xml:space="preserve"> </v>
      </c>
      <c r="AZ109" s="250" t="str">
        <f t="shared" si="37"/>
        <v xml:space="preserve"> </v>
      </c>
      <c r="BA109" s="251" t="str">
        <f t="shared" si="42"/>
        <v xml:space="preserve"> </v>
      </c>
      <c r="BB109" s="237"/>
      <c r="BC109" s="33"/>
      <c r="BG109" s="33"/>
      <c r="BI109" s="339" t="str">
        <f t="shared" si="44"/>
        <v xml:space="preserve"> </v>
      </c>
      <c r="BJ109" s="339" t="str">
        <f t="shared" si="44"/>
        <v xml:space="preserve"> </v>
      </c>
      <c r="BK109" s="339" t="str">
        <f t="shared" si="44"/>
        <v xml:space="preserve"> </v>
      </c>
      <c r="BM109" s="339" t="str">
        <f t="shared" si="45"/>
        <v xml:space="preserve"> </v>
      </c>
      <c r="BN109" s="339" t="str">
        <f t="shared" si="45"/>
        <v xml:space="preserve"> </v>
      </c>
      <c r="BO109" s="339" t="str">
        <f t="shared" si="45"/>
        <v xml:space="preserve"> </v>
      </c>
      <c r="BQ109" s="336"/>
      <c r="CA109" s="34"/>
    </row>
    <row r="110" spans="1:79" s="32" customFormat="1" ht="24.95" customHeight="1" x14ac:dyDescent="0.25">
      <c r="A110" s="31"/>
      <c r="B110" s="378"/>
      <c r="C110" s="580"/>
      <c r="D110" s="580"/>
      <c r="E110" s="580"/>
      <c r="F110" s="580"/>
      <c r="G110" s="119"/>
      <c r="H110" s="119"/>
      <c r="I110" s="119"/>
      <c r="J110" s="119"/>
      <c r="K110" s="119"/>
      <c r="L110" s="119"/>
      <c r="M110" s="209"/>
      <c r="N110" s="209"/>
      <c r="O110" s="209"/>
      <c r="P110" s="209"/>
      <c r="Q110" s="252"/>
      <c r="R110" s="252"/>
      <c r="S110" s="208"/>
      <c r="T110" s="64" t="str">
        <f t="shared" si="46"/>
        <v xml:space="preserve"> </v>
      </c>
      <c r="U110" s="64" t="str">
        <f t="shared" si="46"/>
        <v xml:space="preserve"> </v>
      </c>
      <c r="V110" s="64" t="str">
        <f t="shared" si="46"/>
        <v xml:space="preserve"> </v>
      </c>
      <c r="W110" s="64" t="str">
        <f t="shared" si="46"/>
        <v xml:space="preserve"> </v>
      </c>
      <c r="X110" s="64" t="str">
        <f t="shared" si="46"/>
        <v xml:space="preserve"> </v>
      </c>
      <c r="Y110" s="64" t="str">
        <f t="shared" si="46"/>
        <v xml:space="preserve"> </v>
      </c>
      <c r="Z110" s="64" t="str">
        <f t="shared" si="46"/>
        <v xml:space="preserve"> </v>
      </c>
      <c r="AA110" s="209"/>
      <c r="AB110" s="209"/>
      <c r="AC110" s="209"/>
      <c r="AD110" s="252"/>
      <c r="AE110" s="252"/>
      <c r="AF110" s="29"/>
      <c r="AG110" s="31"/>
      <c r="AH110" s="109" t="str">
        <f t="shared" si="43"/>
        <v xml:space="preserve"> </v>
      </c>
      <c r="AI110" s="80" t="str">
        <f t="shared" si="28"/>
        <v xml:space="preserve"> </v>
      </c>
      <c r="AJ110" s="96" t="str">
        <f t="shared" si="29"/>
        <v xml:space="preserve"> </v>
      </c>
      <c r="AK110" s="81" t="str">
        <f t="shared" si="38"/>
        <v xml:space="preserve"> </v>
      </c>
      <c r="AL110" s="120"/>
      <c r="AM110" s="89" t="str">
        <f t="shared" si="30"/>
        <v xml:space="preserve"> </v>
      </c>
      <c r="AN110" s="100" t="str">
        <f t="shared" si="31"/>
        <v xml:space="preserve"> </v>
      </c>
      <c r="AO110" s="90" t="str">
        <f t="shared" si="39"/>
        <v xml:space="preserve"> </v>
      </c>
      <c r="AP110" s="121"/>
      <c r="AQ110" s="91" t="str">
        <f t="shared" si="32"/>
        <v xml:space="preserve"> </v>
      </c>
      <c r="AR110" s="101" t="str">
        <f t="shared" si="33"/>
        <v xml:space="preserve"> </v>
      </c>
      <c r="AS110" s="92" t="str">
        <f t="shared" si="40"/>
        <v xml:space="preserve"> </v>
      </c>
      <c r="AT110" s="237"/>
      <c r="AU110" s="93" t="str">
        <f t="shared" si="34"/>
        <v xml:space="preserve"> </v>
      </c>
      <c r="AV110" s="102" t="str">
        <f t="shared" si="35"/>
        <v xml:space="preserve"> </v>
      </c>
      <c r="AW110" s="94" t="str">
        <f t="shared" si="41"/>
        <v xml:space="preserve"> </v>
      </c>
      <c r="AX110" s="237"/>
      <c r="AY110" s="249" t="str">
        <f t="shared" si="36"/>
        <v xml:space="preserve"> </v>
      </c>
      <c r="AZ110" s="250" t="str">
        <f t="shared" si="37"/>
        <v xml:space="preserve"> </v>
      </c>
      <c r="BA110" s="251" t="str">
        <f t="shared" si="42"/>
        <v xml:space="preserve"> </v>
      </c>
      <c r="BB110" s="237"/>
      <c r="BC110" s="33"/>
      <c r="BG110" s="33"/>
      <c r="BI110" s="339" t="str">
        <f t="shared" si="44"/>
        <v xml:space="preserve"> </v>
      </c>
      <c r="BJ110" s="339" t="str">
        <f t="shared" si="44"/>
        <v xml:space="preserve"> </v>
      </c>
      <c r="BK110" s="339" t="str">
        <f t="shared" si="44"/>
        <v xml:space="preserve"> </v>
      </c>
      <c r="BM110" s="339" t="str">
        <f t="shared" si="45"/>
        <v xml:space="preserve"> </v>
      </c>
      <c r="BN110" s="339" t="str">
        <f t="shared" si="45"/>
        <v xml:space="preserve"> </v>
      </c>
      <c r="BO110" s="339" t="str">
        <f t="shared" si="45"/>
        <v xml:space="preserve"> </v>
      </c>
      <c r="BQ110" s="336"/>
      <c r="CA110" s="34"/>
    </row>
    <row r="111" spans="1:79" s="32" customFormat="1" ht="24.95" customHeight="1" x14ac:dyDescent="0.25">
      <c r="A111" s="31"/>
      <c r="B111" s="378"/>
      <c r="C111" s="580"/>
      <c r="D111" s="580"/>
      <c r="E111" s="580"/>
      <c r="F111" s="580"/>
      <c r="G111" s="119"/>
      <c r="H111" s="119"/>
      <c r="I111" s="119"/>
      <c r="J111" s="119"/>
      <c r="K111" s="119"/>
      <c r="L111" s="119"/>
      <c r="M111" s="209"/>
      <c r="N111" s="209"/>
      <c r="O111" s="209"/>
      <c r="P111" s="209"/>
      <c r="Q111" s="252"/>
      <c r="R111" s="252"/>
      <c r="S111" s="208"/>
      <c r="T111" s="64" t="str">
        <f t="shared" si="46"/>
        <v xml:space="preserve"> </v>
      </c>
      <c r="U111" s="64" t="str">
        <f t="shared" si="46"/>
        <v xml:space="preserve"> </v>
      </c>
      <c r="V111" s="64" t="str">
        <f t="shared" si="46"/>
        <v xml:space="preserve"> </v>
      </c>
      <c r="W111" s="64" t="str">
        <f t="shared" si="46"/>
        <v xml:space="preserve"> </v>
      </c>
      <c r="X111" s="64" t="str">
        <f t="shared" si="46"/>
        <v xml:space="preserve"> </v>
      </c>
      <c r="Y111" s="64" t="str">
        <f t="shared" si="46"/>
        <v xml:space="preserve"> </v>
      </c>
      <c r="Z111" s="64" t="str">
        <f t="shared" si="46"/>
        <v xml:space="preserve"> </v>
      </c>
      <c r="AA111" s="209"/>
      <c r="AB111" s="209"/>
      <c r="AC111" s="209"/>
      <c r="AD111" s="252"/>
      <c r="AE111" s="252"/>
      <c r="AF111" s="29"/>
      <c r="AG111" s="31"/>
      <c r="AH111" s="109" t="str">
        <f t="shared" si="43"/>
        <v xml:space="preserve"> </v>
      </c>
      <c r="AI111" s="80" t="str">
        <f t="shared" si="28"/>
        <v xml:space="preserve"> </v>
      </c>
      <c r="AJ111" s="96" t="str">
        <f t="shared" si="29"/>
        <v xml:space="preserve"> </v>
      </c>
      <c r="AK111" s="81" t="str">
        <f t="shared" si="38"/>
        <v xml:space="preserve"> </v>
      </c>
      <c r="AL111" s="120"/>
      <c r="AM111" s="89" t="str">
        <f t="shared" si="30"/>
        <v xml:space="preserve"> </v>
      </c>
      <c r="AN111" s="100" t="str">
        <f t="shared" si="31"/>
        <v xml:space="preserve"> </v>
      </c>
      <c r="AO111" s="90" t="str">
        <f t="shared" si="39"/>
        <v xml:space="preserve"> </v>
      </c>
      <c r="AP111" s="121"/>
      <c r="AQ111" s="91" t="str">
        <f t="shared" si="32"/>
        <v xml:space="preserve"> </v>
      </c>
      <c r="AR111" s="101" t="str">
        <f t="shared" si="33"/>
        <v xml:space="preserve"> </v>
      </c>
      <c r="AS111" s="92" t="str">
        <f t="shared" si="40"/>
        <v xml:space="preserve"> </v>
      </c>
      <c r="AT111" s="237"/>
      <c r="AU111" s="93" t="str">
        <f t="shared" si="34"/>
        <v xml:space="preserve"> </v>
      </c>
      <c r="AV111" s="102" t="str">
        <f t="shared" si="35"/>
        <v xml:space="preserve"> </v>
      </c>
      <c r="AW111" s="94" t="str">
        <f t="shared" si="41"/>
        <v xml:space="preserve"> </v>
      </c>
      <c r="AX111" s="237"/>
      <c r="AY111" s="249" t="str">
        <f t="shared" si="36"/>
        <v xml:space="preserve"> </v>
      </c>
      <c r="AZ111" s="250" t="str">
        <f t="shared" si="37"/>
        <v xml:space="preserve"> </v>
      </c>
      <c r="BA111" s="251" t="str">
        <f t="shared" si="42"/>
        <v xml:space="preserve"> </v>
      </c>
      <c r="BB111" s="237"/>
      <c r="BC111" s="33"/>
      <c r="BG111" s="33"/>
      <c r="BI111" s="339" t="str">
        <f t="shared" si="44"/>
        <v xml:space="preserve"> </v>
      </c>
      <c r="BJ111" s="339" t="str">
        <f t="shared" si="44"/>
        <v xml:space="preserve"> </v>
      </c>
      <c r="BK111" s="339" t="str">
        <f t="shared" si="44"/>
        <v xml:space="preserve"> </v>
      </c>
      <c r="BM111" s="339" t="str">
        <f t="shared" si="45"/>
        <v xml:space="preserve"> </v>
      </c>
      <c r="BN111" s="339" t="str">
        <f t="shared" si="45"/>
        <v xml:space="preserve"> </v>
      </c>
      <c r="BO111" s="339" t="str">
        <f t="shared" si="45"/>
        <v xml:space="preserve"> </v>
      </c>
      <c r="BQ111" s="336"/>
      <c r="CA111" s="34"/>
    </row>
    <row r="112" spans="1:79" s="32" customFormat="1" ht="24.95" customHeight="1" x14ac:dyDescent="0.25">
      <c r="A112" s="31"/>
      <c r="B112" s="378"/>
      <c r="C112" s="580"/>
      <c r="D112" s="580"/>
      <c r="E112" s="580"/>
      <c r="F112" s="580"/>
      <c r="G112" s="119"/>
      <c r="H112" s="119"/>
      <c r="I112" s="119"/>
      <c r="J112" s="119"/>
      <c r="K112" s="119"/>
      <c r="L112" s="119"/>
      <c r="M112" s="209"/>
      <c r="N112" s="209"/>
      <c r="O112" s="209"/>
      <c r="P112" s="209"/>
      <c r="Q112" s="252"/>
      <c r="R112" s="252"/>
      <c r="S112" s="208"/>
      <c r="T112" s="64" t="str">
        <f t="shared" si="46"/>
        <v xml:space="preserve"> </v>
      </c>
      <c r="U112" s="64" t="str">
        <f t="shared" si="46"/>
        <v xml:space="preserve"> </v>
      </c>
      <c r="V112" s="64" t="str">
        <f t="shared" si="46"/>
        <v xml:space="preserve"> </v>
      </c>
      <c r="W112" s="64" t="str">
        <f t="shared" si="46"/>
        <v xml:space="preserve"> </v>
      </c>
      <c r="X112" s="64" t="str">
        <f t="shared" si="46"/>
        <v xml:space="preserve"> </v>
      </c>
      <c r="Y112" s="64" t="str">
        <f t="shared" si="46"/>
        <v xml:space="preserve"> </v>
      </c>
      <c r="Z112" s="64" t="str">
        <f t="shared" si="46"/>
        <v xml:space="preserve"> </v>
      </c>
      <c r="AA112" s="209"/>
      <c r="AB112" s="209"/>
      <c r="AC112" s="209"/>
      <c r="AD112" s="252"/>
      <c r="AE112" s="252"/>
      <c r="AF112" s="29"/>
      <c r="AG112" s="31"/>
      <c r="AH112" s="109" t="str">
        <f t="shared" si="43"/>
        <v xml:space="preserve"> </v>
      </c>
      <c r="AI112" s="80" t="str">
        <f t="shared" si="28"/>
        <v xml:space="preserve"> </v>
      </c>
      <c r="AJ112" s="96" t="str">
        <f t="shared" si="29"/>
        <v xml:space="preserve"> </v>
      </c>
      <c r="AK112" s="81" t="str">
        <f t="shared" si="38"/>
        <v xml:space="preserve"> </v>
      </c>
      <c r="AL112" s="120"/>
      <c r="AM112" s="89" t="str">
        <f t="shared" si="30"/>
        <v xml:space="preserve"> </v>
      </c>
      <c r="AN112" s="100" t="str">
        <f t="shared" si="31"/>
        <v xml:space="preserve"> </v>
      </c>
      <c r="AO112" s="90" t="str">
        <f t="shared" si="39"/>
        <v xml:space="preserve"> </v>
      </c>
      <c r="AP112" s="121"/>
      <c r="AQ112" s="91" t="str">
        <f t="shared" si="32"/>
        <v xml:space="preserve"> </v>
      </c>
      <c r="AR112" s="101" t="str">
        <f t="shared" si="33"/>
        <v xml:space="preserve"> </v>
      </c>
      <c r="AS112" s="92" t="str">
        <f t="shared" si="40"/>
        <v xml:space="preserve"> </v>
      </c>
      <c r="AT112" s="237"/>
      <c r="AU112" s="93" t="str">
        <f t="shared" si="34"/>
        <v xml:space="preserve"> </v>
      </c>
      <c r="AV112" s="102" t="str">
        <f t="shared" si="35"/>
        <v xml:space="preserve"> </v>
      </c>
      <c r="AW112" s="94" t="str">
        <f t="shared" si="41"/>
        <v xml:space="preserve"> </v>
      </c>
      <c r="AX112" s="237"/>
      <c r="AY112" s="249" t="str">
        <f t="shared" si="36"/>
        <v xml:space="preserve"> </v>
      </c>
      <c r="AZ112" s="250" t="str">
        <f t="shared" si="37"/>
        <v xml:space="preserve"> </v>
      </c>
      <c r="BA112" s="251" t="str">
        <f t="shared" si="42"/>
        <v xml:space="preserve"> </v>
      </c>
      <c r="BB112" s="237"/>
      <c r="BC112" s="33"/>
      <c r="BG112" s="33"/>
      <c r="BI112" s="339" t="str">
        <f t="shared" si="44"/>
        <v xml:space="preserve"> </v>
      </c>
      <c r="BJ112" s="339" t="str">
        <f t="shared" si="44"/>
        <v xml:space="preserve"> </v>
      </c>
      <c r="BK112" s="339" t="str">
        <f t="shared" si="44"/>
        <v xml:space="preserve"> </v>
      </c>
      <c r="BM112" s="339" t="str">
        <f t="shared" si="45"/>
        <v xml:space="preserve"> </v>
      </c>
      <c r="BN112" s="339" t="str">
        <f t="shared" si="45"/>
        <v xml:space="preserve"> </v>
      </c>
      <c r="BO112" s="339" t="str">
        <f t="shared" si="45"/>
        <v xml:space="preserve"> </v>
      </c>
      <c r="BQ112" s="336"/>
      <c r="CA112" s="34"/>
    </row>
    <row r="113" spans="1:79" s="32" customFormat="1" ht="24.95" customHeight="1" x14ac:dyDescent="0.25">
      <c r="A113" s="31"/>
      <c r="B113" s="378"/>
      <c r="C113" s="580"/>
      <c r="D113" s="580"/>
      <c r="E113" s="580"/>
      <c r="F113" s="580"/>
      <c r="G113" s="119"/>
      <c r="H113" s="119"/>
      <c r="I113" s="119"/>
      <c r="J113" s="119"/>
      <c r="K113" s="119"/>
      <c r="L113" s="119"/>
      <c r="M113" s="209"/>
      <c r="N113" s="209"/>
      <c r="O113" s="209"/>
      <c r="P113" s="209"/>
      <c r="Q113" s="252"/>
      <c r="R113" s="252"/>
      <c r="S113" s="208"/>
      <c r="T113" s="64" t="str">
        <f t="shared" si="46"/>
        <v xml:space="preserve"> </v>
      </c>
      <c r="U113" s="64" t="str">
        <f t="shared" si="46"/>
        <v xml:space="preserve"> </v>
      </c>
      <c r="V113" s="64" t="str">
        <f t="shared" si="46"/>
        <v xml:space="preserve"> </v>
      </c>
      <c r="W113" s="64" t="str">
        <f t="shared" si="46"/>
        <v xml:space="preserve"> </v>
      </c>
      <c r="X113" s="64" t="str">
        <f t="shared" si="46"/>
        <v xml:space="preserve"> </v>
      </c>
      <c r="Y113" s="64" t="str">
        <f t="shared" si="46"/>
        <v xml:space="preserve"> </v>
      </c>
      <c r="Z113" s="64" t="str">
        <f t="shared" si="46"/>
        <v xml:space="preserve"> </v>
      </c>
      <c r="AA113" s="209"/>
      <c r="AB113" s="209"/>
      <c r="AC113" s="209"/>
      <c r="AD113" s="252"/>
      <c r="AE113" s="252"/>
      <c r="AF113" s="29"/>
      <c r="AG113" s="31"/>
      <c r="AH113" s="109" t="str">
        <f t="shared" si="43"/>
        <v xml:space="preserve"> </v>
      </c>
      <c r="AI113" s="80" t="str">
        <f t="shared" si="28"/>
        <v xml:space="preserve"> </v>
      </c>
      <c r="AJ113" s="96" t="str">
        <f t="shared" si="29"/>
        <v xml:space="preserve"> </v>
      </c>
      <c r="AK113" s="81" t="str">
        <f t="shared" si="38"/>
        <v xml:space="preserve"> </v>
      </c>
      <c r="AL113" s="120"/>
      <c r="AM113" s="89" t="str">
        <f t="shared" si="30"/>
        <v xml:space="preserve"> </v>
      </c>
      <c r="AN113" s="100" t="str">
        <f t="shared" si="31"/>
        <v xml:space="preserve"> </v>
      </c>
      <c r="AO113" s="90" t="str">
        <f t="shared" si="39"/>
        <v xml:space="preserve"> </v>
      </c>
      <c r="AP113" s="121"/>
      <c r="AQ113" s="91" t="str">
        <f t="shared" si="32"/>
        <v xml:space="preserve"> </v>
      </c>
      <c r="AR113" s="101" t="str">
        <f t="shared" si="33"/>
        <v xml:space="preserve"> </v>
      </c>
      <c r="AS113" s="92" t="str">
        <f t="shared" si="40"/>
        <v xml:space="preserve"> </v>
      </c>
      <c r="AT113" s="237"/>
      <c r="AU113" s="93" t="str">
        <f t="shared" si="34"/>
        <v xml:space="preserve"> </v>
      </c>
      <c r="AV113" s="102" t="str">
        <f t="shared" si="35"/>
        <v xml:space="preserve"> </v>
      </c>
      <c r="AW113" s="94" t="str">
        <f t="shared" si="41"/>
        <v xml:space="preserve"> </v>
      </c>
      <c r="AX113" s="237"/>
      <c r="AY113" s="249" t="str">
        <f t="shared" si="36"/>
        <v xml:space="preserve"> </v>
      </c>
      <c r="AZ113" s="250" t="str">
        <f t="shared" si="37"/>
        <v xml:space="preserve"> </v>
      </c>
      <c r="BA113" s="251" t="str">
        <f t="shared" si="42"/>
        <v xml:space="preserve"> </v>
      </c>
      <c r="BB113" s="237"/>
      <c r="BC113" s="33"/>
      <c r="BG113" s="33"/>
      <c r="BI113" s="339" t="str">
        <f t="shared" ref="BI113:BK132" si="47">IF($B113=BI$12,(SUM($G113:$R113))," ")</f>
        <v xml:space="preserve"> </v>
      </c>
      <c r="BJ113" s="339" t="str">
        <f t="shared" si="47"/>
        <v xml:space="preserve"> </v>
      </c>
      <c r="BK113" s="339" t="str">
        <f t="shared" si="47"/>
        <v xml:space="preserve"> </v>
      </c>
      <c r="BM113" s="339" t="str">
        <f t="shared" ref="BM113:BO132" si="48">IF($B113=BM$12,(SUM($T113:$AE113))," ")</f>
        <v xml:space="preserve"> </v>
      </c>
      <c r="BN113" s="339" t="str">
        <f t="shared" si="48"/>
        <v xml:space="preserve"> </v>
      </c>
      <c r="BO113" s="339" t="str">
        <f t="shared" si="48"/>
        <v xml:space="preserve"> </v>
      </c>
      <c r="BQ113" s="336"/>
      <c r="CA113" s="34"/>
    </row>
    <row r="114" spans="1:79" s="32" customFormat="1" ht="24.95" customHeight="1" x14ac:dyDescent="0.25">
      <c r="A114" s="31"/>
      <c r="B114" s="378"/>
      <c r="C114" s="580"/>
      <c r="D114" s="580"/>
      <c r="E114" s="580"/>
      <c r="F114" s="580"/>
      <c r="G114" s="119"/>
      <c r="H114" s="119"/>
      <c r="I114" s="119"/>
      <c r="J114" s="119"/>
      <c r="K114" s="119"/>
      <c r="L114" s="119"/>
      <c r="M114" s="209"/>
      <c r="N114" s="209"/>
      <c r="O114" s="209"/>
      <c r="P114" s="209"/>
      <c r="Q114" s="252"/>
      <c r="R114" s="252"/>
      <c r="S114" s="208"/>
      <c r="T114" s="64" t="str">
        <f t="shared" si="46"/>
        <v xml:space="preserve"> </v>
      </c>
      <c r="U114" s="64" t="str">
        <f t="shared" si="46"/>
        <v xml:space="preserve"> </v>
      </c>
      <c r="V114" s="64" t="str">
        <f t="shared" si="46"/>
        <v xml:space="preserve"> </v>
      </c>
      <c r="W114" s="64" t="str">
        <f t="shared" si="46"/>
        <v xml:space="preserve"> </v>
      </c>
      <c r="X114" s="64" t="str">
        <f t="shared" si="46"/>
        <v xml:space="preserve"> </v>
      </c>
      <c r="Y114" s="64" t="str">
        <f t="shared" si="46"/>
        <v xml:space="preserve"> </v>
      </c>
      <c r="Z114" s="64" t="str">
        <f t="shared" si="46"/>
        <v xml:space="preserve"> </v>
      </c>
      <c r="AA114" s="209"/>
      <c r="AB114" s="209"/>
      <c r="AC114" s="209"/>
      <c r="AD114" s="252"/>
      <c r="AE114" s="252"/>
      <c r="AF114" s="29"/>
      <c r="AG114" s="31"/>
      <c r="AH114" s="109" t="str">
        <f t="shared" si="43"/>
        <v xml:space="preserve"> </v>
      </c>
      <c r="AI114" s="80" t="str">
        <f t="shared" si="28"/>
        <v xml:space="preserve"> </v>
      </c>
      <c r="AJ114" s="96" t="str">
        <f t="shared" si="29"/>
        <v xml:space="preserve"> </v>
      </c>
      <c r="AK114" s="81" t="str">
        <f t="shared" si="38"/>
        <v xml:space="preserve"> </v>
      </c>
      <c r="AL114" s="120"/>
      <c r="AM114" s="89" t="str">
        <f t="shared" si="30"/>
        <v xml:space="preserve"> </v>
      </c>
      <c r="AN114" s="100" t="str">
        <f t="shared" si="31"/>
        <v xml:space="preserve"> </v>
      </c>
      <c r="AO114" s="90" t="str">
        <f t="shared" si="39"/>
        <v xml:space="preserve"> </v>
      </c>
      <c r="AP114" s="121"/>
      <c r="AQ114" s="91" t="str">
        <f t="shared" si="32"/>
        <v xml:space="preserve"> </v>
      </c>
      <c r="AR114" s="101" t="str">
        <f t="shared" si="33"/>
        <v xml:space="preserve"> </v>
      </c>
      <c r="AS114" s="92" t="str">
        <f t="shared" si="40"/>
        <v xml:space="preserve"> </v>
      </c>
      <c r="AT114" s="237"/>
      <c r="AU114" s="93" t="str">
        <f t="shared" si="34"/>
        <v xml:space="preserve"> </v>
      </c>
      <c r="AV114" s="102" t="str">
        <f t="shared" si="35"/>
        <v xml:space="preserve"> </v>
      </c>
      <c r="AW114" s="94" t="str">
        <f t="shared" si="41"/>
        <v xml:space="preserve"> </v>
      </c>
      <c r="AX114" s="237"/>
      <c r="AY114" s="249" t="str">
        <f t="shared" si="36"/>
        <v xml:space="preserve"> </v>
      </c>
      <c r="AZ114" s="250" t="str">
        <f t="shared" si="37"/>
        <v xml:space="preserve"> </v>
      </c>
      <c r="BA114" s="251" t="str">
        <f t="shared" si="42"/>
        <v xml:space="preserve"> </v>
      </c>
      <c r="BB114" s="237"/>
      <c r="BC114" s="33"/>
      <c r="BG114" s="33"/>
      <c r="BI114" s="339" t="str">
        <f t="shared" si="47"/>
        <v xml:space="preserve"> </v>
      </c>
      <c r="BJ114" s="339" t="str">
        <f t="shared" si="47"/>
        <v xml:space="preserve"> </v>
      </c>
      <c r="BK114" s="339" t="str">
        <f t="shared" si="47"/>
        <v xml:space="preserve"> </v>
      </c>
      <c r="BM114" s="339" t="str">
        <f t="shared" si="48"/>
        <v xml:space="preserve"> </v>
      </c>
      <c r="BN114" s="339" t="str">
        <f t="shared" si="48"/>
        <v xml:space="preserve"> </v>
      </c>
      <c r="BO114" s="339" t="str">
        <f t="shared" si="48"/>
        <v xml:space="preserve"> </v>
      </c>
      <c r="BQ114" s="336"/>
      <c r="CA114" s="34"/>
    </row>
    <row r="115" spans="1:79" s="32" customFormat="1" ht="24.95" customHeight="1" x14ac:dyDescent="0.25">
      <c r="A115" s="31"/>
      <c r="B115" s="378"/>
      <c r="C115" s="580"/>
      <c r="D115" s="580"/>
      <c r="E115" s="580"/>
      <c r="F115" s="580"/>
      <c r="G115" s="119"/>
      <c r="H115" s="119"/>
      <c r="I115" s="119"/>
      <c r="J115" s="119"/>
      <c r="K115" s="119"/>
      <c r="L115" s="119"/>
      <c r="M115" s="209"/>
      <c r="N115" s="209"/>
      <c r="O115" s="209"/>
      <c r="P115" s="209"/>
      <c r="Q115" s="252"/>
      <c r="R115" s="252"/>
      <c r="S115" s="208"/>
      <c r="T115" s="64" t="str">
        <f t="shared" si="46"/>
        <v xml:space="preserve"> </v>
      </c>
      <c r="U115" s="64" t="str">
        <f t="shared" si="46"/>
        <v xml:space="preserve"> </v>
      </c>
      <c r="V115" s="64" t="str">
        <f t="shared" si="46"/>
        <v xml:space="preserve"> </v>
      </c>
      <c r="W115" s="64" t="str">
        <f t="shared" si="46"/>
        <v xml:space="preserve"> </v>
      </c>
      <c r="X115" s="64" t="str">
        <f t="shared" si="46"/>
        <v xml:space="preserve"> </v>
      </c>
      <c r="Y115" s="64" t="str">
        <f t="shared" si="46"/>
        <v xml:space="preserve"> </v>
      </c>
      <c r="Z115" s="64" t="str">
        <f t="shared" si="46"/>
        <v xml:space="preserve"> </v>
      </c>
      <c r="AA115" s="209"/>
      <c r="AB115" s="209"/>
      <c r="AC115" s="209"/>
      <c r="AD115" s="252"/>
      <c r="AE115" s="252"/>
      <c r="AF115" s="29"/>
      <c r="AG115" s="31"/>
      <c r="AH115" s="109" t="str">
        <f t="shared" si="43"/>
        <v xml:space="preserve"> </v>
      </c>
      <c r="AI115" s="80" t="str">
        <f t="shared" si="28"/>
        <v xml:space="preserve"> </v>
      </c>
      <c r="AJ115" s="96" t="str">
        <f t="shared" si="29"/>
        <v xml:space="preserve"> </v>
      </c>
      <c r="AK115" s="81" t="str">
        <f t="shared" si="38"/>
        <v xml:space="preserve"> </v>
      </c>
      <c r="AL115" s="120"/>
      <c r="AM115" s="89" t="str">
        <f t="shared" si="30"/>
        <v xml:space="preserve"> </v>
      </c>
      <c r="AN115" s="100" t="str">
        <f t="shared" si="31"/>
        <v xml:space="preserve"> </v>
      </c>
      <c r="AO115" s="90" t="str">
        <f t="shared" si="39"/>
        <v xml:space="preserve"> </v>
      </c>
      <c r="AP115" s="121"/>
      <c r="AQ115" s="91" t="str">
        <f t="shared" si="32"/>
        <v xml:space="preserve"> </v>
      </c>
      <c r="AR115" s="101" t="str">
        <f t="shared" si="33"/>
        <v xml:space="preserve"> </v>
      </c>
      <c r="AS115" s="92" t="str">
        <f t="shared" si="40"/>
        <v xml:space="preserve"> </v>
      </c>
      <c r="AT115" s="237"/>
      <c r="AU115" s="93" t="str">
        <f t="shared" si="34"/>
        <v xml:space="preserve"> </v>
      </c>
      <c r="AV115" s="102" t="str">
        <f t="shared" si="35"/>
        <v xml:space="preserve"> </v>
      </c>
      <c r="AW115" s="94" t="str">
        <f t="shared" si="41"/>
        <v xml:space="preserve"> </v>
      </c>
      <c r="AX115" s="237"/>
      <c r="AY115" s="249" t="str">
        <f t="shared" si="36"/>
        <v xml:space="preserve"> </v>
      </c>
      <c r="AZ115" s="250" t="str">
        <f t="shared" si="37"/>
        <v xml:space="preserve"> </v>
      </c>
      <c r="BA115" s="251" t="str">
        <f t="shared" si="42"/>
        <v xml:space="preserve"> </v>
      </c>
      <c r="BB115" s="237"/>
      <c r="BC115" s="33"/>
      <c r="BG115" s="33"/>
      <c r="BI115" s="339" t="str">
        <f t="shared" si="47"/>
        <v xml:space="preserve"> </v>
      </c>
      <c r="BJ115" s="339" t="str">
        <f t="shared" si="47"/>
        <v xml:space="preserve"> </v>
      </c>
      <c r="BK115" s="339" t="str">
        <f t="shared" si="47"/>
        <v xml:space="preserve"> </v>
      </c>
      <c r="BM115" s="339" t="str">
        <f t="shared" si="48"/>
        <v xml:space="preserve"> </v>
      </c>
      <c r="BN115" s="339" t="str">
        <f t="shared" si="48"/>
        <v xml:space="preserve"> </v>
      </c>
      <c r="BO115" s="339" t="str">
        <f t="shared" si="48"/>
        <v xml:space="preserve"> </v>
      </c>
      <c r="BQ115" s="336"/>
      <c r="CA115" s="34"/>
    </row>
    <row r="116" spans="1:79" s="32" customFormat="1" ht="24.95" customHeight="1" x14ac:dyDescent="0.25">
      <c r="A116" s="31"/>
      <c r="B116" s="378"/>
      <c r="C116" s="580"/>
      <c r="D116" s="580"/>
      <c r="E116" s="580"/>
      <c r="F116" s="580"/>
      <c r="G116" s="119"/>
      <c r="H116" s="119"/>
      <c r="I116" s="119"/>
      <c r="J116" s="119"/>
      <c r="K116" s="119"/>
      <c r="L116" s="119"/>
      <c r="M116" s="209"/>
      <c r="N116" s="209"/>
      <c r="O116" s="209"/>
      <c r="P116" s="209"/>
      <c r="Q116" s="252"/>
      <c r="R116" s="252"/>
      <c r="S116" s="208"/>
      <c r="T116" s="64" t="str">
        <f t="shared" si="46"/>
        <v xml:space="preserve"> </v>
      </c>
      <c r="U116" s="64" t="str">
        <f t="shared" si="46"/>
        <v xml:space="preserve"> </v>
      </c>
      <c r="V116" s="64" t="str">
        <f t="shared" si="46"/>
        <v xml:space="preserve"> </v>
      </c>
      <c r="W116" s="64" t="str">
        <f t="shared" si="46"/>
        <v xml:space="preserve"> </v>
      </c>
      <c r="X116" s="64" t="str">
        <f t="shared" si="46"/>
        <v xml:space="preserve"> </v>
      </c>
      <c r="Y116" s="64" t="str">
        <f t="shared" si="46"/>
        <v xml:space="preserve"> </v>
      </c>
      <c r="Z116" s="64" t="str">
        <f t="shared" si="46"/>
        <v xml:space="preserve"> </v>
      </c>
      <c r="AA116" s="209"/>
      <c r="AB116" s="209"/>
      <c r="AC116" s="209"/>
      <c r="AD116" s="252"/>
      <c r="AE116" s="252"/>
      <c r="AF116" s="29"/>
      <c r="AG116" s="31"/>
      <c r="AH116" s="109" t="str">
        <f t="shared" si="43"/>
        <v xml:space="preserve"> </v>
      </c>
      <c r="AI116" s="80" t="str">
        <f t="shared" si="28"/>
        <v xml:space="preserve"> </v>
      </c>
      <c r="AJ116" s="96" t="str">
        <f t="shared" si="29"/>
        <v xml:space="preserve"> </v>
      </c>
      <c r="AK116" s="81" t="str">
        <f t="shared" si="38"/>
        <v xml:space="preserve"> </v>
      </c>
      <c r="AL116" s="120"/>
      <c r="AM116" s="89" t="str">
        <f t="shared" si="30"/>
        <v xml:space="preserve"> </v>
      </c>
      <c r="AN116" s="100" t="str">
        <f t="shared" si="31"/>
        <v xml:space="preserve"> </v>
      </c>
      <c r="AO116" s="90" t="str">
        <f t="shared" si="39"/>
        <v xml:space="preserve"> </v>
      </c>
      <c r="AP116" s="121"/>
      <c r="AQ116" s="91" t="str">
        <f t="shared" si="32"/>
        <v xml:space="preserve"> </v>
      </c>
      <c r="AR116" s="101" t="str">
        <f t="shared" si="33"/>
        <v xml:space="preserve"> </v>
      </c>
      <c r="AS116" s="92" t="str">
        <f t="shared" si="40"/>
        <v xml:space="preserve"> </v>
      </c>
      <c r="AT116" s="237"/>
      <c r="AU116" s="93" t="str">
        <f t="shared" si="34"/>
        <v xml:space="preserve"> </v>
      </c>
      <c r="AV116" s="102" t="str">
        <f t="shared" si="35"/>
        <v xml:space="preserve"> </v>
      </c>
      <c r="AW116" s="94" t="str">
        <f t="shared" si="41"/>
        <v xml:space="preserve"> </v>
      </c>
      <c r="AX116" s="237"/>
      <c r="AY116" s="249" t="str">
        <f t="shared" si="36"/>
        <v xml:space="preserve"> </v>
      </c>
      <c r="AZ116" s="250" t="str">
        <f t="shared" si="37"/>
        <v xml:space="preserve"> </v>
      </c>
      <c r="BA116" s="251" t="str">
        <f t="shared" si="42"/>
        <v xml:space="preserve"> </v>
      </c>
      <c r="BB116" s="237"/>
      <c r="BC116" s="33"/>
      <c r="BG116" s="33"/>
      <c r="BI116" s="339" t="str">
        <f t="shared" si="47"/>
        <v xml:space="preserve"> </v>
      </c>
      <c r="BJ116" s="339" t="str">
        <f t="shared" si="47"/>
        <v xml:space="preserve"> </v>
      </c>
      <c r="BK116" s="339" t="str">
        <f t="shared" si="47"/>
        <v xml:space="preserve"> </v>
      </c>
      <c r="BM116" s="339" t="str">
        <f t="shared" si="48"/>
        <v xml:space="preserve"> </v>
      </c>
      <c r="BN116" s="339" t="str">
        <f t="shared" si="48"/>
        <v xml:space="preserve"> </v>
      </c>
      <c r="BO116" s="339" t="str">
        <f t="shared" si="48"/>
        <v xml:space="preserve"> </v>
      </c>
      <c r="BQ116" s="336"/>
      <c r="CA116" s="34"/>
    </row>
    <row r="117" spans="1:79" s="32" customFormat="1" ht="24.95" customHeight="1" x14ac:dyDescent="0.25">
      <c r="A117" s="31"/>
      <c r="B117" s="378"/>
      <c r="C117" s="580"/>
      <c r="D117" s="580"/>
      <c r="E117" s="580"/>
      <c r="F117" s="580"/>
      <c r="G117" s="119"/>
      <c r="H117" s="119"/>
      <c r="I117" s="119"/>
      <c r="J117" s="119"/>
      <c r="K117" s="119"/>
      <c r="L117" s="119"/>
      <c r="M117" s="209"/>
      <c r="N117" s="209"/>
      <c r="O117" s="209"/>
      <c r="P117" s="209"/>
      <c r="Q117" s="252"/>
      <c r="R117" s="252"/>
      <c r="S117" s="208"/>
      <c r="T117" s="64" t="str">
        <f t="shared" si="46"/>
        <v xml:space="preserve"> </v>
      </c>
      <c r="U117" s="64" t="str">
        <f t="shared" si="46"/>
        <v xml:space="preserve"> </v>
      </c>
      <c r="V117" s="64" t="str">
        <f t="shared" si="46"/>
        <v xml:space="preserve"> </v>
      </c>
      <c r="W117" s="64" t="str">
        <f t="shared" si="46"/>
        <v xml:space="preserve"> </v>
      </c>
      <c r="X117" s="64" t="str">
        <f t="shared" si="46"/>
        <v xml:space="preserve"> </v>
      </c>
      <c r="Y117" s="64" t="str">
        <f t="shared" si="46"/>
        <v xml:space="preserve"> </v>
      </c>
      <c r="Z117" s="64" t="str">
        <f t="shared" si="46"/>
        <v xml:space="preserve"> </v>
      </c>
      <c r="AA117" s="209"/>
      <c r="AB117" s="209"/>
      <c r="AC117" s="209"/>
      <c r="AD117" s="252"/>
      <c r="AE117" s="252"/>
      <c r="AF117" s="29"/>
      <c r="AG117" s="31"/>
      <c r="AH117" s="109" t="str">
        <f t="shared" si="43"/>
        <v xml:space="preserve"> </v>
      </c>
      <c r="AI117" s="80" t="str">
        <f t="shared" si="28"/>
        <v xml:space="preserve"> </v>
      </c>
      <c r="AJ117" s="96" t="str">
        <f t="shared" si="29"/>
        <v xml:space="preserve"> </v>
      </c>
      <c r="AK117" s="81" t="str">
        <f t="shared" si="38"/>
        <v xml:space="preserve"> </v>
      </c>
      <c r="AL117" s="120"/>
      <c r="AM117" s="89" t="str">
        <f t="shared" si="30"/>
        <v xml:space="preserve"> </v>
      </c>
      <c r="AN117" s="100" t="str">
        <f t="shared" si="31"/>
        <v xml:space="preserve"> </v>
      </c>
      <c r="AO117" s="90" t="str">
        <f t="shared" si="39"/>
        <v xml:space="preserve"> </v>
      </c>
      <c r="AP117" s="121"/>
      <c r="AQ117" s="91" t="str">
        <f t="shared" si="32"/>
        <v xml:space="preserve"> </v>
      </c>
      <c r="AR117" s="101" t="str">
        <f t="shared" si="33"/>
        <v xml:space="preserve"> </v>
      </c>
      <c r="AS117" s="92" t="str">
        <f t="shared" si="40"/>
        <v xml:space="preserve"> </v>
      </c>
      <c r="AT117" s="237"/>
      <c r="AU117" s="93" t="str">
        <f t="shared" si="34"/>
        <v xml:space="preserve"> </v>
      </c>
      <c r="AV117" s="102" t="str">
        <f t="shared" si="35"/>
        <v xml:space="preserve"> </v>
      </c>
      <c r="AW117" s="94" t="str">
        <f t="shared" si="41"/>
        <v xml:space="preserve"> </v>
      </c>
      <c r="AX117" s="237"/>
      <c r="AY117" s="249" t="str">
        <f t="shared" si="36"/>
        <v xml:space="preserve"> </v>
      </c>
      <c r="AZ117" s="250" t="str">
        <f t="shared" si="37"/>
        <v xml:space="preserve"> </v>
      </c>
      <c r="BA117" s="251" t="str">
        <f t="shared" si="42"/>
        <v xml:space="preserve"> </v>
      </c>
      <c r="BB117" s="237"/>
      <c r="BC117" s="33"/>
      <c r="BG117" s="33"/>
      <c r="BI117" s="339" t="str">
        <f t="shared" si="47"/>
        <v xml:space="preserve"> </v>
      </c>
      <c r="BJ117" s="339" t="str">
        <f t="shared" si="47"/>
        <v xml:space="preserve"> </v>
      </c>
      <c r="BK117" s="339" t="str">
        <f t="shared" si="47"/>
        <v xml:space="preserve"> </v>
      </c>
      <c r="BM117" s="339" t="str">
        <f t="shared" si="48"/>
        <v xml:space="preserve"> </v>
      </c>
      <c r="BN117" s="339" t="str">
        <f t="shared" si="48"/>
        <v xml:space="preserve"> </v>
      </c>
      <c r="BO117" s="339" t="str">
        <f t="shared" si="48"/>
        <v xml:space="preserve"> </v>
      </c>
      <c r="BQ117" s="336"/>
      <c r="CA117" s="34"/>
    </row>
    <row r="118" spans="1:79" s="32" customFormat="1" ht="24.95" customHeight="1" x14ac:dyDescent="0.25">
      <c r="A118" s="31"/>
      <c r="B118" s="378"/>
      <c r="C118" s="580"/>
      <c r="D118" s="580"/>
      <c r="E118" s="580"/>
      <c r="F118" s="580"/>
      <c r="G118" s="119"/>
      <c r="H118" s="119"/>
      <c r="I118" s="119"/>
      <c r="J118" s="119"/>
      <c r="K118" s="119"/>
      <c r="L118" s="119"/>
      <c r="M118" s="209"/>
      <c r="N118" s="209"/>
      <c r="O118" s="209"/>
      <c r="P118" s="209"/>
      <c r="Q118" s="252"/>
      <c r="R118" s="252"/>
      <c r="S118" s="208"/>
      <c r="T118" s="64" t="str">
        <f t="shared" si="46"/>
        <v xml:space="preserve"> </v>
      </c>
      <c r="U118" s="64" t="str">
        <f t="shared" si="46"/>
        <v xml:space="preserve"> </v>
      </c>
      <c r="V118" s="64" t="str">
        <f t="shared" si="46"/>
        <v xml:space="preserve"> </v>
      </c>
      <c r="W118" s="64" t="str">
        <f t="shared" si="46"/>
        <v xml:space="preserve"> </v>
      </c>
      <c r="X118" s="64" t="str">
        <f t="shared" si="46"/>
        <v xml:space="preserve"> </v>
      </c>
      <c r="Y118" s="64" t="str">
        <f t="shared" si="46"/>
        <v xml:space="preserve"> </v>
      </c>
      <c r="Z118" s="64" t="str">
        <f t="shared" si="46"/>
        <v xml:space="preserve"> </v>
      </c>
      <c r="AA118" s="209"/>
      <c r="AB118" s="209"/>
      <c r="AC118" s="209"/>
      <c r="AD118" s="252"/>
      <c r="AE118" s="252"/>
      <c r="AF118" s="29"/>
      <c r="AG118" s="31"/>
      <c r="AH118" s="109" t="str">
        <f t="shared" si="43"/>
        <v xml:space="preserve"> </v>
      </c>
      <c r="AI118" s="80" t="str">
        <f t="shared" si="28"/>
        <v xml:space="preserve"> </v>
      </c>
      <c r="AJ118" s="96" t="str">
        <f t="shared" si="29"/>
        <v xml:space="preserve"> </v>
      </c>
      <c r="AK118" s="81" t="str">
        <f t="shared" si="38"/>
        <v xml:space="preserve"> </v>
      </c>
      <c r="AL118" s="120"/>
      <c r="AM118" s="89" t="str">
        <f t="shared" si="30"/>
        <v xml:space="preserve"> </v>
      </c>
      <c r="AN118" s="100" t="str">
        <f t="shared" si="31"/>
        <v xml:space="preserve"> </v>
      </c>
      <c r="AO118" s="90" t="str">
        <f t="shared" si="39"/>
        <v xml:space="preserve"> </v>
      </c>
      <c r="AP118" s="121"/>
      <c r="AQ118" s="91" t="str">
        <f t="shared" si="32"/>
        <v xml:space="preserve"> </v>
      </c>
      <c r="AR118" s="101" t="str">
        <f t="shared" si="33"/>
        <v xml:space="preserve"> </v>
      </c>
      <c r="AS118" s="92" t="str">
        <f t="shared" si="40"/>
        <v xml:space="preserve"> </v>
      </c>
      <c r="AT118" s="237"/>
      <c r="AU118" s="93" t="str">
        <f t="shared" si="34"/>
        <v xml:space="preserve"> </v>
      </c>
      <c r="AV118" s="102" t="str">
        <f t="shared" si="35"/>
        <v xml:space="preserve"> </v>
      </c>
      <c r="AW118" s="94" t="str">
        <f t="shared" si="41"/>
        <v xml:space="preserve"> </v>
      </c>
      <c r="AX118" s="237"/>
      <c r="AY118" s="249" t="str">
        <f t="shared" si="36"/>
        <v xml:space="preserve"> </v>
      </c>
      <c r="AZ118" s="250" t="str">
        <f t="shared" si="37"/>
        <v xml:space="preserve"> </v>
      </c>
      <c r="BA118" s="251" t="str">
        <f t="shared" si="42"/>
        <v xml:space="preserve"> </v>
      </c>
      <c r="BB118" s="237"/>
      <c r="BC118" s="33"/>
      <c r="BG118" s="33"/>
      <c r="BI118" s="339" t="str">
        <f t="shared" si="47"/>
        <v xml:space="preserve"> </v>
      </c>
      <c r="BJ118" s="339" t="str">
        <f t="shared" si="47"/>
        <v xml:space="preserve"> </v>
      </c>
      <c r="BK118" s="339" t="str">
        <f t="shared" si="47"/>
        <v xml:space="preserve"> </v>
      </c>
      <c r="BM118" s="339" t="str">
        <f t="shared" si="48"/>
        <v xml:space="preserve"> </v>
      </c>
      <c r="BN118" s="339" t="str">
        <f t="shared" si="48"/>
        <v xml:space="preserve"> </v>
      </c>
      <c r="BO118" s="339" t="str">
        <f t="shared" si="48"/>
        <v xml:space="preserve"> </v>
      </c>
      <c r="BQ118" s="336"/>
      <c r="CA118" s="34"/>
    </row>
    <row r="119" spans="1:79" s="32" customFormat="1" ht="24.95" customHeight="1" x14ac:dyDescent="0.25">
      <c r="A119" s="31"/>
      <c r="B119" s="378"/>
      <c r="C119" s="580"/>
      <c r="D119" s="580"/>
      <c r="E119" s="580"/>
      <c r="F119" s="580"/>
      <c r="G119" s="119"/>
      <c r="H119" s="119"/>
      <c r="I119" s="119"/>
      <c r="J119" s="119"/>
      <c r="K119" s="119"/>
      <c r="L119" s="119"/>
      <c r="M119" s="209"/>
      <c r="N119" s="209"/>
      <c r="O119" s="209"/>
      <c r="P119" s="209"/>
      <c r="Q119" s="252"/>
      <c r="R119" s="252"/>
      <c r="S119" s="208"/>
      <c r="T119" s="64" t="str">
        <f t="shared" si="46"/>
        <v xml:space="preserve"> </v>
      </c>
      <c r="U119" s="64" t="str">
        <f t="shared" si="46"/>
        <v xml:space="preserve"> </v>
      </c>
      <c r="V119" s="64" t="str">
        <f t="shared" si="46"/>
        <v xml:space="preserve"> </v>
      </c>
      <c r="W119" s="64" t="str">
        <f t="shared" si="46"/>
        <v xml:space="preserve"> </v>
      </c>
      <c r="X119" s="64" t="str">
        <f t="shared" si="46"/>
        <v xml:space="preserve"> </v>
      </c>
      <c r="Y119" s="64" t="str">
        <f t="shared" si="46"/>
        <v xml:space="preserve"> </v>
      </c>
      <c r="Z119" s="64" t="str">
        <f t="shared" si="46"/>
        <v xml:space="preserve"> </v>
      </c>
      <c r="AA119" s="209"/>
      <c r="AB119" s="209"/>
      <c r="AC119" s="209"/>
      <c r="AD119" s="252"/>
      <c r="AE119" s="252"/>
      <c r="AF119" s="29"/>
      <c r="AG119" s="31"/>
      <c r="AH119" s="109" t="str">
        <f t="shared" si="43"/>
        <v xml:space="preserve"> </v>
      </c>
      <c r="AI119" s="80" t="str">
        <f t="shared" si="28"/>
        <v xml:space="preserve"> </v>
      </c>
      <c r="AJ119" s="96" t="str">
        <f t="shared" si="29"/>
        <v xml:space="preserve"> </v>
      </c>
      <c r="AK119" s="81" t="str">
        <f t="shared" si="38"/>
        <v xml:space="preserve"> </v>
      </c>
      <c r="AL119" s="120"/>
      <c r="AM119" s="89" t="str">
        <f t="shared" si="30"/>
        <v xml:space="preserve"> </v>
      </c>
      <c r="AN119" s="100" t="str">
        <f t="shared" si="31"/>
        <v xml:space="preserve"> </v>
      </c>
      <c r="AO119" s="90" t="str">
        <f t="shared" si="39"/>
        <v xml:space="preserve"> </v>
      </c>
      <c r="AP119" s="121"/>
      <c r="AQ119" s="91" t="str">
        <f t="shared" si="32"/>
        <v xml:space="preserve"> </v>
      </c>
      <c r="AR119" s="101" t="str">
        <f t="shared" si="33"/>
        <v xml:space="preserve"> </v>
      </c>
      <c r="AS119" s="92" t="str">
        <f t="shared" si="40"/>
        <v xml:space="preserve"> </v>
      </c>
      <c r="AT119" s="237"/>
      <c r="AU119" s="93" t="str">
        <f t="shared" si="34"/>
        <v xml:space="preserve"> </v>
      </c>
      <c r="AV119" s="102" t="str">
        <f t="shared" si="35"/>
        <v xml:space="preserve"> </v>
      </c>
      <c r="AW119" s="94" t="str">
        <f t="shared" si="41"/>
        <v xml:space="preserve"> </v>
      </c>
      <c r="AX119" s="237"/>
      <c r="AY119" s="249" t="str">
        <f t="shared" si="36"/>
        <v xml:space="preserve"> </v>
      </c>
      <c r="AZ119" s="250" t="str">
        <f t="shared" si="37"/>
        <v xml:space="preserve"> </v>
      </c>
      <c r="BA119" s="251" t="str">
        <f t="shared" si="42"/>
        <v xml:space="preserve"> </v>
      </c>
      <c r="BB119" s="237"/>
      <c r="BC119" s="33"/>
      <c r="BG119" s="33"/>
      <c r="BI119" s="339" t="str">
        <f t="shared" si="47"/>
        <v xml:space="preserve"> </v>
      </c>
      <c r="BJ119" s="339" t="str">
        <f t="shared" si="47"/>
        <v xml:space="preserve"> </v>
      </c>
      <c r="BK119" s="339" t="str">
        <f t="shared" si="47"/>
        <v xml:space="preserve"> </v>
      </c>
      <c r="BM119" s="339" t="str">
        <f t="shared" si="48"/>
        <v xml:space="preserve"> </v>
      </c>
      <c r="BN119" s="339" t="str">
        <f t="shared" si="48"/>
        <v xml:space="preserve"> </v>
      </c>
      <c r="BO119" s="339" t="str">
        <f t="shared" si="48"/>
        <v xml:space="preserve"> </v>
      </c>
      <c r="BQ119" s="336"/>
      <c r="CA119" s="34"/>
    </row>
    <row r="120" spans="1:79" s="32" customFormat="1" ht="24.95" customHeight="1" x14ac:dyDescent="0.25">
      <c r="A120" s="31"/>
      <c r="B120" s="378"/>
      <c r="C120" s="580"/>
      <c r="D120" s="580"/>
      <c r="E120" s="580"/>
      <c r="F120" s="580"/>
      <c r="G120" s="119"/>
      <c r="H120" s="119"/>
      <c r="I120" s="119"/>
      <c r="J120" s="119"/>
      <c r="K120" s="119"/>
      <c r="L120" s="119"/>
      <c r="M120" s="209"/>
      <c r="N120" s="209"/>
      <c r="O120" s="209"/>
      <c r="P120" s="209"/>
      <c r="Q120" s="252"/>
      <c r="R120" s="252"/>
      <c r="S120" s="208"/>
      <c r="T120" s="64" t="str">
        <f t="shared" si="46"/>
        <v xml:space="preserve"> </v>
      </c>
      <c r="U120" s="64" t="str">
        <f t="shared" si="46"/>
        <v xml:space="preserve"> </v>
      </c>
      <c r="V120" s="64" t="str">
        <f t="shared" si="46"/>
        <v xml:space="preserve"> </v>
      </c>
      <c r="W120" s="64" t="str">
        <f t="shared" si="46"/>
        <v xml:space="preserve"> </v>
      </c>
      <c r="X120" s="64" t="str">
        <f t="shared" si="46"/>
        <v xml:space="preserve"> </v>
      </c>
      <c r="Y120" s="64" t="str">
        <f t="shared" si="46"/>
        <v xml:space="preserve"> </v>
      </c>
      <c r="Z120" s="64" t="str">
        <f t="shared" si="46"/>
        <v xml:space="preserve"> </v>
      </c>
      <c r="AA120" s="209"/>
      <c r="AB120" s="209"/>
      <c r="AC120" s="209"/>
      <c r="AD120" s="252"/>
      <c r="AE120" s="252"/>
      <c r="AF120" s="29"/>
      <c r="AG120" s="31"/>
      <c r="AH120" s="109" t="str">
        <f t="shared" si="43"/>
        <v xml:space="preserve"> </v>
      </c>
      <c r="AI120" s="80" t="str">
        <f t="shared" si="28"/>
        <v xml:space="preserve"> </v>
      </c>
      <c r="AJ120" s="96" t="str">
        <f t="shared" si="29"/>
        <v xml:space="preserve"> </v>
      </c>
      <c r="AK120" s="81" t="str">
        <f t="shared" si="38"/>
        <v xml:space="preserve"> </v>
      </c>
      <c r="AL120" s="120"/>
      <c r="AM120" s="89" t="str">
        <f t="shared" si="30"/>
        <v xml:space="preserve"> </v>
      </c>
      <c r="AN120" s="100" t="str">
        <f t="shared" si="31"/>
        <v xml:space="preserve"> </v>
      </c>
      <c r="AO120" s="90" t="str">
        <f t="shared" si="39"/>
        <v xml:space="preserve"> </v>
      </c>
      <c r="AP120" s="121"/>
      <c r="AQ120" s="91" t="str">
        <f t="shared" si="32"/>
        <v xml:space="preserve"> </v>
      </c>
      <c r="AR120" s="101" t="str">
        <f t="shared" si="33"/>
        <v xml:space="preserve"> </v>
      </c>
      <c r="AS120" s="92" t="str">
        <f t="shared" si="40"/>
        <v xml:space="preserve"> </v>
      </c>
      <c r="AT120" s="237"/>
      <c r="AU120" s="93" t="str">
        <f t="shared" si="34"/>
        <v xml:space="preserve"> </v>
      </c>
      <c r="AV120" s="102" t="str">
        <f t="shared" si="35"/>
        <v xml:space="preserve"> </v>
      </c>
      <c r="AW120" s="94" t="str">
        <f t="shared" si="41"/>
        <v xml:space="preserve"> </v>
      </c>
      <c r="AX120" s="237"/>
      <c r="AY120" s="249" t="str">
        <f t="shared" si="36"/>
        <v xml:space="preserve"> </v>
      </c>
      <c r="AZ120" s="250" t="str">
        <f t="shared" si="37"/>
        <v xml:space="preserve"> </v>
      </c>
      <c r="BA120" s="251" t="str">
        <f t="shared" si="42"/>
        <v xml:space="preserve"> </v>
      </c>
      <c r="BB120" s="237"/>
      <c r="BC120" s="33"/>
      <c r="BG120" s="33"/>
      <c r="BI120" s="339" t="str">
        <f t="shared" si="47"/>
        <v xml:space="preserve"> </v>
      </c>
      <c r="BJ120" s="339" t="str">
        <f t="shared" si="47"/>
        <v xml:space="preserve"> </v>
      </c>
      <c r="BK120" s="339" t="str">
        <f t="shared" si="47"/>
        <v xml:space="preserve"> </v>
      </c>
      <c r="BM120" s="339" t="str">
        <f t="shared" si="48"/>
        <v xml:space="preserve"> </v>
      </c>
      <c r="BN120" s="339" t="str">
        <f t="shared" si="48"/>
        <v xml:space="preserve"> </v>
      </c>
      <c r="BO120" s="339" t="str">
        <f t="shared" si="48"/>
        <v xml:space="preserve"> </v>
      </c>
      <c r="BQ120" s="336"/>
      <c r="CA120" s="34"/>
    </row>
    <row r="121" spans="1:79" s="32" customFormat="1" ht="24.95" customHeight="1" x14ac:dyDescent="0.25">
      <c r="A121" s="31"/>
      <c r="B121" s="378"/>
      <c r="C121" s="580"/>
      <c r="D121" s="580"/>
      <c r="E121" s="580"/>
      <c r="F121" s="580"/>
      <c r="G121" s="119"/>
      <c r="H121" s="119"/>
      <c r="I121" s="119"/>
      <c r="J121" s="119"/>
      <c r="K121" s="119"/>
      <c r="L121" s="119"/>
      <c r="M121" s="209"/>
      <c r="N121" s="209"/>
      <c r="O121" s="209"/>
      <c r="P121" s="209"/>
      <c r="Q121" s="252"/>
      <c r="R121" s="252"/>
      <c r="S121" s="208"/>
      <c r="T121" s="64" t="str">
        <f t="shared" si="46"/>
        <v xml:space="preserve"> </v>
      </c>
      <c r="U121" s="64" t="str">
        <f t="shared" si="46"/>
        <v xml:space="preserve"> </v>
      </c>
      <c r="V121" s="64" t="str">
        <f t="shared" si="46"/>
        <v xml:space="preserve"> </v>
      </c>
      <c r="W121" s="64" t="str">
        <f t="shared" si="46"/>
        <v xml:space="preserve"> </v>
      </c>
      <c r="X121" s="64" t="str">
        <f t="shared" si="46"/>
        <v xml:space="preserve"> </v>
      </c>
      <c r="Y121" s="64" t="str">
        <f t="shared" si="46"/>
        <v xml:space="preserve"> </v>
      </c>
      <c r="Z121" s="64" t="str">
        <f t="shared" si="46"/>
        <v xml:space="preserve"> </v>
      </c>
      <c r="AA121" s="209"/>
      <c r="AB121" s="209"/>
      <c r="AC121" s="209"/>
      <c r="AD121" s="252"/>
      <c r="AE121" s="252"/>
      <c r="AF121" s="29"/>
      <c r="AG121" s="31"/>
      <c r="AH121" s="109" t="str">
        <f t="shared" si="43"/>
        <v xml:space="preserve"> </v>
      </c>
      <c r="AI121" s="80" t="str">
        <f t="shared" si="28"/>
        <v xml:space="preserve"> </v>
      </c>
      <c r="AJ121" s="96" t="str">
        <f t="shared" si="29"/>
        <v xml:space="preserve"> </v>
      </c>
      <c r="AK121" s="81" t="str">
        <f t="shared" si="38"/>
        <v xml:space="preserve"> </v>
      </c>
      <c r="AL121" s="120"/>
      <c r="AM121" s="89" t="str">
        <f t="shared" si="30"/>
        <v xml:space="preserve"> </v>
      </c>
      <c r="AN121" s="100" t="str">
        <f t="shared" si="31"/>
        <v xml:space="preserve"> </v>
      </c>
      <c r="AO121" s="90" t="str">
        <f t="shared" si="39"/>
        <v xml:space="preserve"> </v>
      </c>
      <c r="AP121" s="121"/>
      <c r="AQ121" s="91" t="str">
        <f t="shared" si="32"/>
        <v xml:space="preserve"> </v>
      </c>
      <c r="AR121" s="101" t="str">
        <f t="shared" si="33"/>
        <v xml:space="preserve"> </v>
      </c>
      <c r="AS121" s="92" t="str">
        <f t="shared" si="40"/>
        <v xml:space="preserve"> </v>
      </c>
      <c r="AT121" s="237"/>
      <c r="AU121" s="93" t="str">
        <f t="shared" si="34"/>
        <v xml:space="preserve"> </v>
      </c>
      <c r="AV121" s="102" t="str">
        <f t="shared" si="35"/>
        <v xml:space="preserve"> </v>
      </c>
      <c r="AW121" s="94" t="str">
        <f t="shared" si="41"/>
        <v xml:space="preserve"> </v>
      </c>
      <c r="AX121" s="237"/>
      <c r="AY121" s="249" t="str">
        <f t="shared" si="36"/>
        <v xml:space="preserve"> </v>
      </c>
      <c r="AZ121" s="250" t="str">
        <f t="shared" si="37"/>
        <v xml:space="preserve"> </v>
      </c>
      <c r="BA121" s="251" t="str">
        <f t="shared" si="42"/>
        <v xml:space="preserve"> </v>
      </c>
      <c r="BB121" s="237"/>
      <c r="BC121" s="33"/>
      <c r="BG121" s="33"/>
      <c r="BI121" s="339" t="str">
        <f t="shared" si="47"/>
        <v xml:space="preserve"> </v>
      </c>
      <c r="BJ121" s="339" t="str">
        <f t="shared" si="47"/>
        <v xml:space="preserve"> </v>
      </c>
      <c r="BK121" s="339" t="str">
        <f t="shared" si="47"/>
        <v xml:space="preserve"> </v>
      </c>
      <c r="BM121" s="339" t="str">
        <f t="shared" si="48"/>
        <v xml:space="preserve"> </v>
      </c>
      <c r="BN121" s="339" t="str">
        <f t="shared" si="48"/>
        <v xml:space="preserve"> </v>
      </c>
      <c r="BO121" s="339" t="str">
        <f t="shared" si="48"/>
        <v xml:space="preserve"> </v>
      </c>
      <c r="BQ121" s="336"/>
      <c r="CA121" s="34"/>
    </row>
    <row r="122" spans="1:79" s="32" customFormat="1" ht="24.95" customHeight="1" x14ac:dyDescent="0.25">
      <c r="A122" s="31"/>
      <c r="B122" s="378"/>
      <c r="C122" s="580"/>
      <c r="D122" s="580"/>
      <c r="E122" s="580"/>
      <c r="F122" s="580"/>
      <c r="G122" s="119"/>
      <c r="H122" s="119"/>
      <c r="I122" s="119"/>
      <c r="J122" s="119"/>
      <c r="K122" s="119"/>
      <c r="L122" s="119"/>
      <c r="M122" s="209"/>
      <c r="N122" s="209"/>
      <c r="O122" s="209"/>
      <c r="P122" s="209"/>
      <c r="Q122" s="252"/>
      <c r="R122" s="252"/>
      <c r="S122" s="208"/>
      <c r="T122" s="64" t="str">
        <f t="shared" si="46"/>
        <v xml:space="preserve"> </v>
      </c>
      <c r="U122" s="64" t="str">
        <f t="shared" si="46"/>
        <v xml:space="preserve"> </v>
      </c>
      <c r="V122" s="64" t="str">
        <f t="shared" si="46"/>
        <v xml:space="preserve"> </v>
      </c>
      <c r="W122" s="64" t="str">
        <f t="shared" si="46"/>
        <v xml:space="preserve"> </v>
      </c>
      <c r="X122" s="64" t="str">
        <f t="shared" si="46"/>
        <v xml:space="preserve"> </v>
      </c>
      <c r="Y122" s="64" t="str">
        <f t="shared" si="46"/>
        <v xml:space="preserve"> </v>
      </c>
      <c r="Z122" s="64" t="str">
        <f t="shared" si="46"/>
        <v xml:space="preserve"> </v>
      </c>
      <c r="AA122" s="209"/>
      <c r="AB122" s="209"/>
      <c r="AC122" s="209"/>
      <c r="AD122" s="252"/>
      <c r="AE122" s="252"/>
      <c r="AF122" s="29"/>
      <c r="AG122" s="31"/>
      <c r="AH122" s="109" t="str">
        <f t="shared" si="43"/>
        <v xml:space="preserve"> </v>
      </c>
      <c r="AI122" s="80" t="str">
        <f t="shared" si="28"/>
        <v xml:space="preserve"> </v>
      </c>
      <c r="AJ122" s="96" t="str">
        <f t="shared" si="29"/>
        <v xml:space="preserve"> </v>
      </c>
      <c r="AK122" s="81" t="str">
        <f t="shared" si="38"/>
        <v xml:space="preserve"> </v>
      </c>
      <c r="AL122" s="120"/>
      <c r="AM122" s="89" t="str">
        <f t="shared" si="30"/>
        <v xml:space="preserve"> </v>
      </c>
      <c r="AN122" s="100" t="str">
        <f t="shared" si="31"/>
        <v xml:space="preserve"> </v>
      </c>
      <c r="AO122" s="90" t="str">
        <f t="shared" si="39"/>
        <v xml:space="preserve"> </v>
      </c>
      <c r="AP122" s="121"/>
      <c r="AQ122" s="91" t="str">
        <f t="shared" si="32"/>
        <v xml:space="preserve"> </v>
      </c>
      <c r="AR122" s="101" t="str">
        <f t="shared" si="33"/>
        <v xml:space="preserve"> </v>
      </c>
      <c r="AS122" s="92" t="str">
        <f t="shared" si="40"/>
        <v xml:space="preserve"> </v>
      </c>
      <c r="AT122" s="237"/>
      <c r="AU122" s="93" t="str">
        <f t="shared" si="34"/>
        <v xml:space="preserve"> </v>
      </c>
      <c r="AV122" s="102" t="str">
        <f t="shared" si="35"/>
        <v xml:space="preserve"> </v>
      </c>
      <c r="AW122" s="94" t="str">
        <f t="shared" si="41"/>
        <v xml:space="preserve"> </v>
      </c>
      <c r="AX122" s="237"/>
      <c r="AY122" s="249" t="str">
        <f t="shared" si="36"/>
        <v xml:space="preserve"> </v>
      </c>
      <c r="AZ122" s="250" t="str">
        <f t="shared" si="37"/>
        <v xml:space="preserve"> </v>
      </c>
      <c r="BA122" s="251" t="str">
        <f t="shared" si="42"/>
        <v xml:space="preserve"> </v>
      </c>
      <c r="BB122" s="237"/>
      <c r="BC122" s="33"/>
      <c r="BG122" s="33"/>
      <c r="BI122" s="339" t="str">
        <f t="shared" si="47"/>
        <v xml:space="preserve"> </v>
      </c>
      <c r="BJ122" s="339" t="str">
        <f t="shared" si="47"/>
        <v xml:space="preserve"> </v>
      </c>
      <c r="BK122" s="339" t="str">
        <f t="shared" si="47"/>
        <v xml:space="preserve"> </v>
      </c>
      <c r="BM122" s="339" t="str">
        <f t="shared" si="48"/>
        <v xml:space="preserve"> </v>
      </c>
      <c r="BN122" s="339" t="str">
        <f t="shared" si="48"/>
        <v xml:space="preserve"> </v>
      </c>
      <c r="BO122" s="339" t="str">
        <f t="shared" si="48"/>
        <v xml:space="preserve"> </v>
      </c>
      <c r="BQ122" s="336"/>
      <c r="CA122" s="34"/>
    </row>
    <row r="123" spans="1:79" s="32" customFormat="1" ht="24.95" customHeight="1" x14ac:dyDescent="0.25">
      <c r="A123" s="31"/>
      <c r="B123" s="378"/>
      <c r="C123" s="580"/>
      <c r="D123" s="580"/>
      <c r="E123" s="580"/>
      <c r="F123" s="580"/>
      <c r="G123" s="119"/>
      <c r="H123" s="119"/>
      <c r="I123" s="119"/>
      <c r="J123" s="119"/>
      <c r="K123" s="119"/>
      <c r="L123" s="119"/>
      <c r="M123" s="209"/>
      <c r="N123" s="209"/>
      <c r="O123" s="209"/>
      <c r="P123" s="209"/>
      <c r="Q123" s="252"/>
      <c r="R123" s="252"/>
      <c r="S123" s="208"/>
      <c r="T123" s="64" t="str">
        <f t="shared" si="46"/>
        <v xml:space="preserve"> </v>
      </c>
      <c r="U123" s="64" t="str">
        <f t="shared" si="46"/>
        <v xml:space="preserve"> </v>
      </c>
      <c r="V123" s="64" t="str">
        <f t="shared" si="46"/>
        <v xml:space="preserve"> </v>
      </c>
      <c r="W123" s="64" t="str">
        <f t="shared" si="46"/>
        <v xml:space="preserve"> </v>
      </c>
      <c r="X123" s="64" t="str">
        <f t="shared" si="46"/>
        <v xml:space="preserve"> </v>
      </c>
      <c r="Y123" s="64" t="str">
        <f t="shared" si="46"/>
        <v xml:space="preserve"> </v>
      </c>
      <c r="Z123" s="64" t="str">
        <f t="shared" si="46"/>
        <v xml:space="preserve"> </v>
      </c>
      <c r="AA123" s="209"/>
      <c r="AB123" s="209"/>
      <c r="AC123" s="209"/>
      <c r="AD123" s="252"/>
      <c r="AE123" s="252"/>
      <c r="AF123" s="29"/>
      <c r="AG123" s="31"/>
      <c r="AH123" s="109" t="str">
        <f t="shared" si="43"/>
        <v xml:space="preserve"> </v>
      </c>
      <c r="AI123" s="80" t="str">
        <f t="shared" si="28"/>
        <v xml:space="preserve"> </v>
      </c>
      <c r="AJ123" s="96" t="str">
        <f t="shared" si="29"/>
        <v xml:space="preserve"> </v>
      </c>
      <c r="AK123" s="81" t="str">
        <f t="shared" si="38"/>
        <v xml:space="preserve"> </v>
      </c>
      <c r="AL123" s="120"/>
      <c r="AM123" s="89" t="str">
        <f t="shared" si="30"/>
        <v xml:space="preserve"> </v>
      </c>
      <c r="AN123" s="100" t="str">
        <f t="shared" si="31"/>
        <v xml:space="preserve"> </v>
      </c>
      <c r="AO123" s="90" t="str">
        <f t="shared" si="39"/>
        <v xml:space="preserve"> </v>
      </c>
      <c r="AP123" s="121"/>
      <c r="AQ123" s="91" t="str">
        <f t="shared" si="32"/>
        <v xml:space="preserve"> </v>
      </c>
      <c r="AR123" s="101" t="str">
        <f t="shared" si="33"/>
        <v xml:space="preserve"> </v>
      </c>
      <c r="AS123" s="92" t="str">
        <f t="shared" si="40"/>
        <v xml:space="preserve"> </v>
      </c>
      <c r="AT123" s="237"/>
      <c r="AU123" s="93" t="str">
        <f t="shared" si="34"/>
        <v xml:space="preserve"> </v>
      </c>
      <c r="AV123" s="102" t="str">
        <f t="shared" si="35"/>
        <v xml:space="preserve"> </v>
      </c>
      <c r="AW123" s="94" t="str">
        <f t="shared" si="41"/>
        <v xml:space="preserve"> </v>
      </c>
      <c r="AX123" s="237"/>
      <c r="AY123" s="249" t="str">
        <f t="shared" si="36"/>
        <v xml:space="preserve"> </v>
      </c>
      <c r="AZ123" s="250" t="str">
        <f t="shared" si="37"/>
        <v xml:space="preserve"> </v>
      </c>
      <c r="BA123" s="251" t="str">
        <f t="shared" si="42"/>
        <v xml:space="preserve"> </v>
      </c>
      <c r="BB123" s="237"/>
      <c r="BC123" s="33"/>
      <c r="BG123" s="33"/>
      <c r="BI123" s="339" t="str">
        <f t="shared" si="47"/>
        <v xml:space="preserve"> </v>
      </c>
      <c r="BJ123" s="339" t="str">
        <f t="shared" si="47"/>
        <v xml:space="preserve"> </v>
      </c>
      <c r="BK123" s="339" t="str">
        <f t="shared" si="47"/>
        <v xml:space="preserve"> </v>
      </c>
      <c r="BM123" s="339" t="str">
        <f t="shared" si="48"/>
        <v xml:space="preserve"> </v>
      </c>
      <c r="BN123" s="339" t="str">
        <f t="shared" si="48"/>
        <v xml:space="preserve"> </v>
      </c>
      <c r="BO123" s="339" t="str">
        <f t="shared" si="48"/>
        <v xml:space="preserve"> </v>
      </c>
      <c r="BQ123" s="336"/>
      <c r="CA123" s="34"/>
    </row>
    <row r="124" spans="1:79" s="32" customFormat="1" ht="24.95" customHeight="1" x14ac:dyDescent="0.25">
      <c r="A124" s="31"/>
      <c r="B124" s="378"/>
      <c r="C124" s="580"/>
      <c r="D124" s="580"/>
      <c r="E124" s="580"/>
      <c r="F124" s="580"/>
      <c r="G124" s="119"/>
      <c r="H124" s="119"/>
      <c r="I124" s="119"/>
      <c r="J124" s="119"/>
      <c r="K124" s="119"/>
      <c r="L124" s="119"/>
      <c r="M124" s="209"/>
      <c r="N124" s="209"/>
      <c r="O124" s="209"/>
      <c r="P124" s="209"/>
      <c r="Q124" s="252"/>
      <c r="R124" s="252"/>
      <c r="S124" s="208"/>
      <c r="T124" s="64" t="str">
        <f t="shared" si="46"/>
        <v xml:space="preserve"> </v>
      </c>
      <c r="U124" s="64" t="str">
        <f t="shared" si="46"/>
        <v xml:space="preserve"> </v>
      </c>
      <c r="V124" s="64" t="str">
        <f t="shared" si="46"/>
        <v xml:space="preserve"> </v>
      </c>
      <c r="W124" s="64" t="str">
        <f t="shared" si="46"/>
        <v xml:space="preserve"> </v>
      </c>
      <c r="X124" s="64" t="str">
        <f t="shared" si="46"/>
        <v xml:space="preserve"> </v>
      </c>
      <c r="Y124" s="64" t="str">
        <f t="shared" si="46"/>
        <v xml:space="preserve"> </v>
      </c>
      <c r="Z124" s="64" t="str">
        <f t="shared" si="46"/>
        <v xml:space="preserve"> </v>
      </c>
      <c r="AA124" s="209"/>
      <c r="AB124" s="209"/>
      <c r="AC124" s="209"/>
      <c r="AD124" s="252"/>
      <c r="AE124" s="252"/>
      <c r="AF124" s="29"/>
      <c r="AG124" s="31"/>
      <c r="AH124" s="109" t="str">
        <f t="shared" si="43"/>
        <v xml:space="preserve"> </v>
      </c>
      <c r="AI124" s="80" t="str">
        <f t="shared" si="28"/>
        <v xml:space="preserve"> </v>
      </c>
      <c r="AJ124" s="96" t="str">
        <f t="shared" si="29"/>
        <v xml:space="preserve"> </v>
      </c>
      <c r="AK124" s="81" t="str">
        <f t="shared" si="38"/>
        <v xml:space="preserve"> </v>
      </c>
      <c r="AL124" s="120"/>
      <c r="AM124" s="89" t="str">
        <f t="shared" si="30"/>
        <v xml:space="preserve"> </v>
      </c>
      <c r="AN124" s="100" t="str">
        <f t="shared" si="31"/>
        <v xml:space="preserve"> </v>
      </c>
      <c r="AO124" s="90" t="str">
        <f t="shared" si="39"/>
        <v xml:space="preserve"> </v>
      </c>
      <c r="AP124" s="121"/>
      <c r="AQ124" s="91" t="str">
        <f t="shared" si="32"/>
        <v xml:space="preserve"> </v>
      </c>
      <c r="AR124" s="101" t="str">
        <f t="shared" si="33"/>
        <v xml:space="preserve"> </v>
      </c>
      <c r="AS124" s="92" t="str">
        <f t="shared" si="40"/>
        <v xml:space="preserve"> </v>
      </c>
      <c r="AT124" s="237"/>
      <c r="AU124" s="93" t="str">
        <f t="shared" si="34"/>
        <v xml:space="preserve"> </v>
      </c>
      <c r="AV124" s="102" t="str">
        <f t="shared" si="35"/>
        <v xml:space="preserve"> </v>
      </c>
      <c r="AW124" s="94" t="str">
        <f t="shared" si="41"/>
        <v xml:space="preserve"> </v>
      </c>
      <c r="AX124" s="237"/>
      <c r="AY124" s="249" t="str">
        <f t="shared" si="36"/>
        <v xml:space="preserve"> </v>
      </c>
      <c r="AZ124" s="250" t="str">
        <f t="shared" si="37"/>
        <v xml:space="preserve"> </v>
      </c>
      <c r="BA124" s="251" t="str">
        <f t="shared" si="42"/>
        <v xml:space="preserve"> </v>
      </c>
      <c r="BB124" s="237"/>
      <c r="BC124" s="33"/>
      <c r="BG124" s="33"/>
      <c r="BI124" s="339" t="str">
        <f t="shared" si="47"/>
        <v xml:space="preserve"> </v>
      </c>
      <c r="BJ124" s="339" t="str">
        <f t="shared" si="47"/>
        <v xml:space="preserve"> </v>
      </c>
      <c r="BK124" s="339" t="str">
        <f t="shared" si="47"/>
        <v xml:space="preserve"> </v>
      </c>
      <c r="BM124" s="339" t="str">
        <f t="shared" si="48"/>
        <v xml:space="preserve"> </v>
      </c>
      <c r="BN124" s="339" t="str">
        <f t="shared" si="48"/>
        <v xml:space="preserve"> </v>
      </c>
      <c r="BO124" s="339" t="str">
        <f t="shared" si="48"/>
        <v xml:space="preserve"> </v>
      </c>
      <c r="BQ124" s="336"/>
      <c r="CA124" s="34"/>
    </row>
    <row r="125" spans="1:79" s="32" customFormat="1" ht="24.95" customHeight="1" x14ac:dyDescent="0.25">
      <c r="A125" s="31"/>
      <c r="B125" s="378"/>
      <c r="C125" s="580"/>
      <c r="D125" s="580"/>
      <c r="E125" s="580"/>
      <c r="F125" s="580"/>
      <c r="G125" s="119"/>
      <c r="H125" s="119"/>
      <c r="I125" s="119"/>
      <c r="J125" s="119"/>
      <c r="K125" s="119"/>
      <c r="L125" s="119"/>
      <c r="M125" s="209"/>
      <c r="N125" s="209"/>
      <c r="O125" s="209"/>
      <c r="P125" s="209"/>
      <c r="Q125" s="252"/>
      <c r="R125" s="252"/>
      <c r="S125" s="208"/>
      <c r="T125" s="64" t="str">
        <f t="shared" si="46"/>
        <v xml:space="preserve"> </v>
      </c>
      <c r="U125" s="64" t="str">
        <f t="shared" si="46"/>
        <v xml:space="preserve"> </v>
      </c>
      <c r="V125" s="64" t="str">
        <f t="shared" si="46"/>
        <v xml:space="preserve"> </v>
      </c>
      <c r="W125" s="64" t="str">
        <f t="shared" si="46"/>
        <v xml:space="preserve"> </v>
      </c>
      <c r="X125" s="64" t="str">
        <f t="shared" si="46"/>
        <v xml:space="preserve"> </v>
      </c>
      <c r="Y125" s="64" t="str">
        <f t="shared" si="46"/>
        <v xml:space="preserve"> </v>
      </c>
      <c r="Z125" s="64" t="str">
        <f t="shared" si="46"/>
        <v xml:space="preserve"> </v>
      </c>
      <c r="AA125" s="209"/>
      <c r="AB125" s="209"/>
      <c r="AC125" s="209"/>
      <c r="AD125" s="252"/>
      <c r="AE125" s="252"/>
      <c r="AF125" s="29"/>
      <c r="AG125" s="31"/>
      <c r="AH125" s="109" t="str">
        <f t="shared" si="43"/>
        <v xml:space="preserve"> </v>
      </c>
      <c r="AI125" s="80" t="str">
        <f t="shared" si="28"/>
        <v xml:space="preserve"> </v>
      </c>
      <c r="AJ125" s="96" t="str">
        <f t="shared" si="29"/>
        <v xml:space="preserve"> </v>
      </c>
      <c r="AK125" s="81" t="str">
        <f t="shared" si="38"/>
        <v xml:space="preserve"> </v>
      </c>
      <c r="AL125" s="120"/>
      <c r="AM125" s="89" t="str">
        <f t="shared" si="30"/>
        <v xml:space="preserve"> </v>
      </c>
      <c r="AN125" s="100" t="str">
        <f t="shared" si="31"/>
        <v xml:space="preserve"> </v>
      </c>
      <c r="AO125" s="90" t="str">
        <f t="shared" si="39"/>
        <v xml:space="preserve"> </v>
      </c>
      <c r="AP125" s="121"/>
      <c r="AQ125" s="91" t="str">
        <f t="shared" si="32"/>
        <v xml:space="preserve"> </v>
      </c>
      <c r="AR125" s="101" t="str">
        <f t="shared" si="33"/>
        <v xml:space="preserve"> </v>
      </c>
      <c r="AS125" s="92" t="str">
        <f t="shared" si="40"/>
        <v xml:space="preserve"> </v>
      </c>
      <c r="AT125" s="237"/>
      <c r="AU125" s="93" t="str">
        <f t="shared" si="34"/>
        <v xml:space="preserve"> </v>
      </c>
      <c r="AV125" s="102" t="str">
        <f t="shared" si="35"/>
        <v xml:space="preserve"> </v>
      </c>
      <c r="AW125" s="94" t="str">
        <f t="shared" si="41"/>
        <v xml:space="preserve"> </v>
      </c>
      <c r="AX125" s="237"/>
      <c r="AY125" s="249" t="str">
        <f t="shared" si="36"/>
        <v xml:space="preserve"> </v>
      </c>
      <c r="AZ125" s="250" t="str">
        <f t="shared" si="37"/>
        <v xml:space="preserve"> </v>
      </c>
      <c r="BA125" s="251" t="str">
        <f t="shared" si="42"/>
        <v xml:space="preserve"> </v>
      </c>
      <c r="BB125" s="237"/>
      <c r="BC125" s="33"/>
      <c r="BG125" s="33"/>
      <c r="BI125" s="339" t="str">
        <f t="shared" si="47"/>
        <v xml:space="preserve"> </v>
      </c>
      <c r="BJ125" s="339" t="str">
        <f t="shared" si="47"/>
        <v xml:space="preserve"> </v>
      </c>
      <c r="BK125" s="339" t="str">
        <f t="shared" si="47"/>
        <v xml:space="preserve"> </v>
      </c>
      <c r="BM125" s="339" t="str">
        <f t="shared" si="48"/>
        <v xml:space="preserve"> </v>
      </c>
      <c r="BN125" s="339" t="str">
        <f t="shared" si="48"/>
        <v xml:space="preserve"> </v>
      </c>
      <c r="BO125" s="339" t="str">
        <f t="shared" si="48"/>
        <v xml:space="preserve"> </v>
      </c>
      <c r="BQ125" s="336"/>
      <c r="CA125" s="34"/>
    </row>
    <row r="126" spans="1:79" s="32" customFormat="1" ht="24.95" customHeight="1" x14ac:dyDescent="0.25">
      <c r="A126" s="31"/>
      <c r="B126" s="378"/>
      <c r="C126" s="580"/>
      <c r="D126" s="580"/>
      <c r="E126" s="580"/>
      <c r="F126" s="580"/>
      <c r="G126" s="119"/>
      <c r="H126" s="119"/>
      <c r="I126" s="119"/>
      <c r="J126" s="119"/>
      <c r="K126" s="119"/>
      <c r="L126" s="119"/>
      <c r="M126" s="209"/>
      <c r="N126" s="209"/>
      <c r="O126" s="209"/>
      <c r="P126" s="209"/>
      <c r="Q126" s="252"/>
      <c r="R126" s="252"/>
      <c r="S126" s="208"/>
      <c r="T126" s="64" t="str">
        <f t="shared" si="46"/>
        <v xml:space="preserve"> </v>
      </c>
      <c r="U126" s="64" t="str">
        <f t="shared" si="46"/>
        <v xml:space="preserve"> </v>
      </c>
      <c r="V126" s="64" t="str">
        <f t="shared" si="46"/>
        <v xml:space="preserve"> </v>
      </c>
      <c r="W126" s="64" t="str">
        <f t="shared" si="46"/>
        <v xml:space="preserve"> </v>
      </c>
      <c r="X126" s="64" t="str">
        <f t="shared" si="46"/>
        <v xml:space="preserve"> </v>
      </c>
      <c r="Y126" s="64" t="str">
        <f t="shared" si="46"/>
        <v xml:space="preserve"> </v>
      </c>
      <c r="Z126" s="64" t="str">
        <f t="shared" si="46"/>
        <v xml:space="preserve"> </v>
      </c>
      <c r="AA126" s="209"/>
      <c r="AB126" s="209"/>
      <c r="AC126" s="209"/>
      <c r="AD126" s="252"/>
      <c r="AE126" s="252"/>
      <c r="AF126" s="29"/>
      <c r="AG126" s="31"/>
      <c r="AH126" s="109" t="str">
        <f t="shared" si="43"/>
        <v xml:space="preserve"> </v>
      </c>
      <c r="AI126" s="80" t="str">
        <f t="shared" si="28"/>
        <v xml:space="preserve"> </v>
      </c>
      <c r="AJ126" s="96" t="str">
        <f t="shared" si="29"/>
        <v xml:space="preserve"> </v>
      </c>
      <c r="AK126" s="81" t="str">
        <f t="shared" si="38"/>
        <v xml:space="preserve"> </v>
      </c>
      <c r="AL126" s="120"/>
      <c r="AM126" s="89" t="str">
        <f t="shared" si="30"/>
        <v xml:space="preserve"> </v>
      </c>
      <c r="AN126" s="100" t="str">
        <f t="shared" si="31"/>
        <v xml:space="preserve"> </v>
      </c>
      <c r="AO126" s="90" t="str">
        <f t="shared" si="39"/>
        <v xml:space="preserve"> </v>
      </c>
      <c r="AP126" s="121"/>
      <c r="AQ126" s="91" t="str">
        <f t="shared" si="32"/>
        <v xml:space="preserve"> </v>
      </c>
      <c r="AR126" s="101" t="str">
        <f t="shared" si="33"/>
        <v xml:space="preserve"> </v>
      </c>
      <c r="AS126" s="92" t="str">
        <f t="shared" si="40"/>
        <v xml:space="preserve"> </v>
      </c>
      <c r="AT126" s="237"/>
      <c r="AU126" s="93" t="str">
        <f t="shared" si="34"/>
        <v xml:space="preserve"> </v>
      </c>
      <c r="AV126" s="102" t="str">
        <f t="shared" si="35"/>
        <v xml:space="preserve"> </v>
      </c>
      <c r="AW126" s="94" t="str">
        <f t="shared" si="41"/>
        <v xml:space="preserve"> </v>
      </c>
      <c r="AX126" s="237"/>
      <c r="AY126" s="249" t="str">
        <f t="shared" si="36"/>
        <v xml:space="preserve"> </v>
      </c>
      <c r="AZ126" s="250" t="str">
        <f t="shared" si="37"/>
        <v xml:space="preserve"> </v>
      </c>
      <c r="BA126" s="251" t="str">
        <f t="shared" si="42"/>
        <v xml:space="preserve"> </v>
      </c>
      <c r="BB126" s="237"/>
      <c r="BC126" s="33"/>
      <c r="BG126" s="33"/>
      <c r="BI126" s="339" t="str">
        <f t="shared" si="47"/>
        <v xml:space="preserve"> </v>
      </c>
      <c r="BJ126" s="339" t="str">
        <f t="shared" si="47"/>
        <v xml:space="preserve"> </v>
      </c>
      <c r="BK126" s="339" t="str">
        <f t="shared" si="47"/>
        <v xml:space="preserve"> </v>
      </c>
      <c r="BM126" s="339" t="str">
        <f t="shared" si="48"/>
        <v xml:space="preserve"> </v>
      </c>
      <c r="BN126" s="339" t="str">
        <f t="shared" si="48"/>
        <v xml:space="preserve"> </v>
      </c>
      <c r="BO126" s="339" t="str">
        <f t="shared" si="48"/>
        <v xml:space="preserve"> </v>
      </c>
      <c r="BQ126" s="336"/>
      <c r="CA126" s="34"/>
    </row>
    <row r="127" spans="1:79" s="32" customFormat="1" ht="24.95" customHeight="1" x14ac:dyDescent="0.25">
      <c r="A127" s="31"/>
      <c r="B127" s="378"/>
      <c r="C127" s="580"/>
      <c r="D127" s="580"/>
      <c r="E127" s="580"/>
      <c r="F127" s="580"/>
      <c r="G127" s="119"/>
      <c r="H127" s="119"/>
      <c r="I127" s="119"/>
      <c r="J127" s="119"/>
      <c r="K127" s="119"/>
      <c r="L127" s="119"/>
      <c r="M127" s="209"/>
      <c r="N127" s="209"/>
      <c r="O127" s="209"/>
      <c r="P127" s="209"/>
      <c r="Q127" s="252"/>
      <c r="R127" s="252"/>
      <c r="S127" s="208"/>
      <c r="T127" s="64" t="str">
        <f t="shared" si="46"/>
        <v xml:space="preserve"> </v>
      </c>
      <c r="U127" s="64" t="str">
        <f t="shared" si="46"/>
        <v xml:space="preserve"> </v>
      </c>
      <c r="V127" s="64" t="str">
        <f t="shared" si="46"/>
        <v xml:space="preserve"> </v>
      </c>
      <c r="W127" s="64" t="str">
        <f t="shared" si="46"/>
        <v xml:space="preserve"> </v>
      </c>
      <c r="X127" s="64" t="str">
        <f t="shared" si="46"/>
        <v xml:space="preserve"> </v>
      </c>
      <c r="Y127" s="64" t="str">
        <f t="shared" si="46"/>
        <v xml:space="preserve"> </v>
      </c>
      <c r="Z127" s="64" t="str">
        <f t="shared" si="46"/>
        <v xml:space="preserve"> </v>
      </c>
      <c r="AA127" s="209"/>
      <c r="AB127" s="209"/>
      <c r="AC127" s="209"/>
      <c r="AD127" s="252"/>
      <c r="AE127" s="252"/>
      <c r="AF127" s="29"/>
      <c r="AG127" s="31"/>
      <c r="AH127" s="109" t="str">
        <f t="shared" si="43"/>
        <v xml:space="preserve"> </v>
      </c>
      <c r="AI127" s="80" t="str">
        <f t="shared" si="28"/>
        <v xml:space="preserve"> </v>
      </c>
      <c r="AJ127" s="96" t="str">
        <f t="shared" si="29"/>
        <v xml:space="preserve"> </v>
      </c>
      <c r="AK127" s="81" t="str">
        <f t="shared" si="38"/>
        <v xml:space="preserve"> </v>
      </c>
      <c r="AL127" s="120"/>
      <c r="AM127" s="89" t="str">
        <f t="shared" si="30"/>
        <v xml:space="preserve"> </v>
      </c>
      <c r="AN127" s="100" t="str">
        <f t="shared" si="31"/>
        <v xml:space="preserve"> </v>
      </c>
      <c r="AO127" s="90" t="str">
        <f t="shared" si="39"/>
        <v xml:space="preserve"> </v>
      </c>
      <c r="AP127" s="121"/>
      <c r="AQ127" s="91" t="str">
        <f t="shared" si="32"/>
        <v xml:space="preserve"> </v>
      </c>
      <c r="AR127" s="101" t="str">
        <f t="shared" si="33"/>
        <v xml:space="preserve"> </v>
      </c>
      <c r="AS127" s="92" t="str">
        <f t="shared" si="40"/>
        <v xml:space="preserve"> </v>
      </c>
      <c r="AT127" s="237"/>
      <c r="AU127" s="93" t="str">
        <f t="shared" si="34"/>
        <v xml:space="preserve"> </v>
      </c>
      <c r="AV127" s="102" t="str">
        <f t="shared" si="35"/>
        <v xml:space="preserve"> </v>
      </c>
      <c r="AW127" s="94" t="str">
        <f t="shared" si="41"/>
        <v xml:space="preserve"> </v>
      </c>
      <c r="AX127" s="237"/>
      <c r="AY127" s="249" t="str">
        <f t="shared" si="36"/>
        <v xml:space="preserve"> </v>
      </c>
      <c r="AZ127" s="250" t="str">
        <f t="shared" si="37"/>
        <v xml:space="preserve"> </v>
      </c>
      <c r="BA127" s="251" t="str">
        <f t="shared" si="42"/>
        <v xml:space="preserve"> </v>
      </c>
      <c r="BB127" s="237"/>
      <c r="BC127" s="33"/>
      <c r="BG127" s="33"/>
      <c r="BI127" s="339" t="str">
        <f t="shared" si="47"/>
        <v xml:space="preserve"> </v>
      </c>
      <c r="BJ127" s="339" t="str">
        <f t="shared" si="47"/>
        <v xml:space="preserve"> </v>
      </c>
      <c r="BK127" s="339" t="str">
        <f t="shared" si="47"/>
        <v xml:space="preserve"> </v>
      </c>
      <c r="BM127" s="339" t="str">
        <f t="shared" si="48"/>
        <v xml:space="preserve"> </v>
      </c>
      <c r="BN127" s="339" t="str">
        <f t="shared" si="48"/>
        <v xml:space="preserve"> </v>
      </c>
      <c r="BO127" s="339" t="str">
        <f t="shared" si="48"/>
        <v xml:space="preserve"> </v>
      </c>
      <c r="BQ127" s="336"/>
      <c r="CA127" s="34"/>
    </row>
    <row r="128" spans="1:79" s="32" customFormat="1" ht="24.95" customHeight="1" x14ac:dyDescent="0.25">
      <c r="A128" s="31"/>
      <c r="B128" s="378"/>
      <c r="C128" s="580"/>
      <c r="D128" s="580"/>
      <c r="E128" s="580"/>
      <c r="F128" s="580"/>
      <c r="G128" s="119"/>
      <c r="H128" s="119"/>
      <c r="I128" s="119"/>
      <c r="J128" s="119"/>
      <c r="K128" s="119"/>
      <c r="L128" s="119"/>
      <c r="M128" s="209"/>
      <c r="N128" s="209"/>
      <c r="O128" s="209"/>
      <c r="P128" s="209"/>
      <c r="Q128" s="252"/>
      <c r="R128" s="252"/>
      <c r="S128" s="208"/>
      <c r="T128" s="64" t="str">
        <f t="shared" si="46"/>
        <v xml:space="preserve"> </v>
      </c>
      <c r="U128" s="64" t="str">
        <f t="shared" si="46"/>
        <v xml:space="preserve"> </v>
      </c>
      <c r="V128" s="64" t="str">
        <f t="shared" si="46"/>
        <v xml:space="preserve"> </v>
      </c>
      <c r="W128" s="64" t="str">
        <f t="shared" si="46"/>
        <v xml:space="preserve"> </v>
      </c>
      <c r="X128" s="64" t="str">
        <f t="shared" si="46"/>
        <v xml:space="preserve"> </v>
      </c>
      <c r="Y128" s="64" t="str">
        <f t="shared" si="46"/>
        <v xml:space="preserve"> </v>
      </c>
      <c r="Z128" s="64" t="str">
        <f t="shared" si="46"/>
        <v xml:space="preserve"> </v>
      </c>
      <c r="AA128" s="209"/>
      <c r="AB128" s="209"/>
      <c r="AC128" s="209"/>
      <c r="AD128" s="252"/>
      <c r="AE128" s="252"/>
      <c r="AF128" s="29"/>
      <c r="AG128" s="31"/>
      <c r="AH128" s="109" t="str">
        <f t="shared" si="43"/>
        <v xml:space="preserve"> </v>
      </c>
      <c r="AI128" s="80" t="str">
        <f t="shared" si="28"/>
        <v xml:space="preserve"> </v>
      </c>
      <c r="AJ128" s="96" t="str">
        <f t="shared" si="29"/>
        <v xml:space="preserve"> </v>
      </c>
      <c r="AK128" s="81" t="str">
        <f t="shared" si="38"/>
        <v xml:space="preserve"> </v>
      </c>
      <c r="AL128" s="120"/>
      <c r="AM128" s="89" t="str">
        <f t="shared" si="30"/>
        <v xml:space="preserve"> </v>
      </c>
      <c r="AN128" s="100" t="str">
        <f t="shared" si="31"/>
        <v xml:space="preserve"> </v>
      </c>
      <c r="AO128" s="90" t="str">
        <f t="shared" si="39"/>
        <v xml:space="preserve"> </v>
      </c>
      <c r="AP128" s="121"/>
      <c r="AQ128" s="91" t="str">
        <f t="shared" si="32"/>
        <v xml:space="preserve"> </v>
      </c>
      <c r="AR128" s="101" t="str">
        <f t="shared" si="33"/>
        <v xml:space="preserve"> </v>
      </c>
      <c r="AS128" s="92" t="str">
        <f t="shared" si="40"/>
        <v xml:space="preserve"> </v>
      </c>
      <c r="AT128" s="237"/>
      <c r="AU128" s="93" t="str">
        <f t="shared" si="34"/>
        <v xml:space="preserve"> </v>
      </c>
      <c r="AV128" s="102" t="str">
        <f t="shared" si="35"/>
        <v xml:space="preserve"> </v>
      </c>
      <c r="AW128" s="94" t="str">
        <f t="shared" si="41"/>
        <v xml:space="preserve"> </v>
      </c>
      <c r="AX128" s="237"/>
      <c r="AY128" s="249" t="str">
        <f t="shared" si="36"/>
        <v xml:space="preserve"> </v>
      </c>
      <c r="AZ128" s="250" t="str">
        <f t="shared" si="37"/>
        <v xml:space="preserve"> </v>
      </c>
      <c r="BA128" s="251" t="str">
        <f t="shared" si="42"/>
        <v xml:space="preserve"> </v>
      </c>
      <c r="BB128" s="237"/>
      <c r="BC128" s="33"/>
      <c r="BG128" s="33"/>
      <c r="BI128" s="339" t="str">
        <f t="shared" si="47"/>
        <v xml:space="preserve"> </v>
      </c>
      <c r="BJ128" s="339" t="str">
        <f t="shared" si="47"/>
        <v xml:space="preserve"> </v>
      </c>
      <c r="BK128" s="339" t="str">
        <f t="shared" si="47"/>
        <v xml:space="preserve"> </v>
      </c>
      <c r="BM128" s="339" t="str">
        <f t="shared" si="48"/>
        <v xml:space="preserve"> </v>
      </c>
      <c r="BN128" s="339" t="str">
        <f t="shared" si="48"/>
        <v xml:space="preserve"> </v>
      </c>
      <c r="BO128" s="339" t="str">
        <f t="shared" si="48"/>
        <v xml:space="preserve"> </v>
      </c>
      <c r="BQ128" s="336"/>
      <c r="CA128" s="34"/>
    </row>
    <row r="129" spans="1:79" s="32" customFormat="1" ht="24.95" customHeight="1" x14ac:dyDescent="0.25">
      <c r="A129" s="31"/>
      <c r="B129" s="378"/>
      <c r="C129" s="580"/>
      <c r="D129" s="580"/>
      <c r="E129" s="580"/>
      <c r="F129" s="580"/>
      <c r="G129" s="119"/>
      <c r="H129" s="119"/>
      <c r="I129" s="119"/>
      <c r="J129" s="119"/>
      <c r="K129" s="119"/>
      <c r="L129" s="119"/>
      <c r="M129" s="209"/>
      <c r="N129" s="209"/>
      <c r="O129" s="209"/>
      <c r="P129" s="209"/>
      <c r="Q129" s="252"/>
      <c r="R129" s="252"/>
      <c r="S129" s="208"/>
      <c r="T129" s="64" t="str">
        <f t="shared" si="46"/>
        <v xml:space="preserve"> </v>
      </c>
      <c r="U129" s="64" t="str">
        <f t="shared" si="46"/>
        <v xml:space="preserve"> </v>
      </c>
      <c r="V129" s="64" t="str">
        <f t="shared" si="46"/>
        <v xml:space="preserve"> </v>
      </c>
      <c r="W129" s="64" t="str">
        <f t="shared" si="46"/>
        <v xml:space="preserve"> </v>
      </c>
      <c r="X129" s="64" t="str">
        <f t="shared" si="46"/>
        <v xml:space="preserve"> </v>
      </c>
      <c r="Y129" s="64" t="str">
        <f t="shared" si="46"/>
        <v xml:space="preserve"> </v>
      </c>
      <c r="Z129" s="64" t="str">
        <f t="shared" si="46"/>
        <v xml:space="preserve"> </v>
      </c>
      <c r="AA129" s="209"/>
      <c r="AB129" s="209"/>
      <c r="AC129" s="209"/>
      <c r="AD129" s="252"/>
      <c r="AE129" s="252"/>
      <c r="AF129" s="29"/>
      <c r="AG129" s="31"/>
      <c r="AH129" s="109" t="str">
        <f t="shared" si="43"/>
        <v xml:space="preserve"> </v>
      </c>
      <c r="AI129" s="80" t="str">
        <f t="shared" si="28"/>
        <v xml:space="preserve"> </v>
      </c>
      <c r="AJ129" s="96" t="str">
        <f t="shared" si="29"/>
        <v xml:space="preserve"> </v>
      </c>
      <c r="AK129" s="81" t="str">
        <f t="shared" si="38"/>
        <v xml:space="preserve"> </v>
      </c>
      <c r="AL129" s="120"/>
      <c r="AM129" s="89" t="str">
        <f t="shared" si="30"/>
        <v xml:space="preserve"> </v>
      </c>
      <c r="AN129" s="100" t="str">
        <f t="shared" si="31"/>
        <v xml:space="preserve"> </v>
      </c>
      <c r="AO129" s="90" t="str">
        <f t="shared" si="39"/>
        <v xml:space="preserve"> </v>
      </c>
      <c r="AP129" s="121"/>
      <c r="AQ129" s="91" t="str">
        <f t="shared" si="32"/>
        <v xml:space="preserve"> </v>
      </c>
      <c r="AR129" s="101" t="str">
        <f t="shared" si="33"/>
        <v xml:space="preserve"> </v>
      </c>
      <c r="AS129" s="92" t="str">
        <f t="shared" si="40"/>
        <v xml:space="preserve"> </v>
      </c>
      <c r="AT129" s="237"/>
      <c r="AU129" s="93" t="str">
        <f t="shared" si="34"/>
        <v xml:space="preserve"> </v>
      </c>
      <c r="AV129" s="102" t="str">
        <f t="shared" si="35"/>
        <v xml:space="preserve"> </v>
      </c>
      <c r="AW129" s="94" t="str">
        <f t="shared" si="41"/>
        <v xml:space="preserve"> </v>
      </c>
      <c r="AX129" s="237"/>
      <c r="AY129" s="249" t="str">
        <f t="shared" si="36"/>
        <v xml:space="preserve"> </v>
      </c>
      <c r="AZ129" s="250" t="str">
        <f t="shared" si="37"/>
        <v xml:space="preserve"> </v>
      </c>
      <c r="BA129" s="251" t="str">
        <f t="shared" si="42"/>
        <v xml:space="preserve"> </v>
      </c>
      <c r="BB129" s="237"/>
      <c r="BC129" s="33"/>
      <c r="BG129" s="33"/>
      <c r="BI129" s="339" t="str">
        <f t="shared" si="47"/>
        <v xml:space="preserve"> </v>
      </c>
      <c r="BJ129" s="339" t="str">
        <f t="shared" si="47"/>
        <v xml:space="preserve"> </v>
      </c>
      <c r="BK129" s="339" t="str">
        <f t="shared" si="47"/>
        <v xml:space="preserve"> </v>
      </c>
      <c r="BM129" s="339" t="str">
        <f t="shared" si="48"/>
        <v xml:space="preserve"> </v>
      </c>
      <c r="BN129" s="339" t="str">
        <f t="shared" si="48"/>
        <v xml:space="preserve"> </v>
      </c>
      <c r="BO129" s="339" t="str">
        <f t="shared" si="48"/>
        <v xml:space="preserve"> </v>
      </c>
      <c r="BQ129" s="336"/>
      <c r="CA129" s="34"/>
    </row>
    <row r="130" spans="1:79" s="32" customFormat="1" ht="24.95" customHeight="1" x14ac:dyDescent="0.25">
      <c r="A130" s="31"/>
      <c r="B130" s="378"/>
      <c r="C130" s="580"/>
      <c r="D130" s="580"/>
      <c r="E130" s="580"/>
      <c r="F130" s="580"/>
      <c r="G130" s="119"/>
      <c r="H130" s="119"/>
      <c r="I130" s="119"/>
      <c r="J130" s="119"/>
      <c r="K130" s="119"/>
      <c r="L130" s="119"/>
      <c r="M130" s="209"/>
      <c r="N130" s="209"/>
      <c r="O130" s="209"/>
      <c r="P130" s="209"/>
      <c r="Q130" s="252"/>
      <c r="R130" s="252"/>
      <c r="S130" s="208"/>
      <c r="T130" s="64" t="str">
        <f t="shared" si="46"/>
        <v xml:space="preserve"> </v>
      </c>
      <c r="U130" s="64" t="str">
        <f t="shared" si="46"/>
        <v xml:space="preserve"> </v>
      </c>
      <c r="V130" s="64" t="str">
        <f t="shared" si="46"/>
        <v xml:space="preserve"> </v>
      </c>
      <c r="W130" s="64" t="str">
        <f t="shared" si="46"/>
        <v xml:space="preserve"> </v>
      </c>
      <c r="X130" s="64" t="str">
        <f t="shared" si="46"/>
        <v xml:space="preserve"> </v>
      </c>
      <c r="Y130" s="64" t="str">
        <f t="shared" si="46"/>
        <v xml:space="preserve"> </v>
      </c>
      <c r="Z130" s="64" t="str">
        <f t="shared" si="46"/>
        <v xml:space="preserve"> </v>
      </c>
      <c r="AA130" s="209"/>
      <c r="AB130" s="209"/>
      <c r="AC130" s="209"/>
      <c r="AD130" s="252"/>
      <c r="AE130" s="252"/>
      <c r="AF130" s="29"/>
      <c r="AG130" s="31"/>
      <c r="AH130" s="109" t="str">
        <f t="shared" si="43"/>
        <v xml:space="preserve"> </v>
      </c>
      <c r="AI130" s="80" t="str">
        <f t="shared" si="28"/>
        <v xml:space="preserve"> </v>
      </c>
      <c r="AJ130" s="96" t="str">
        <f t="shared" si="29"/>
        <v xml:space="preserve"> </v>
      </c>
      <c r="AK130" s="81" t="str">
        <f t="shared" si="38"/>
        <v xml:space="preserve"> </v>
      </c>
      <c r="AL130" s="120"/>
      <c r="AM130" s="89" t="str">
        <f t="shared" si="30"/>
        <v xml:space="preserve"> </v>
      </c>
      <c r="AN130" s="100" t="str">
        <f t="shared" si="31"/>
        <v xml:space="preserve"> </v>
      </c>
      <c r="AO130" s="90" t="str">
        <f t="shared" si="39"/>
        <v xml:space="preserve"> </v>
      </c>
      <c r="AP130" s="121"/>
      <c r="AQ130" s="91" t="str">
        <f t="shared" si="32"/>
        <v xml:space="preserve"> </v>
      </c>
      <c r="AR130" s="101" t="str">
        <f t="shared" si="33"/>
        <v xml:space="preserve"> </v>
      </c>
      <c r="AS130" s="92" t="str">
        <f t="shared" si="40"/>
        <v xml:space="preserve"> </v>
      </c>
      <c r="AT130" s="237"/>
      <c r="AU130" s="93" t="str">
        <f t="shared" si="34"/>
        <v xml:space="preserve"> </v>
      </c>
      <c r="AV130" s="102" t="str">
        <f t="shared" si="35"/>
        <v xml:space="preserve"> </v>
      </c>
      <c r="AW130" s="94" t="str">
        <f t="shared" si="41"/>
        <v xml:space="preserve"> </v>
      </c>
      <c r="AX130" s="237"/>
      <c r="AY130" s="249" t="str">
        <f t="shared" si="36"/>
        <v xml:space="preserve"> </v>
      </c>
      <c r="AZ130" s="250" t="str">
        <f t="shared" si="37"/>
        <v xml:space="preserve"> </v>
      </c>
      <c r="BA130" s="251" t="str">
        <f t="shared" si="42"/>
        <v xml:space="preserve"> </v>
      </c>
      <c r="BB130" s="237"/>
      <c r="BC130" s="33"/>
      <c r="BG130" s="33"/>
      <c r="BI130" s="339" t="str">
        <f t="shared" si="47"/>
        <v xml:space="preserve"> </v>
      </c>
      <c r="BJ130" s="339" t="str">
        <f t="shared" si="47"/>
        <v xml:space="preserve"> </v>
      </c>
      <c r="BK130" s="339" t="str">
        <f t="shared" si="47"/>
        <v xml:space="preserve"> </v>
      </c>
      <c r="BM130" s="339" t="str">
        <f t="shared" si="48"/>
        <v xml:space="preserve"> </v>
      </c>
      <c r="BN130" s="339" t="str">
        <f t="shared" si="48"/>
        <v xml:space="preserve"> </v>
      </c>
      <c r="BO130" s="339" t="str">
        <f t="shared" si="48"/>
        <v xml:space="preserve"> </v>
      </c>
      <c r="BQ130" s="336"/>
      <c r="CA130" s="34"/>
    </row>
    <row r="131" spans="1:79" s="32" customFormat="1" ht="24.95" customHeight="1" x14ac:dyDescent="0.25">
      <c r="A131" s="31"/>
      <c r="B131" s="378"/>
      <c r="C131" s="580"/>
      <c r="D131" s="580"/>
      <c r="E131" s="580"/>
      <c r="F131" s="580"/>
      <c r="G131" s="119"/>
      <c r="H131" s="119"/>
      <c r="I131" s="119"/>
      <c r="J131" s="119"/>
      <c r="K131" s="119"/>
      <c r="L131" s="119"/>
      <c r="M131" s="209"/>
      <c r="N131" s="209"/>
      <c r="O131" s="209"/>
      <c r="P131" s="209"/>
      <c r="Q131" s="252"/>
      <c r="R131" s="252"/>
      <c r="S131" s="208"/>
      <c r="T131" s="64" t="str">
        <f t="shared" si="46"/>
        <v xml:space="preserve"> </v>
      </c>
      <c r="U131" s="64" t="str">
        <f t="shared" si="46"/>
        <v xml:space="preserve"> </v>
      </c>
      <c r="V131" s="64" t="str">
        <f t="shared" si="46"/>
        <v xml:space="preserve"> </v>
      </c>
      <c r="W131" s="64" t="str">
        <f t="shared" si="46"/>
        <v xml:space="preserve"> </v>
      </c>
      <c r="X131" s="64" t="str">
        <f t="shared" si="46"/>
        <v xml:space="preserve"> </v>
      </c>
      <c r="Y131" s="64" t="str">
        <f t="shared" si="46"/>
        <v xml:space="preserve"> </v>
      </c>
      <c r="Z131" s="64" t="str">
        <f t="shared" si="46"/>
        <v xml:space="preserve"> </v>
      </c>
      <c r="AA131" s="209"/>
      <c r="AB131" s="209"/>
      <c r="AC131" s="209"/>
      <c r="AD131" s="252"/>
      <c r="AE131" s="252"/>
      <c r="AF131" s="29"/>
      <c r="AG131" s="31"/>
      <c r="AH131" s="109" t="str">
        <f t="shared" si="43"/>
        <v xml:space="preserve"> </v>
      </c>
      <c r="AI131" s="80" t="str">
        <f t="shared" si="28"/>
        <v xml:space="preserve"> </v>
      </c>
      <c r="AJ131" s="96" t="str">
        <f t="shared" si="29"/>
        <v xml:space="preserve"> </v>
      </c>
      <c r="AK131" s="81" t="str">
        <f t="shared" si="38"/>
        <v xml:space="preserve"> </v>
      </c>
      <c r="AL131" s="120"/>
      <c r="AM131" s="89" t="str">
        <f t="shared" si="30"/>
        <v xml:space="preserve"> </v>
      </c>
      <c r="AN131" s="100" t="str">
        <f t="shared" si="31"/>
        <v xml:space="preserve"> </v>
      </c>
      <c r="AO131" s="90" t="str">
        <f t="shared" si="39"/>
        <v xml:space="preserve"> </v>
      </c>
      <c r="AP131" s="121"/>
      <c r="AQ131" s="91" t="str">
        <f t="shared" si="32"/>
        <v xml:space="preserve"> </v>
      </c>
      <c r="AR131" s="101" t="str">
        <f t="shared" si="33"/>
        <v xml:space="preserve"> </v>
      </c>
      <c r="AS131" s="92" t="str">
        <f t="shared" si="40"/>
        <v xml:space="preserve"> </v>
      </c>
      <c r="AT131" s="237"/>
      <c r="AU131" s="93" t="str">
        <f t="shared" si="34"/>
        <v xml:space="preserve"> </v>
      </c>
      <c r="AV131" s="102" t="str">
        <f t="shared" si="35"/>
        <v xml:space="preserve"> </v>
      </c>
      <c r="AW131" s="94" t="str">
        <f t="shared" si="41"/>
        <v xml:space="preserve"> </v>
      </c>
      <c r="AX131" s="237"/>
      <c r="AY131" s="249" t="str">
        <f t="shared" si="36"/>
        <v xml:space="preserve"> </v>
      </c>
      <c r="AZ131" s="250" t="str">
        <f t="shared" si="37"/>
        <v xml:space="preserve"> </v>
      </c>
      <c r="BA131" s="251" t="str">
        <f t="shared" si="42"/>
        <v xml:space="preserve"> </v>
      </c>
      <c r="BB131" s="237"/>
      <c r="BC131" s="33"/>
      <c r="BG131" s="33"/>
      <c r="BI131" s="339" t="str">
        <f t="shared" si="47"/>
        <v xml:space="preserve"> </v>
      </c>
      <c r="BJ131" s="339" t="str">
        <f t="shared" si="47"/>
        <v xml:space="preserve"> </v>
      </c>
      <c r="BK131" s="339" t="str">
        <f t="shared" si="47"/>
        <v xml:space="preserve"> </v>
      </c>
      <c r="BM131" s="339" t="str">
        <f t="shared" si="48"/>
        <v xml:space="preserve"> </v>
      </c>
      <c r="BN131" s="339" t="str">
        <f t="shared" si="48"/>
        <v xml:space="preserve"> </v>
      </c>
      <c r="BO131" s="339" t="str">
        <f t="shared" si="48"/>
        <v xml:space="preserve"> </v>
      </c>
      <c r="BQ131" s="336"/>
      <c r="CA131" s="34"/>
    </row>
    <row r="132" spans="1:79" s="32" customFormat="1" ht="24.95" customHeight="1" x14ac:dyDescent="0.25">
      <c r="A132" s="31"/>
      <c r="B132" s="378"/>
      <c r="C132" s="580"/>
      <c r="D132" s="580"/>
      <c r="E132" s="580"/>
      <c r="F132" s="580"/>
      <c r="G132" s="119"/>
      <c r="H132" s="119"/>
      <c r="I132" s="119"/>
      <c r="J132" s="119"/>
      <c r="K132" s="119"/>
      <c r="L132" s="119"/>
      <c r="M132" s="209"/>
      <c r="N132" s="209"/>
      <c r="O132" s="209"/>
      <c r="P132" s="209"/>
      <c r="Q132" s="252"/>
      <c r="R132" s="252"/>
      <c r="S132" s="208"/>
      <c r="T132" s="64" t="str">
        <f t="shared" si="46"/>
        <v xml:space="preserve"> </v>
      </c>
      <c r="U132" s="64" t="str">
        <f t="shared" si="46"/>
        <v xml:space="preserve"> </v>
      </c>
      <c r="V132" s="64" t="str">
        <f t="shared" si="46"/>
        <v xml:space="preserve"> </v>
      </c>
      <c r="W132" s="64" t="str">
        <f t="shared" si="46"/>
        <v xml:space="preserve"> </v>
      </c>
      <c r="X132" s="64" t="str">
        <f t="shared" si="46"/>
        <v xml:space="preserve"> </v>
      </c>
      <c r="Y132" s="64" t="str">
        <f t="shared" si="46"/>
        <v xml:space="preserve"> </v>
      </c>
      <c r="Z132" s="64" t="str">
        <f t="shared" si="46"/>
        <v xml:space="preserve"> </v>
      </c>
      <c r="AA132" s="209"/>
      <c r="AB132" s="209"/>
      <c r="AC132" s="209"/>
      <c r="AD132" s="252"/>
      <c r="AE132" s="252"/>
      <c r="AF132" s="29"/>
      <c r="AG132" s="31"/>
      <c r="AH132" s="109" t="str">
        <f t="shared" si="43"/>
        <v xml:space="preserve"> </v>
      </c>
      <c r="AI132" s="80" t="str">
        <f t="shared" si="28"/>
        <v xml:space="preserve"> </v>
      </c>
      <c r="AJ132" s="96" t="str">
        <f t="shared" si="29"/>
        <v xml:space="preserve"> </v>
      </c>
      <c r="AK132" s="81" t="str">
        <f t="shared" si="38"/>
        <v xml:space="preserve"> </v>
      </c>
      <c r="AL132" s="120"/>
      <c r="AM132" s="89" t="str">
        <f t="shared" si="30"/>
        <v xml:space="preserve"> </v>
      </c>
      <c r="AN132" s="100" t="str">
        <f t="shared" si="31"/>
        <v xml:space="preserve"> </v>
      </c>
      <c r="AO132" s="90" t="str">
        <f t="shared" si="39"/>
        <v xml:space="preserve"> </v>
      </c>
      <c r="AP132" s="121"/>
      <c r="AQ132" s="91" t="str">
        <f t="shared" si="32"/>
        <v xml:space="preserve"> </v>
      </c>
      <c r="AR132" s="101" t="str">
        <f t="shared" si="33"/>
        <v xml:space="preserve"> </v>
      </c>
      <c r="AS132" s="92" t="str">
        <f t="shared" si="40"/>
        <v xml:space="preserve"> </v>
      </c>
      <c r="AT132" s="237"/>
      <c r="AU132" s="93" t="str">
        <f t="shared" si="34"/>
        <v xml:space="preserve"> </v>
      </c>
      <c r="AV132" s="102" t="str">
        <f t="shared" si="35"/>
        <v xml:space="preserve"> </v>
      </c>
      <c r="AW132" s="94" t="str">
        <f t="shared" si="41"/>
        <v xml:space="preserve"> </v>
      </c>
      <c r="AX132" s="237"/>
      <c r="AY132" s="249" t="str">
        <f t="shared" si="36"/>
        <v xml:space="preserve"> </v>
      </c>
      <c r="AZ132" s="250" t="str">
        <f t="shared" si="37"/>
        <v xml:space="preserve"> </v>
      </c>
      <c r="BA132" s="251" t="str">
        <f t="shared" si="42"/>
        <v xml:space="preserve"> </v>
      </c>
      <c r="BB132" s="237"/>
      <c r="BC132" s="33"/>
      <c r="BG132" s="33"/>
      <c r="BI132" s="339" t="str">
        <f t="shared" si="47"/>
        <v xml:space="preserve"> </v>
      </c>
      <c r="BJ132" s="339" t="str">
        <f t="shared" si="47"/>
        <v xml:space="preserve"> </v>
      </c>
      <c r="BK132" s="339" t="str">
        <f t="shared" si="47"/>
        <v xml:space="preserve"> </v>
      </c>
      <c r="BM132" s="339" t="str">
        <f t="shared" si="48"/>
        <v xml:space="preserve"> </v>
      </c>
      <c r="BN132" s="339" t="str">
        <f t="shared" si="48"/>
        <v xml:space="preserve"> </v>
      </c>
      <c r="BO132" s="339" t="str">
        <f t="shared" si="48"/>
        <v xml:space="preserve"> </v>
      </c>
      <c r="BQ132" s="336"/>
      <c r="CA132" s="34"/>
    </row>
    <row r="133" spans="1:79" s="32" customFormat="1" ht="24.95" customHeight="1" x14ac:dyDescent="0.25">
      <c r="A133" s="31"/>
      <c r="B133" s="378"/>
      <c r="C133" s="580"/>
      <c r="D133" s="580"/>
      <c r="E133" s="580"/>
      <c r="F133" s="580"/>
      <c r="G133" s="119"/>
      <c r="H133" s="119"/>
      <c r="I133" s="119"/>
      <c r="J133" s="119"/>
      <c r="K133" s="119"/>
      <c r="L133" s="119"/>
      <c r="M133" s="209"/>
      <c r="N133" s="209"/>
      <c r="O133" s="209"/>
      <c r="P133" s="209"/>
      <c r="Q133" s="252"/>
      <c r="R133" s="252"/>
      <c r="S133" s="208"/>
      <c r="T133" s="64" t="str">
        <f t="shared" si="46"/>
        <v xml:space="preserve"> </v>
      </c>
      <c r="U133" s="64" t="str">
        <f t="shared" si="46"/>
        <v xml:space="preserve"> </v>
      </c>
      <c r="V133" s="64" t="str">
        <f t="shared" si="46"/>
        <v xml:space="preserve"> </v>
      </c>
      <c r="W133" s="64" t="str">
        <f t="shared" si="46"/>
        <v xml:space="preserve"> </v>
      </c>
      <c r="X133" s="64" t="str">
        <f t="shared" si="46"/>
        <v xml:space="preserve"> </v>
      </c>
      <c r="Y133" s="64" t="str">
        <f t="shared" si="46"/>
        <v xml:space="preserve"> </v>
      </c>
      <c r="Z133" s="64" t="str">
        <f t="shared" si="46"/>
        <v xml:space="preserve"> </v>
      </c>
      <c r="AA133" s="209"/>
      <c r="AB133" s="209"/>
      <c r="AC133" s="209"/>
      <c r="AD133" s="252"/>
      <c r="AE133" s="252"/>
      <c r="AF133" s="29"/>
      <c r="AG133" s="31"/>
      <c r="AH133" s="109" t="str">
        <f t="shared" si="43"/>
        <v xml:space="preserve"> </v>
      </c>
      <c r="AI133" s="80" t="str">
        <f t="shared" si="28"/>
        <v xml:space="preserve"> </v>
      </c>
      <c r="AJ133" s="96" t="str">
        <f t="shared" si="29"/>
        <v xml:space="preserve"> </v>
      </c>
      <c r="AK133" s="81" t="str">
        <f t="shared" si="38"/>
        <v xml:space="preserve"> </v>
      </c>
      <c r="AL133" s="120"/>
      <c r="AM133" s="89" t="str">
        <f t="shared" si="30"/>
        <v xml:space="preserve"> </v>
      </c>
      <c r="AN133" s="100" t="str">
        <f t="shared" si="31"/>
        <v xml:space="preserve"> </v>
      </c>
      <c r="AO133" s="90" t="str">
        <f t="shared" si="39"/>
        <v xml:space="preserve"> </v>
      </c>
      <c r="AP133" s="121"/>
      <c r="AQ133" s="91" t="str">
        <f t="shared" si="32"/>
        <v xml:space="preserve"> </v>
      </c>
      <c r="AR133" s="101" t="str">
        <f t="shared" si="33"/>
        <v xml:space="preserve"> </v>
      </c>
      <c r="AS133" s="92" t="str">
        <f t="shared" si="40"/>
        <v xml:space="preserve"> </v>
      </c>
      <c r="AT133" s="237"/>
      <c r="AU133" s="93" t="str">
        <f t="shared" si="34"/>
        <v xml:space="preserve"> </v>
      </c>
      <c r="AV133" s="102" t="str">
        <f t="shared" si="35"/>
        <v xml:space="preserve"> </v>
      </c>
      <c r="AW133" s="94" t="str">
        <f t="shared" si="41"/>
        <v xml:space="preserve"> </v>
      </c>
      <c r="AX133" s="237"/>
      <c r="AY133" s="249" t="str">
        <f t="shared" si="36"/>
        <v xml:space="preserve"> </v>
      </c>
      <c r="AZ133" s="250" t="str">
        <f t="shared" si="37"/>
        <v xml:space="preserve"> </v>
      </c>
      <c r="BA133" s="251" t="str">
        <f t="shared" si="42"/>
        <v xml:space="preserve"> </v>
      </c>
      <c r="BB133" s="237"/>
      <c r="BC133" s="33"/>
      <c r="BG133" s="33"/>
      <c r="BI133" s="339" t="str">
        <f t="shared" ref="BI133:BK150" si="49">IF($B133=BI$12,(SUM($G133:$R133))," ")</f>
        <v xml:space="preserve"> </v>
      </c>
      <c r="BJ133" s="339" t="str">
        <f t="shared" si="49"/>
        <v xml:space="preserve"> </v>
      </c>
      <c r="BK133" s="339" t="str">
        <f t="shared" si="49"/>
        <v xml:space="preserve"> </v>
      </c>
      <c r="BM133" s="339" t="str">
        <f t="shared" ref="BM133:BO150" si="50">IF($B133=BM$12,(SUM($T133:$AE133))," ")</f>
        <v xml:space="preserve"> </v>
      </c>
      <c r="BN133" s="339" t="str">
        <f t="shared" si="50"/>
        <v xml:space="preserve"> </v>
      </c>
      <c r="BO133" s="339" t="str">
        <f t="shared" si="50"/>
        <v xml:space="preserve"> </v>
      </c>
      <c r="BQ133" s="336"/>
      <c r="CA133" s="34"/>
    </row>
    <row r="134" spans="1:79" s="32" customFormat="1" ht="24.95" customHeight="1" x14ac:dyDescent="0.25">
      <c r="A134" s="31"/>
      <c r="B134" s="378"/>
      <c r="C134" s="580"/>
      <c r="D134" s="580"/>
      <c r="E134" s="580"/>
      <c r="F134" s="580"/>
      <c r="G134" s="119"/>
      <c r="H134" s="119"/>
      <c r="I134" s="119"/>
      <c r="J134" s="119"/>
      <c r="K134" s="119"/>
      <c r="L134" s="119"/>
      <c r="M134" s="209"/>
      <c r="N134" s="209"/>
      <c r="O134" s="209"/>
      <c r="P134" s="209"/>
      <c r="Q134" s="252"/>
      <c r="R134" s="252"/>
      <c r="S134" s="208"/>
      <c r="T134" s="64" t="str">
        <f t="shared" si="46"/>
        <v xml:space="preserve"> </v>
      </c>
      <c r="U134" s="64" t="str">
        <f t="shared" si="46"/>
        <v xml:space="preserve"> </v>
      </c>
      <c r="V134" s="64" t="str">
        <f t="shared" si="46"/>
        <v xml:space="preserve"> </v>
      </c>
      <c r="W134" s="64" t="str">
        <f t="shared" si="46"/>
        <v xml:space="preserve"> </v>
      </c>
      <c r="X134" s="64" t="str">
        <f t="shared" si="46"/>
        <v xml:space="preserve"> </v>
      </c>
      <c r="Y134" s="64" t="str">
        <f t="shared" si="46"/>
        <v xml:space="preserve"> </v>
      </c>
      <c r="Z134" s="64" t="str">
        <f t="shared" si="46"/>
        <v xml:space="preserve"> </v>
      </c>
      <c r="AA134" s="209"/>
      <c r="AB134" s="209"/>
      <c r="AC134" s="209"/>
      <c r="AD134" s="252"/>
      <c r="AE134" s="252"/>
      <c r="AF134" s="29"/>
      <c r="AG134" s="31"/>
      <c r="AH134" s="109" t="str">
        <f t="shared" si="43"/>
        <v xml:space="preserve"> </v>
      </c>
      <c r="AI134" s="80" t="str">
        <f t="shared" si="28"/>
        <v xml:space="preserve"> </v>
      </c>
      <c r="AJ134" s="96" t="str">
        <f t="shared" si="29"/>
        <v xml:space="preserve"> </v>
      </c>
      <c r="AK134" s="81" t="str">
        <f t="shared" si="38"/>
        <v xml:space="preserve"> </v>
      </c>
      <c r="AL134" s="120"/>
      <c r="AM134" s="89" t="str">
        <f t="shared" si="30"/>
        <v xml:space="preserve"> </v>
      </c>
      <c r="AN134" s="100" t="str">
        <f t="shared" si="31"/>
        <v xml:space="preserve"> </v>
      </c>
      <c r="AO134" s="90" t="str">
        <f t="shared" si="39"/>
        <v xml:space="preserve"> </v>
      </c>
      <c r="AP134" s="121"/>
      <c r="AQ134" s="91" t="str">
        <f t="shared" si="32"/>
        <v xml:space="preserve"> </v>
      </c>
      <c r="AR134" s="101" t="str">
        <f t="shared" si="33"/>
        <v xml:space="preserve"> </v>
      </c>
      <c r="AS134" s="92" t="str">
        <f t="shared" si="40"/>
        <v xml:space="preserve"> </v>
      </c>
      <c r="AT134" s="237"/>
      <c r="AU134" s="93" t="str">
        <f t="shared" si="34"/>
        <v xml:space="preserve"> </v>
      </c>
      <c r="AV134" s="102" t="str">
        <f t="shared" si="35"/>
        <v xml:space="preserve"> </v>
      </c>
      <c r="AW134" s="94" t="str">
        <f t="shared" si="41"/>
        <v xml:space="preserve"> </v>
      </c>
      <c r="AX134" s="237"/>
      <c r="AY134" s="249" t="str">
        <f t="shared" si="36"/>
        <v xml:space="preserve"> </v>
      </c>
      <c r="AZ134" s="250" t="str">
        <f t="shared" si="37"/>
        <v xml:space="preserve"> </v>
      </c>
      <c r="BA134" s="251" t="str">
        <f t="shared" si="42"/>
        <v xml:space="preserve"> </v>
      </c>
      <c r="BB134" s="237"/>
      <c r="BC134" s="33"/>
      <c r="BG134" s="33"/>
      <c r="BI134" s="339" t="str">
        <f t="shared" si="49"/>
        <v xml:space="preserve"> </v>
      </c>
      <c r="BJ134" s="339" t="str">
        <f t="shared" si="49"/>
        <v xml:space="preserve"> </v>
      </c>
      <c r="BK134" s="339" t="str">
        <f t="shared" si="49"/>
        <v xml:space="preserve"> </v>
      </c>
      <c r="BM134" s="339" t="str">
        <f t="shared" si="50"/>
        <v xml:space="preserve"> </v>
      </c>
      <c r="BN134" s="339" t="str">
        <f t="shared" si="50"/>
        <v xml:space="preserve"> </v>
      </c>
      <c r="BO134" s="339" t="str">
        <f t="shared" si="50"/>
        <v xml:space="preserve"> </v>
      </c>
      <c r="BQ134" s="336"/>
      <c r="CA134" s="34"/>
    </row>
    <row r="135" spans="1:79" s="32" customFormat="1" ht="24.95" customHeight="1" x14ac:dyDescent="0.25">
      <c r="A135" s="31"/>
      <c r="B135" s="378"/>
      <c r="C135" s="580"/>
      <c r="D135" s="580"/>
      <c r="E135" s="580"/>
      <c r="F135" s="580"/>
      <c r="G135" s="119"/>
      <c r="H135" s="119"/>
      <c r="I135" s="119"/>
      <c r="J135" s="119"/>
      <c r="K135" s="119"/>
      <c r="L135" s="119"/>
      <c r="M135" s="209"/>
      <c r="N135" s="209"/>
      <c r="O135" s="209"/>
      <c r="P135" s="209"/>
      <c r="Q135" s="252"/>
      <c r="R135" s="252"/>
      <c r="S135" s="208"/>
      <c r="T135" s="64" t="str">
        <f t="shared" si="46"/>
        <v xml:space="preserve"> </v>
      </c>
      <c r="U135" s="64" t="str">
        <f t="shared" si="46"/>
        <v xml:space="preserve"> </v>
      </c>
      <c r="V135" s="64" t="str">
        <f t="shared" si="46"/>
        <v xml:space="preserve"> </v>
      </c>
      <c r="W135" s="64" t="str">
        <f t="shared" si="46"/>
        <v xml:space="preserve"> </v>
      </c>
      <c r="X135" s="64" t="str">
        <f t="shared" si="46"/>
        <v xml:space="preserve"> </v>
      </c>
      <c r="Y135" s="64" t="str">
        <f t="shared" si="46"/>
        <v xml:space="preserve"> </v>
      </c>
      <c r="Z135" s="64" t="str">
        <f t="shared" si="46"/>
        <v xml:space="preserve"> </v>
      </c>
      <c r="AA135" s="209"/>
      <c r="AB135" s="209"/>
      <c r="AC135" s="209"/>
      <c r="AD135" s="252"/>
      <c r="AE135" s="252"/>
      <c r="AF135" s="29"/>
      <c r="AG135" s="31"/>
      <c r="AH135" s="109" t="str">
        <f t="shared" si="43"/>
        <v xml:space="preserve"> </v>
      </c>
      <c r="AI135" s="80" t="str">
        <f t="shared" si="28"/>
        <v xml:space="preserve"> </v>
      </c>
      <c r="AJ135" s="96" t="str">
        <f t="shared" si="29"/>
        <v xml:space="preserve"> </v>
      </c>
      <c r="AK135" s="81" t="str">
        <f t="shared" si="38"/>
        <v xml:space="preserve"> </v>
      </c>
      <c r="AL135" s="120"/>
      <c r="AM135" s="89" t="str">
        <f t="shared" si="30"/>
        <v xml:space="preserve"> </v>
      </c>
      <c r="AN135" s="100" t="str">
        <f t="shared" si="31"/>
        <v xml:space="preserve"> </v>
      </c>
      <c r="AO135" s="90" t="str">
        <f t="shared" si="39"/>
        <v xml:space="preserve"> </v>
      </c>
      <c r="AP135" s="121"/>
      <c r="AQ135" s="91" t="str">
        <f t="shared" si="32"/>
        <v xml:space="preserve"> </v>
      </c>
      <c r="AR135" s="101" t="str">
        <f t="shared" si="33"/>
        <v xml:space="preserve"> </v>
      </c>
      <c r="AS135" s="92" t="str">
        <f t="shared" si="40"/>
        <v xml:space="preserve"> </v>
      </c>
      <c r="AT135" s="237"/>
      <c r="AU135" s="93" t="str">
        <f t="shared" si="34"/>
        <v xml:space="preserve"> </v>
      </c>
      <c r="AV135" s="102" t="str">
        <f t="shared" si="35"/>
        <v xml:space="preserve"> </v>
      </c>
      <c r="AW135" s="94" t="str">
        <f t="shared" si="41"/>
        <v xml:space="preserve"> </v>
      </c>
      <c r="AX135" s="237"/>
      <c r="AY135" s="249" t="str">
        <f t="shared" si="36"/>
        <v xml:space="preserve"> </v>
      </c>
      <c r="AZ135" s="250" t="str">
        <f t="shared" si="37"/>
        <v xml:space="preserve"> </v>
      </c>
      <c r="BA135" s="251" t="str">
        <f t="shared" si="42"/>
        <v xml:space="preserve"> </v>
      </c>
      <c r="BB135" s="237"/>
      <c r="BC135" s="33"/>
      <c r="BG135" s="33"/>
      <c r="BI135" s="339" t="str">
        <f t="shared" si="49"/>
        <v xml:space="preserve"> </v>
      </c>
      <c r="BJ135" s="339" t="str">
        <f t="shared" si="49"/>
        <v xml:space="preserve"> </v>
      </c>
      <c r="BK135" s="339" t="str">
        <f t="shared" si="49"/>
        <v xml:space="preserve"> </v>
      </c>
      <c r="BM135" s="339" t="str">
        <f t="shared" si="50"/>
        <v xml:space="preserve"> </v>
      </c>
      <c r="BN135" s="339" t="str">
        <f t="shared" si="50"/>
        <v xml:space="preserve"> </v>
      </c>
      <c r="BO135" s="339" t="str">
        <f t="shared" si="50"/>
        <v xml:space="preserve"> </v>
      </c>
      <c r="BQ135" s="336"/>
      <c r="CA135" s="34"/>
    </row>
    <row r="136" spans="1:79" s="32" customFormat="1" ht="24.95" customHeight="1" x14ac:dyDescent="0.25">
      <c r="A136" s="31"/>
      <c r="B136" s="378"/>
      <c r="C136" s="580"/>
      <c r="D136" s="580"/>
      <c r="E136" s="580"/>
      <c r="F136" s="580"/>
      <c r="G136" s="119"/>
      <c r="H136" s="119"/>
      <c r="I136" s="119"/>
      <c r="J136" s="119"/>
      <c r="K136" s="119"/>
      <c r="L136" s="119"/>
      <c r="M136" s="209"/>
      <c r="N136" s="209"/>
      <c r="O136" s="209"/>
      <c r="P136" s="209"/>
      <c r="Q136" s="252"/>
      <c r="R136" s="252"/>
      <c r="S136" s="208"/>
      <c r="T136" s="64" t="str">
        <f t="shared" si="46"/>
        <v xml:space="preserve"> </v>
      </c>
      <c r="U136" s="64" t="str">
        <f t="shared" si="46"/>
        <v xml:space="preserve"> </v>
      </c>
      <c r="V136" s="64" t="str">
        <f t="shared" si="46"/>
        <v xml:space="preserve"> </v>
      </c>
      <c r="W136" s="64" t="str">
        <f t="shared" si="46"/>
        <v xml:space="preserve"> </v>
      </c>
      <c r="X136" s="64" t="str">
        <f t="shared" si="46"/>
        <v xml:space="preserve"> </v>
      </c>
      <c r="Y136" s="64" t="str">
        <f t="shared" si="46"/>
        <v xml:space="preserve"> </v>
      </c>
      <c r="Z136" s="64" t="str">
        <f t="shared" si="46"/>
        <v xml:space="preserve"> </v>
      </c>
      <c r="AA136" s="209"/>
      <c r="AB136" s="209"/>
      <c r="AC136" s="209"/>
      <c r="AD136" s="252"/>
      <c r="AE136" s="252"/>
      <c r="AF136" s="29"/>
      <c r="AG136" s="31"/>
      <c r="AH136" s="109" t="str">
        <f t="shared" si="43"/>
        <v xml:space="preserve"> </v>
      </c>
      <c r="AI136" s="80" t="str">
        <f t="shared" si="28"/>
        <v xml:space="preserve"> </v>
      </c>
      <c r="AJ136" s="96" t="str">
        <f t="shared" si="29"/>
        <v xml:space="preserve"> </v>
      </c>
      <c r="AK136" s="81" t="str">
        <f t="shared" si="38"/>
        <v xml:space="preserve"> </v>
      </c>
      <c r="AL136" s="120"/>
      <c r="AM136" s="89" t="str">
        <f t="shared" si="30"/>
        <v xml:space="preserve"> </v>
      </c>
      <c r="AN136" s="100" t="str">
        <f t="shared" si="31"/>
        <v xml:space="preserve"> </v>
      </c>
      <c r="AO136" s="90" t="str">
        <f t="shared" si="39"/>
        <v xml:space="preserve"> </v>
      </c>
      <c r="AP136" s="121"/>
      <c r="AQ136" s="91" t="str">
        <f t="shared" si="32"/>
        <v xml:space="preserve"> </v>
      </c>
      <c r="AR136" s="101" t="str">
        <f t="shared" si="33"/>
        <v xml:space="preserve"> </v>
      </c>
      <c r="AS136" s="92" t="str">
        <f t="shared" si="40"/>
        <v xml:space="preserve"> </v>
      </c>
      <c r="AT136" s="237"/>
      <c r="AU136" s="93" t="str">
        <f t="shared" si="34"/>
        <v xml:space="preserve"> </v>
      </c>
      <c r="AV136" s="102" t="str">
        <f t="shared" si="35"/>
        <v xml:space="preserve"> </v>
      </c>
      <c r="AW136" s="94" t="str">
        <f t="shared" si="41"/>
        <v xml:space="preserve"> </v>
      </c>
      <c r="AX136" s="237"/>
      <c r="AY136" s="249" t="str">
        <f t="shared" si="36"/>
        <v xml:space="preserve"> </v>
      </c>
      <c r="AZ136" s="250" t="str">
        <f t="shared" si="37"/>
        <v xml:space="preserve"> </v>
      </c>
      <c r="BA136" s="251" t="str">
        <f t="shared" si="42"/>
        <v xml:space="preserve"> </v>
      </c>
      <c r="BB136" s="237"/>
      <c r="BC136" s="33"/>
      <c r="BG136" s="33"/>
      <c r="BI136" s="339" t="str">
        <f t="shared" si="49"/>
        <v xml:space="preserve"> </v>
      </c>
      <c r="BJ136" s="339" t="str">
        <f t="shared" si="49"/>
        <v xml:space="preserve"> </v>
      </c>
      <c r="BK136" s="339" t="str">
        <f t="shared" si="49"/>
        <v xml:space="preserve"> </v>
      </c>
      <c r="BM136" s="339" t="str">
        <f t="shared" si="50"/>
        <v xml:space="preserve"> </v>
      </c>
      <c r="BN136" s="339" t="str">
        <f t="shared" si="50"/>
        <v xml:space="preserve"> </v>
      </c>
      <c r="BO136" s="339" t="str">
        <f t="shared" si="50"/>
        <v xml:space="preserve"> </v>
      </c>
      <c r="BQ136" s="336"/>
      <c r="CA136" s="34"/>
    </row>
    <row r="137" spans="1:79" s="32" customFormat="1" ht="24.95" customHeight="1" x14ac:dyDescent="0.25">
      <c r="A137" s="31"/>
      <c r="B137" s="378"/>
      <c r="C137" s="580"/>
      <c r="D137" s="580"/>
      <c r="E137" s="580"/>
      <c r="F137" s="580"/>
      <c r="G137" s="119"/>
      <c r="H137" s="119"/>
      <c r="I137" s="119"/>
      <c r="J137" s="119"/>
      <c r="K137" s="119"/>
      <c r="L137" s="119"/>
      <c r="M137" s="209"/>
      <c r="N137" s="209"/>
      <c r="O137" s="209"/>
      <c r="P137" s="209"/>
      <c r="Q137" s="252"/>
      <c r="R137" s="252"/>
      <c r="S137" s="208"/>
      <c r="T137" s="64" t="str">
        <f t="shared" si="46"/>
        <v xml:space="preserve"> </v>
      </c>
      <c r="U137" s="64" t="str">
        <f t="shared" si="46"/>
        <v xml:space="preserve"> </v>
      </c>
      <c r="V137" s="64" t="str">
        <f t="shared" si="46"/>
        <v xml:space="preserve"> </v>
      </c>
      <c r="W137" s="64" t="str">
        <f t="shared" si="46"/>
        <v xml:space="preserve"> </v>
      </c>
      <c r="X137" s="64" t="str">
        <f t="shared" si="46"/>
        <v xml:space="preserve"> </v>
      </c>
      <c r="Y137" s="64" t="str">
        <f t="shared" si="46"/>
        <v xml:space="preserve"> </v>
      </c>
      <c r="Z137" s="64" t="str">
        <f t="shared" si="46"/>
        <v xml:space="preserve"> </v>
      </c>
      <c r="AA137" s="209"/>
      <c r="AB137" s="209"/>
      <c r="AC137" s="209"/>
      <c r="AD137" s="252"/>
      <c r="AE137" s="252"/>
      <c r="AF137" s="29"/>
      <c r="AG137" s="31"/>
      <c r="AH137" s="109" t="str">
        <f t="shared" si="43"/>
        <v xml:space="preserve"> </v>
      </c>
      <c r="AI137" s="80" t="str">
        <f t="shared" si="28"/>
        <v xml:space="preserve"> </v>
      </c>
      <c r="AJ137" s="96" t="str">
        <f t="shared" si="29"/>
        <v xml:space="preserve"> </v>
      </c>
      <c r="AK137" s="81" t="str">
        <f t="shared" si="38"/>
        <v xml:space="preserve"> </v>
      </c>
      <c r="AL137" s="120"/>
      <c r="AM137" s="89" t="str">
        <f t="shared" si="30"/>
        <v xml:space="preserve"> </v>
      </c>
      <c r="AN137" s="100" t="str">
        <f t="shared" si="31"/>
        <v xml:space="preserve"> </v>
      </c>
      <c r="AO137" s="90" t="str">
        <f t="shared" si="39"/>
        <v xml:space="preserve"> </v>
      </c>
      <c r="AP137" s="121"/>
      <c r="AQ137" s="91" t="str">
        <f t="shared" si="32"/>
        <v xml:space="preserve"> </v>
      </c>
      <c r="AR137" s="101" t="str">
        <f t="shared" si="33"/>
        <v xml:space="preserve"> </v>
      </c>
      <c r="AS137" s="92" t="str">
        <f t="shared" si="40"/>
        <v xml:space="preserve"> </v>
      </c>
      <c r="AT137" s="237"/>
      <c r="AU137" s="93" t="str">
        <f t="shared" si="34"/>
        <v xml:space="preserve"> </v>
      </c>
      <c r="AV137" s="102" t="str">
        <f t="shared" si="35"/>
        <v xml:space="preserve"> </v>
      </c>
      <c r="AW137" s="94" t="str">
        <f t="shared" si="41"/>
        <v xml:space="preserve"> </v>
      </c>
      <c r="AX137" s="237"/>
      <c r="AY137" s="249" t="str">
        <f t="shared" si="36"/>
        <v xml:space="preserve"> </v>
      </c>
      <c r="AZ137" s="250" t="str">
        <f t="shared" si="37"/>
        <v xml:space="preserve"> </v>
      </c>
      <c r="BA137" s="251" t="str">
        <f t="shared" si="42"/>
        <v xml:space="preserve"> </v>
      </c>
      <c r="BB137" s="237"/>
      <c r="BC137" s="33"/>
      <c r="BG137" s="33"/>
      <c r="BI137" s="339" t="str">
        <f t="shared" si="49"/>
        <v xml:space="preserve"> </v>
      </c>
      <c r="BJ137" s="339" t="str">
        <f t="shared" si="49"/>
        <v xml:space="preserve"> </v>
      </c>
      <c r="BK137" s="339" t="str">
        <f t="shared" si="49"/>
        <v xml:space="preserve"> </v>
      </c>
      <c r="BM137" s="339" t="str">
        <f t="shared" si="50"/>
        <v xml:space="preserve"> </v>
      </c>
      <c r="BN137" s="339" t="str">
        <f t="shared" si="50"/>
        <v xml:space="preserve"> </v>
      </c>
      <c r="BO137" s="339" t="str">
        <f t="shared" si="50"/>
        <v xml:space="preserve"> </v>
      </c>
      <c r="BQ137" s="336"/>
      <c r="CA137" s="34"/>
    </row>
    <row r="138" spans="1:79" s="32" customFormat="1" ht="24.95" customHeight="1" x14ac:dyDescent="0.25">
      <c r="A138" s="31"/>
      <c r="B138" s="378"/>
      <c r="C138" s="580"/>
      <c r="D138" s="580"/>
      <c r="E138" s="580"/>
      <c r="F138" s="580"/>
      <c r="G138" s="119"/>
      <c r="H138" s="119"/>
      <c r="I138" s="119"/>
      <c r="J138" s="119"/>
      <c r="K138" s="119"/>
      <c r="L138" s="119"/>
      <c r="M138" s="209"/>
      <c r="N138" s="209"/>
      <c r="O138" s="209"/>
      <c r="P138" s="209"/>
      <c r="Q138" s="252"/>
      <c r="R138" s="252"/>
      <c r="S138" s="208"/>
      <c r="T138" s="64" t="str">
        <f t="shared" si="46"/>
        <v xml:space="preserve"> </v>
      </c>
      <c r="U138" s="64" t="str">
        <f t="shared" si="46"/>
        <v xml:space="preserve"> </v>
      </c>
      <c r="V138" s="64" t="str">
        <f t="shared" si="46"/>
        <v xml:space="preserve"> </v>
      </c>
      <c r="W138" s="64" t="str">
        <f t="shared" si="46"/>
        <v xml:space="preserve"> </v>
      </c>
      <c r="X138" s="64" t="str">
        <f t="shared" si="46"/>
        <v xml:space="preserve"> </v>
      </c>
      <c r="Y138" s="64" t="str">
        <f t="shared" si="46"/>
        <v xml:space="preserve"> </v>
      </c>
      <c r="Z138" s="64" t="str">
        <f t="shared" si="46"/>
        <v xml:space="preserve"> </v>
      </c>
      <c r="AA138" s="209"/>
      <c r="AB138" s="209"/>
      <c r="AC138" s="209"/>
      <c r="AD138" s="252"/>
      <c r="AE138" s="252"/>
      <c r="AF138" s="29"/>
      <c r="AG138" s="31"/>
      <c r="AH138" s="109" t="str">
        <f t="shared" si="43"/>
        <v xml:space="preserve"> </v>
      </c>
      <c r="AI138" s="80" t="str">
        <f t="shared" si="28"/>
        <v xml:space="preserve"> </v>
      </c>
      <c r="AJ138" s="96" t="str">
        <f t="shared" si="29"/>
        <v xml:space="preserve"> </v>
      </c>
      <c r="AK138" s="81" t="str">
        <f t="shared" si="38"/>
        <v xml:space="preserve"> </v>
      </c>
      <c r="AL138" s="120"/>
      <c r="AM138" s="89" t="str">
        <f t="shared" si="30"/>
        <v xml:space="preserve"> </v>
      </c>
      <c r="AN138" s="100" t="str">
        <f t="shared" si="31"/>
        <v xml:space="preserve"> </v>
      </c>
      <c r="AO138" s="90" t="str">
        <f t="shared" si="39"/>
        <v xml:space="preserve"> </v>
      </c>
      <c r="AP138" s="121"/>
      <c r="AQ138" s="91" t="str">
        <f t="shared" si="32"/>
        <v xml:space="preserve"> </v>
      </c>
      <c r="AR138" s="101" t="str">
        <f t="shared" si="33"/>
        <v xml:space="preserve"> </v>
      </c>
      <c r="AS138" s="92" t="str">
        <f t="shared" si="40"/>
        <v xml:space="preserve"> </v>
      </c>
      <c r="AT138" s="237"/>
      <c r="AU138" s="93" t="str">
        <f t="shared" si="34"/>
        <v xml:space="preserve"> </v>
      </c>
      <c r="AV138" s="102" t="str">
        <f t="shared" si="35"/>
        <v xml:space="preserve"> </v>
      </c>
      <c r="AW138" s="94" t="str">
        <f t="shared" si="41"/>
        <v xml:space="preserve"> </v>
      </c>
      <c r="AX138" s="237"/>
      <c r="AY138" s="249" t="str">
        <f t="shared" si="36"/>
        <v xml:space="preserve"> </v>
      </c>
      <c r="AZ138" s="250" t="str">
        <f t="shared" si="37"/>
        <v xml:space="preserve"> </v>
      </c>
      <c r="BA138" s="251" t="str">
        <f t="shared" si="42"/>
        <v xml:space="preserve"> </v>
      </c>
      <c r="BB138" s="237"/>
      <c r="BC138" s="33"/>
      <c r="BG138" s="33"/>
      <c r="BI138" s="339" t="str">
        <f t="shared" si="49"/>
        <v xml:space="preserve"> </v>
      </c>
      <c r="BJ138" s="339" t="str">
        <f t="shared" si="49"/>
        <v xml:space="preserve"> </v>
      </c>
      <c r="BK138" s="339" t="str">
        <f t="shared" si="49"/>
        <v xml:space="preserve"> </v>
      </c>
      <c r="BM138" s="339" t="str">
        <f t="shared" si="50"/>
        <v xml:space="preserve"> </v>
      </c>
      <c r="BN138" s="339" t="str">
        <f t="shared" si="50"/>
        <v xml:space="preserve"> </v>
      </c>
      <c r="BO138" s="339" t="str">
        <f t="shared" si="50"/>
        <v xml:space="preserve"> </v>
      </c>
      <c r="BQ138" s="336"/>
      <c r="CA138" s="34"/>
    </row>
    <row r="139" spans="1:79" s="32" customFormat="1" ht="24.95" customHeight="1" x14ac:dyDescent="0.25">
      <c r="A139" s="31"/>
      <c r="B139" s="378"/>
      <c r="C139" s="580"/>
      <c r="D139" s="580"/>
      <c r="E139" s="580"/>
      <c r="F139" s="580"/>
      <c r="G139" s="119"/>
      <c r="H139" s="119"/>
      <c r="I139" s="119"/>
      <c r="J139" s="119"/>
      <c r="K139" s="119"/>
      <c r="L139" s="119"/>
      <c r="M139" s="209"/>
      <c r="N139" s="209"/>
      <c r="O139" s="209"/>
      <c r="P139" s="209"/>
      <c r="Q139" s="252"/>
      <c r="R139" s="252"/>
      <c r="S139" s="208"/>
      <c r="T139" s="64" t="str">
        <f t="shared" si="46"/>
        <v xml:space="preserve"> </v>
      </c>
      <c r="U139" s="64" t="str">
        <f t="shared" si="46"/>
        <v xml:space="preserve"> </v>
      </c>
      <c r="V139" s="64" t="str">
        <f t="shared" si="46"/>
        <v xml:space="preserve"> </v>
      </c>
      <c r="W139" s="64" t="str">
        <f t="shared" si="46"/>
        <v xml:space="preserve"> </v>
      </c>
      <c r="X139" s="64" t="str">
        <f t="shared" si="46"/>
        <v xml:space="preserve"> </v>
      </c>
      <c r="Y139" s="64" t="str">
        <f t="shared" si="46"/>
        <v xml:space="preserve"> </v>
      </c>
      <c r="Z139" s="64" t="str">
        <f t="shared" si="46"/>
        <v xml:space="preserve"> </v>
      </c>
      <c r="AA139" s="209"/>
      <c r="AB139" s="209"/>
      <c r="AC139" s="209"/>
      <c r="AD139" s="252"/>
      <c r="AE139" s="252"/>
      <c r="AF139" s="29"/>
      <c r="AG139" s="31"/>
      <c r="AH139" s="109" t="str">
        <f t="shared" si="43"/>
        <v xml:space="preserve"> </v>
      </c>
      <c r="AI139" s="80" t="str">
        <f t="shared" si="28"/>
        <v xml:space="preserve"> </v>
      </c>
      <c r="AJ139" s="96" t="str">
        <f t="shared" si="29"/>
        <v xml:space="preserve"> </v>
      </c>
      <c r="AK139" s="81" t="str">
        <f t="shared" si="38"/>
        <v xml:space="preserve"> </v>
      </c>
      <c r="AL139" s="120"/>
      <c r="AM139" s="89" t="str">
        <f t="shared" si="30"/>
        <v xml:space="preserve"> </v>
      </c>
      <c r="AN139" s="100" t="str">
        <f t="shared" si="31"/>
        <v xml:space="preserve"> </v>
      </c>
      <c r="AO139" s="90" t="str">
        <f t="shared" si="39"/>
        <v xml:space="preserve"> </v>
      </c>
      <c r="AP139" s="121"/>
      <c r="AQ139" s="91" t="str">
        <f t="shared" si="32"/>
        <v xml:space="preserve"> </v>
      </c>
      <c r="AR139" s="101" t="str">
        <f t="shared" si="33"/>
        <v xml:space="preserve"> </v>
      </c>
      <c r="AS139" s="92" t="str">
        <f t="shared" si="40"/>
        <v xml:space="preserve"> </v>
      </c>
      <c r="AT139" s="237"/>
      <c r="AU139" s="93" t="str">
        <f t="shared" si="34"/>
        <v xml:space="preserve"> </v>
      </c>
      <c r="AV139" s="102" t="str">
        <f t="shared" si="35"/>
        <v xml:space="preserve"> </v>
      </c>
      <c r="AW139" s="94" t="str">
        <f t="shared" si="41"/>
        <v xml:space="preserve"> </v>
      </c>
      <c r="AX139" s="237"/>
      <c r="AY139" s="249" t="str">
        <f t="shared" si="36"/>
        <v xml:space="preserve"> </v>
      </c>
      <c r="AZ139" s="250" t="str">
        <f t="shared" si="37"/>
        <v xml:space="preserve"> </v>
      </c>
      <c r="BA139" s="251" t="str">
        <f t="shared" si="42"/>
        <v xml:space="preserve"> </v>
      </c>
      <c r="BB139" s="237"/>
      <c r="BC139" s="33"/>
      <c r="BG139" s="33"/>
      <c r="BI139" s="339" t="str">
        <f t="shared" si="49"/>
        <v xml:space="preserve"> </v>
      </c>
      <c r="BJ139" s="339" t="str">
        <f t="shared" si="49"/>
        <v xml:space="preserve"> </v>
      </c>
      <c r="BK139" s="339" t="str">
        <f t="shared" si="49"/>
        <v xml:space="preserve"> </v>
      </c>
      <c r="BM139" s="339" t="str">
        <f t="shared" si="50"/>
        <v xml:space="preserve"> </v>
      </c>
      <c r="BN139" s="339" t="str">
        <f t="shared" si="50"/>
        <v xml:space="preserve"> </v>
      </c>
      <c r="BO139" s="339" t="str">
        <f t="shared" si="50"/>
        <v xml:space="preserve"> </v>
      </c>
      <c r="BQ139" s="336"/>
      <c r="CA139" s="34"/>
    </row>
    <row r="140" spans="1:79" s="32" customFormat="1" ht="24.95" customHeight="1" x14ac:dyDescent="0.25">
      <c r="A140" s="31"/>
      <c r="B140" s="378"/>
      <c r="C140" s="580"/>
      <c r="D140" s="580"/>
      <c r="E140" s="580"/>
      <c r="F140" s="580"/>
      <c r="G140" s="119"/>
      <c r="H140" s="119"/>
      <c r="I140" s="119"/>
      <c r="J140" s="119"/>
      <c r="K140" s="119"/>
      <c r="L140" s="119"/>
      <c r="M140" s="209"/>
      <c r="N140" s="209"/>
      <c r="O140" s="209"/>
      <c r="P140" s="209"/>
      <c r="Q140" s="252"/>
      <c r="R140" s="252"/>
      <c r="S140" s="208"/>
      <c r="T140" s="64" t="str">
        <f t="shared" si="46"/>
        <v xml:space="preserve"> </v>
      </c>
      <c r="U140" s="64" t="str">
        <f t="shared" si="46"/>
        <v xml:space="preserve"> </v>
      </c>
      <c r="V140" s="64" t="str">
        <f t="shared" si="46"/>
        <v xml:space="preserve"> </v>
      </c>
      <c r="W140" s="64" t="str">
        <f t="shared" si="46"/>
        <v xml:space="preserve"> </v>
      </c>
      <c r="X140" s="64" t="str">
        <f t="shared" si="46"/>
        <v xml:space="preserve"> </v>
      </c>
      <c r="Y140" s="64" t="str">
        <f t="shared" si="46"/>
        <v xml:space="preserve"> </v>
      </c>
      <c r="Z140" s="64" t="str">
        <f t="shared" si="46"/>
        <v xml:space="preserve"> </v>
      </c>
      <c r="AA140" s="209"/>
      <c r="AB140" s="209"/>
      <c r="AC140" s="209"/>
      <c r="AD140" s="252"/>
      <c r="AE140" s="252"/>
      <c r="AF140" s="29"/>
      <c r="AG140" s="31"/>
      <c r="AH140" s="109" t="str">
        <f t="shared" si="43"/>
        <v xml:space="preserve"> </v>
      </c>
      <c r="AI140" s="80" t="str">
        <f t="shared" si="28"/>
        <v xml:space="preserve"> </v>
      </c>
      <c r="AJ140" s="96" t="str">
        <f t="shared" si="29"/>
        <v xml:space="preserve"> </v>
      </c>
      <c r="AK140" s="81" t="str">
        <f t="shared" si="38"/>
        <v xml:space="preserve"> </v>
      </c>
      <c r="AL140" s="120"/>
      <c r="AM140" s="89" t="str">
        <f t="shared" si="30"/>
        <v xml:space="preserve"> </v>
      </c>
      <c r="AN140" s="100" t="str">
        <f t="shared" si="31"/>
        <v xml:space="preserve"> </v>
      </c>
      <c r="AO140" s="90" t="str">
        <f t="shared" si="39"/>
        <v xml:space="preserve"> </v>
      </c>
      <c r="AP140" s="121"/>
      <c r="AQ140" s="91" t="str">
        <f t="shared" si="32"/>
        <v xml:space="preserve"> </v>
      </c>
      <c r="AR140" s="101" t="str">
        <f t="shared" si="33"/>
        <v xml:space="preserve"> </v>
      </c>
      <c r="AS140" s="92" t="str">
        <f t="shared" si="40"/>
        <v xml:space="preserve"> </v>
      </c>
      <c r="AT140" s="237"/>
      <c r="AU140" s="93" t="str">
        <f t="shared" si="34"/>
        <v xml:space="preserve"> </v>
      </c>
      <c r="AV140" s="102" t="str">
        <f t="shared" si="35"/>
        <v xml:space="preserve"> </v>
      </c>
      <c r="AW140" s="94" t="str">
        <f t="shared" si="41"/>
        <v xml:space="preserve"> </v>
      </c>
      <c r="AX140" s="237"/>
      <c r="AY140" s="249" t="str">
        <f t="shared" si="36"/>
        <v xml:space="preserve"> </v>
      </c>
      <c r="AZ140" s="250" t="str">
        <f t="shared" si="37"/>
        <v xml:space="preserve"> </v>
      </c>
      <c r="BA140" s="251" t="str">
        <f t="shared" si="42"/>
        <v xml:space="preserve"> </v>
      </c>
      <c r="BB140" s="237"/>
      <c r="BC140" s="33"/>
      <c r="BG140" s="33"/>
      <c r="BI140" s="339" t="str">
        <f t="shared" si="49"/>
        <v xml:space="preserve"> </v>
      </c>
      <c r="BJ140" s="339" t="str">
        <f t="shared" si="49"/>
        <v xml:space="preserve"> </v>
      </c>
      <c r="BK140" s="339" t="str">
        <f t="shared" si="49"/>
        <v xml:space="preserve"> </v>
      </c>
      <c r="BM140" s="339" t="str">
        <f t="shared" si="50"/>
        <v xml:space="preserve"> </v>
      </c>
      <c r="BN140" s="339" t="str">
        <f t="shared" si="50"/>
        <v xml:space="preserve"> </v>
      </c>
      <c r="BO140" s="339" t="str">
        <f t="shared" si="50"/>
        <v xml:space="preserve"> </v>
      </c>
      <c r="BQ140" s="336"/>
      <c r="CA140" s="34"/>
    </row>
    <row r="141" spans="1:79" s="32" customFormat="1" ht="24.95" customHeight="1" x14ac:dyDescent="0.25">
      <c r="A141" s="31"/>
      <c r="B141" s="378"/>
      <c r="C141" s="580"/>
      <c r="D141" s="580"/>
      <c r="E141" s="580"/>
      <c r="F141" s="580"/>
      <c r="G141" s="119"/>
      <c r="H141" s="119"/>
      <c r="I141" s="119"/>
      <c r="J141" s="119"/>
      <c r="K141" s="119"/>
      <c r="L141" s="119"/>
      <c r="M141" s="209"/>
      <c r="N141" s="209"/>
      <c r="O141" s="209"/>
      <c r="P141" s="209"/>
      <c r="Q141" s="252"/>
      <c r="R141" s="252"/>
      <c r="S141" s="208"/>
      <c r="T141" s="64" t="str">
        <f t="shared" ref="T141:Z150" si="51">+IF((G141)=0," ",IF((G141)&gt;0,G141))</f>
        <v xml:space="preserve"> </v>
      </c>
      <c r="U141" s="64" t="str">
        <f t="shared" si="51"/>
        <v xml:space="preserve"> </v>
      </c>
      <c r="V141" s="64" t="str">
        <f t="shared" si="51"/>
        <v xml:space="preserve"> </v>
      </c>
      <c r="W141" s="64" t="str">
        <f t="shared" si="51"/>
        <v xml:space="preserve"> </v>
      </c>
      <c r="X141" s="64" t="str">
        <f t="shared" si="51"/>
        <v xml:space="preserve"> </v>
      </c>
      <c r="Y141" s="64" t="str">
        <f t="shared" si="51"/>
        <v xml:space="preserve"> </v>
      </c>
      <c r="Z141" s="64" t="str">
        <f t="shared" si="51"/>
        <v xml:space="preserve"> </v>
      </c>
      <c r="AA141" s="209"/>
      <c r="AB141" s="209"/>
      <c r="AC141" s="209"/>
      <c r="AD141" s="252"/>
      <c r="AE141" s="252"/>
      <c r="AF141" s="29"/>
      <c r="AG141" s="31"/>
      <c r="AH141" s="109" t="str">
        <f t="shared" si="43"/>
        <v xml:space="preserve"> </v>
      </c>
      <c r="AI141" s="80" t="str">
        <f t="shared" ref="AI141:AI150" si="52">+IF((AA141-N141)=0," ",IF((AA141-N141)&lt;0,(AA141-N141)*-1,(AA141-N141)))</f>
        <v xml:space="preserve"> </v>
      </c>
      <c r="AJ141" s="96" t="str">
        <f t="shared" ref="AJ141:AJ150" si="53">+IF((AA141-N141)=0," ",IF((AA141-N141)&lt;-1,"Servidores excedentes",IF((AA141-N141)=1,"Servidor requerido",IF((AA141-N141)=-1,"Servidor excedente",IF((AA141-N141)&gt;1,"Servidores requeridos","")))))</f>
        <v xml:space="preserve"> </v>
      </c>
      <c r="AK141" s="81" t="str">
        <f t="shared" si="38"/>
        <v xml:space="preserve"> </v>
      </c>
      <c r="AL141" s="120"/>
      <c r="AM141" s="89" t="str">
        <f t="shared" ref="AM141:AM150" si="54">IF((AB141-O141)=0," ",IF((AB141-O141)&lt;0,(AB141-O141)*-1,(AB141-O141)))</f>
        <v xml:space="preserve"> </v>
      </c>
      <c r="AN141" s="100" t="str">
        <f t="shared" ref="AN141:AN150" si="55">+IF((AB141-O141)=0," ", IF((AB141-O141)=-1,"Servidor excedente",IF((AB141-O141)&lt;-1,"Servidores excedentes", IF((AB141-O141)=1,"Servidor requerido", IF((AB141-O141)&gt;1,"Servidores requeridos","")))))</f>
        <v xml:space="preserve"> </v>
      </c>
      <c r="AO141" s="90" t="str">
        <f t="shared" si="39"/>
        <v xml:space="preserve"> </v>
      </c>
      <c r="AP141" s="121"/>
      <c r="AQ141" s="91" t="str">
        <f t="shared" ref="AQ141:AQ150" si="56">IF((AC141-P141)=0," ",IF((AC141-P141)&lt;0,(AC141-P141)*-1,(AC141-P141)))</f>
        <v xml:space="preserve"> </v>
      </c>
      <c r="AR141" s="101" t="str">
        <f t="shared" ref="AR141:AR150" si="57">+IF((AC141-P141)=0," ",IF((AC141-P141)=1,"Servidor requerido",IF((AC141-P141)&gt;1,"Servidores requeridos",IF((AC141-P141)=-1,"Servidor excedente",IF((AC141-P141)&lt;-1,"Servidores excedentes","")))))</f>
        <v xml:space="preserve"> </v>
      </c>
      <c r="AS141" s="92" t="str">
        <f t="shared" si="40"/>
        <v xml:space="preserve"> </v>
      </c>
      <c r="AT141" s="237"/>
      <c r="AU141" s="93" t="str">
        <f t="shared" ref="AU141:AU150" si="58">IF((AD141-Q141)=0," ",IF((AD141-Q141)&lt;0,(AD141-Q141)*-1,(AD141-Q141)))</f>
        <v xml:space="preserve"> </v>
      </c>
      <c r="AV141" s="102" t="str">
        <f t="shared" ref="AV141:AV150" si="59">+IF((AD141-Q141)=0," ",IF((AD141-Q141)=1,"Servidor requerido",IF((AD141-Q141)&gt;1,"Servidores requeridos",IF((AD141-Q141)=-1,"Servidor excedente",IF((AD141-Q141)&lt;-1,"Servidores excedentes","")))))</f>
        <v xml:space="preserve"> </v>
      </c>
      <c r="AW141" s="94" t="str">
        <f t="shared" si="41"/>
        <v xml:space="preserve"> </v>
      </c>
      <c r="AX141" s="237"/>
      <c r="AY141" s="249" t="str">
        <f t="shared" ref="AY141:AY150" si="60">IF((AE141-R141)=0," ",IF((AE141-R141)&lt;0,(AE141-R141)*-1,(AE141-R141)))</f>
        <v xml:space="preserve"> </v>
      </c>
      <c r="AZ141" s="250" t="str">
        <f t="shared" ref="AZ141:AZ150" si="61">+IF((AE141-R141)=0," ",IF((AE141-R141)=1,"Servidor requerido",IF((AE141-R141)&gt;1,"Servidores requeridos",IF((AE141-R141)=-1,"Servidor excedente",IF((AE141-R141)&lt;-1,"Servidores excedentes","")))))</f>
        <v xml:space="preserve"> </v>
      </c>
      <c r="BA141" s="251" t="str">
        <f t="shared" si="42"/>
        <v xml:space="preserve"> </v>
      </c>
      <c r="BB141" s="237"/>
      <c r="BC141" s="33"/>
      <c r="BG141" s="33"/>
      <c r="BI141" s="339" t="str">
        <f t="shared" si="49"/>
        <v xml:space="preserve"> </v>
      </c>
      <c r="BJ141" s="339" t="str">
        <f t="shared" si="49"/>
        <v xml:space="preserve"> </v>
      </c>
      <c r="BK141" s="339" t="str">
        <f t="shared" si="49"/>
        <v xml:space="preserve"> </v>
      </c>
      <c r="BM141" s="339" t="str">
        <f t="shared" si="50"/>
        <v xml:space="preserve"> </v>
      </c>
      <c r="BN141" s="339" t="str">
        <f t="shared" si="50"/>
        <v xml:space="preserve"> </v>
      </c>
      <c r="BO141" s="339" t="str">
        <f t="shared" si="50"/>
        <v xml:space="preserve"> </v>
      </c>
      <c r="BQ141" s="336"/>
      <c r="CA141" s="34"/>
    </row>
    <row r="142" spans="1:79" s="32" customFormat="1" ht="24.95" customHeight="1" x14ac:dyDescent="0.25">
      <c r="A142" s="31"/>
      <c r="B142" s="378"/>
      <c r="C142" s="580"/>
      <c r="D142" s="580"/>
      <c r="E142" s="580"/>
      <c r="F142" s="580"/>
      <c r="G142" s="119"/>
      <c r="H142" s="119"/>
      <c r="I142" s="119"/>
      <c r="J142" s="119"/>
      <c r="K142" s="119"/>
      <c r="L142" s="119"/>
      <c r="M142" s="209"/>
      <c r="N142" s="209"/>
      <c r="O142" s="209"/>
      <c r="P142" s="209"/>
      <c r="Q142" s="252"/>
      <c r="R142" s="252"/>
      <c r="S142" s="208"/>
      <c r="T142" s="64" t="str">
        <f t="shared" si="51"/>
        <v xml:space="preserve"> </v>
      </c>
      <c r="U142" s="64" t="str">
        <f t="shared" si="51"/>
        <v xml:space="preserve"> </v>
      </c>
      <c r="V142" s="64" t="str">
        <f t="shared" si="51"/>
        <v xml:space="preserve"> </v>
      </c>
      <c r="W142" s="64" t="str">
        <f t="shared" si="51"/>
        <v xml:space="preserve"> </v>
      </c>
      <c r="X142" s="64" t="str">
        <f t="shared" si="51"/>
        <v xml:space="preserve"> </v>
      </c>
      <c r="Y142" s="64" t="str">
        <f t="shared" si="51"/>
        <v xml:space="preserve"> </v>
      </c>
      <c r="Z142" s="64" t="str">
        <f t="shared" si="51"/>
        <v xml:space="preserve"> </v>
      </c>
      <c r="AA142" s="209"/>
      <c r="AB142" s="209"/>
      <c r="AC142" s="209"/>
      <c r="AD142" s="252"/>
      <c r="AE142" s="252"/>
      <c r="AF142" s="29"/>
      <c r="AG142" s="31"/>
      <c r="AH142" s="109" t="str">
        <f t="shared" si="43"/>
        <v xml:space="preserve"> </v>
      </c>
      <c r="AI142" s="80" t="str">
        <f t="shared" si="52"/>
        <v xml:space="preserve"> </v>
      </c>
      <c r="AJ142" s="96" t="str">
        <f t="shared" si="53"/>
        <v xml:space="preserve"> </v>
      </c>
      <c r="AK142" s="81" t="str">
        <f t="shared" ref="AK142:AK150" si="62">IF(OR(AJ142="Servidor excedente",AJ142="Servidores excedentes"),"ñ",IF(OR(AJ142="Servidores requeridos",AJ142="Servidor requerido"),"ò"," "))</f>
        <v xml:space="preserve"> </v>
      </c>
      <c r="AL142" s="120"/>
      <c r="AM142" s="89" t="str">
        <f t="shared" si="54"/>
        <v xml:space="preserve"> </v>
      </c>
      <c r="AN142" s="100" t="str">
        <f t="shared" si="55"/>
        <v xml:space="preserve"> </v>
      </c>
      <c r="AO142" s="90" t="str">
        <f t="shared" ref="AO142:AO150" si="63">IF(OR(AN142="Servidor excedente",AN142="Servidores excedentes"),"ñ",IF(OR(AN142="Servidores requeridos",AN142="Servidor requerido"),"ò"," "))</f>
        <v xml:space="preserve"> </v>
      </c>
      <c r="AP142" s="121"/>
      <c r="AQ142" s="91" t="str">
        <f t="shared" si="56"/>
        <v xml:space="preserve"> </v>
      </c>
      <c r="AR142" s="101" t="str">
        <f t="shared" si="57"/>
        <v xml:space="preserve"> </v>
      </c>
      <c r="AS142" s="92" t="str">
        <f t="shared" ref="AS142:AS150" si="64">IF(OR(AR142="Servidor excedente",AR142="Servidores excedentes"),"ñ",IF(OR(AR142="Servidores requeridos",AR142="Servidor requerido"),"ò"," "))</f>
        <v xml:space="preserve"> </v>
      </c>
      <c r="AT142" s="237"/>
      <c r="AU142" s="93" t="str">
        <f t="shared" si="58"/>
        <v xml:space="preserve"> </v>
      </c>
      <c r="AV142" s="102" t="str">
        <f t="shared" si="59"/>
        <v xml:space="preserve"> </v>
      </c>
      <c r="AW142" s="94" t="str">
        <f t="shared" ref="AW142:AW150" si="65">IF(OR(AV142="Servidor excedente",AV142="Servidores excedentes"),"ñ",IF(OR(AV142="Servidores requeridos",AV142="Servidor requerido"),"ò"," "))</f>
        <v xml:space="preserve"> </v>
      </c>
      <c r="AX142" s="237"/>
      <c r="AY142" s="249" t="str">
        <f t="shared" si="60"/>
        <v xml:space="preserve"> </v>
      </c>
      <c r="AZ142" s="250" t="str">
        <f t="shared" si="61"/>
        <v xml:space="preserve"> </v>
      </c>
      <c r="BA142" s="251" t="str">
        <f t="shared" ref="BA142:BA150" si="66">IF(OR(AZ142="Servidor excedente",AZ142="Servidores excedentes"),"ñ",IF(OR(AZ142="Servidores requeridos",AZ142="Servidor requerido"),"ò"," "))</f>
        <v xml:space="preserve"> </v>
      </c>
      <c r="BB142" s="237"/>
      <c r="BC142" s="33"/>
      <c r="BG142" s="33"/>
      <c r="BI142" s="339" t="str">
        <f t="shared" si="49"/>
        <v xml:space="preserve"> </v>
      </c>
      <c r="BJ142" s="339" t="str">
        <f t="shared" si="49"/>
        <v xml:space="preserve"> </v>
      </c>
      <c r="BK142" s="339" t="str">
        <f t="shared" si="49"/>
        <v xml:space="preserve"> </v>
      </c>
      <c r="BM142" s="339" t="str">
        <f t="shared" si="50"/>
        <v xml:space="preserve"> </v>
      </c>
      <c r="BN142" s="339" t="str">
        <f t="shared" si="50"/>
        <v xml:space="preserve"> </v>
      </c>
      <c r="BO142" s="339" t="str">
        <f t="shared" si="50"/>
        <v xml:space="preserve"> </v>
      </c>
      <c r="BQ142" s="336"/>
      <c r="CA142" s="34"/>
    </row>
    <row r="143" spans="1:79" s="32" customFormat="1" ht="24.95" customHeight="1" x14ac:dyDescent="0.25">
      <c r="A143" s="31"/>
      <c r="B143" s="378"/>
      <c r="C143" s="580"/>
      <c r="D143" s="580"/>
      <c r="E143" s="580"/>
      <c r="F143" s="580"/>
      <c r="G143" s="119"/>
      <c r="H143" s="119"/>
      <c r="I143" s="119"/>
      <c r="J143" s="119"/>
      <c r="K143" s="119"/>
      <c r="L143" s="119"/>
      <c r="M143" s="209"/>
      <c r="N143" s="209"/>
      <c r="O143" s="209"/>
      <c r="P143" s="209"/>
      <c r="Q143" s="252"/>
      <c r="R143" s="252"/>
      <c r="S143" s="208"/>
      <c r="T143" s="64" t="str">
        <f t="shared" si="51"/>
        <v xml:space="preserve"> </v>
      </c>
      <c r="U143" s="64" t="str">
        <f t="shared" si="51"/>
        <v xml:space="preserve"> </v>
      </c>
      <c r="V143" s="64" t="str">
        <f t="shared" si="51"/>
        <v xml:space="preserve"> </v>
      </c>
      <c r="W143" s="64" t="str">
        <f t="shared" si="51"/>
        <v xml:space="preserve"> </v>
      </c>
      <c r="X143" s="64" t="str">
        <f t="shared" si="51"/>
        <v xml:space="preserve"> </v>
      </c>
      <c r="Y143" s="64" t="str">
        <f t="shared" si="51"/>
        <v xml:space="preserve"> </v>
      </c>
      <c r="Z143" s="64" t="str">
        <f t="shared" si="51"/>
        <v xml:space="preserve"> </v>
      </c>
      <c r="AA143" s="209"/>
      <c r="AB143" s="209"/>
      <c r="AC143" s="209"/>
      <c r="AD143" s="252"/>
      <c r="AE143" s="252"/>
      <c r="AF143" s="29"/>
      <c r="AG143" s="31"/>
      <c r="AH143" s="109" t="str">
        <f t="shared" si="43"/>
        <v xml:space="preserve"> </v>
      </c>
      <c r="AI143" s="80" t="str">
        <f t="shared" si="52"/>
        <v xml:space="preserve"> </v>
      </c>
      <c r="AJ143" s="96" t="str">
        <f t="shared" si="53"/>
        <v xml:space="preserve"> </v>
      </c>
      <c r="AK143" s="81" t="str">
        <f t="shared" si="62"/>
        <v xml:space="preserve"> </v>
      </c>
      <c r="AL143" s="120"/>
      <c r="AM143" s="89" t="str">
        <f t="shared" si="54"/>
        <v xml:space="preserve"> </v>
      </c>
      <c r="AN143" s="100" t="str">
        <f t="shared" si="55"/>
        <v xml:space="preserve"> </v>
      </c>
      <c r="AO143" s="90" t="str">
        <f t="shared" si="63"/>
        <v xml:space="preserve"> </v>
      </c>
      <c r="AP143" s="121"/>
      <c r="AQ143" s="91" t="str">
        <f t="shared" si="56"/>
        <v xml:space="preserve"> </v>
      </c>
      <c r="AR143" s="101" t="str">
        <f t="shared" si="57"/>
        <v xml:space="preserve"> </v>
      </c>
      <c r="AS143" s="92" t="str">
        <f t="shared" si="64"/>
        <v xml:space="preserve"> </v>
      </c>
      <c r="AT143" s="237"/>
      <c r="AU143" s="93" t="str">
        <f t="shared" si="58"/>
        <v xml:space="preserve"> </v>
      </c>
      <c r="AV143" s="102" t="str">
        <f t="shared" si="59"/>
        <v xml:space="preserve"> </v>
      </c>
      <c r="AW143" s="94" t="str">
        <f t="shared" si="65"/>
        <v xml:space="preserve"> </v>
      </c>
      <c r="AX143" s="237"/>
      <c r="AY143" s="249" t="str">
        <f t="shared" si="60"/>
        <v xml:space="preserve"> </v>
      </c>
      <c r="AZ143" s="250" t="str">
        <f t="shared" si="61"/>
        <v xml:space="preserve"> </v>
      </c>
      <c r="BA143" s="251" t="str">
        <f t="shared" si="66"/>
        <v xml:space="preserve"> </v>
      </c>
      <c r="BB143" s="237"/>
      <c r="BC143" s="33"/>
      <c r="BG143" s="33"/>
      <c r="BI143" s="339" t="str">
        <f t="shared" si="49"/>
        <v xml:space="preserve"> </v>
      </c>
      <c r="BJ143" s="339" t="str">
        <f t="shared" si="49"/>
        <v xml:space="preserve"> </v>
      </c>
      <c r="BK143" s="339" t="str">
        <f t="shared" si="49"/>
        <v xml:space="preserve"> </v>
      </c>
      <c r="BM143" s="339" t="str">
        <f t="shared" si="50"/>
        <v xml:space="preserve"> </v>
      </c>
      <c r="BN143" s="339" t="str">
        <f t="shared" si="50"/>
        <v xml:space="preserve"> </v>
      </c>
      <c r="BO143" s="339" t="str">
        <f t="shared" si="50"/>
        <v xml:space="preserve"> </v>
      </c>
      <c r="BQ143" s="336"/>
      <c r="CA143" s="34"/>
    </row>
    <row r="144" spans="1:79" s="32" customFormat="1" ht="24.95" customHeight="1" x14ac:dyDescent="0.25">
      <c r="A144" s="31"/>
      <c r="B144" s="378"/>
      <c r="C144" s="580"/>
      <c r="D144" s="580"/>
      <c r="E144" s="580"/>
      <c r="F144" s="580"/>
      <c r="G144" s="119"/>
      <c r="H144" s="119"/>
      <c r="I144" s="119"/>
      <c r="J144" s="119"/>
      <c r="K144" s="119"/>
      <c r="L144" s="119"/>
      <c r="M144" s="209"/>
      <c r="N144" s="209"/>
      <c r="O144" s="209"/>
      <c r="P144" s="209"/>
      <c r="Q144" s="252"/>
      <c r="R144" s="252"/>
      <c r="S144" s="208"/>
      <c r="T144" s="64" t="str">
        <f t="shared" si="51"/>
        <v xml:space="preserve"> </v>
      </c>
      <c r="U144" s="64" t="str">
        <f t="shared" si="51"/>
        <v xml:space="preserve"> </v>
      </c>
      <c r="V144" s="64" t="str">
        <f t="shared" si="51"/>
        <v xml:space="preserve"> </v>
      </c>
      <c r="W144" s="64" t="str">
        <f t="shared" si="51"/>
        <v xml:space="preserve"> </v>
      </c>
      <c r="X144" s="64" t="str">
        <f t="shared" si="51"/>
        <v xml:space="preserve"> </v>
      </c>
      <c r="Y144" s="64" t="str">
        <f t="shared" si="51"/>
        <v xml:space="preserve"> </v>
      </c>
      <c r="Z144" s="64" t="str">
        <f t="shared" si="51"/>
        <v xml:space="preserve"> </v>
      </c>
      <c r="AA144" s="209"/>
      <c r="AB144" s="209"/>
      <c r="AC144" s="209"/>
      <c r="AD144" s="252"/>
      <c r="AE144" s="252"/>
      <c r="AF144" s="29"/>
      <c r="AG144" s="31"/>
      <c r="AH144" s="109" t="str">
        <f t="shared" si="43"/>
        <v xml:space="preserve"> </v>
      </c>
      <c r="AI144" s="80" t="str">
        <f t="shared" si="52"/>
        <v xml:space="preserve"> </v>
      </c>
      <c r="AJ144" s="96" t="str">
        <f t="shared" si="53"/>
        <v xml:space="preserve"> </v>
      </c>
      <c r="AK144" s="81" t="str">
        <f t="shared" si="62"/>
        <v xml:space="preserve"> </v>
      </c>
      <c r="AL144" s="120"/>
      <c r="AM144" s="89" t="str">
        <f t="shared" si="54"/>
        <v xml:space="preserve"> </v>
      </c>
      <c r="AN144" s="100" t="str">
        <f t="shared" si="55"/>
        <v xml:space="preserve"> </v>
      </c>
      <c r="AO144" s="90" t="str">
        <f t="shared" si="63"/>
        <v xml:space="preserve"> </v>
      </c>
      <c r="AP144" s="121"/>
      <c r="AQ144" s="91" t="str">
        <f t="shared" si="56"/>
        <v xml:space="preserve"> </v>
      </c>
      <c r="AR144" s="101" t="str">
        <f t="shared" si="57"/>
        <v xml:space="preserve"> </v>
      </c>
      <c r="AS144" s="92" t="str">
        <f t="shared" si="64"/>
        <v xml:space="preserve"> </v>
      </c>
      <c r="AT144" s="237"/>
      <c r="AU144" s="93" t="str">
        <f t="shared" si="58"/>
        <v xml:space="preserve"> </v>
      </c>
      <c r="AV144" s="102" t="str">
        <f t="shared" si="59"/>
        <v xml:space="preserve"> </v>
      </c>
      <c r="AW144" s="94" t="str">
        <f t="shared" si="65"/>
        <v xml:space="preserve"> </v>
      </c>
      <c r="AX144" s="237"/>
      <c r="AY144" s="249" t="str">
        <f t="shared" si="60"/>
        <v xml:space="preserve"> </v>
      </c>
      <c r="AZ144" s="250" t="str">
        <f t="shared" si="61"/>
        <v xml:space="preserve"> </v>
      </c>
      <c r="BA144" s="251" t="str">
        <f t="shared" si="66"/>
        <v xml:space="preserve"> </v>
      </c>
      <c r="BB144" s="237"/>
      <c r="BC144" s="33"/>
      <c r="BG144" s="33"/>
      <c r="BI144" s="339" t="str">
        <f t="shared" si="49"/>
        <v xml:space="preserve"> </v>
      </c>
      <c r="BJ144" s="339" t="str">
        <f t="shared" si="49"/>
        <v xml:space="preserve"> </v>
      </c>
      <c r="BK144" s="339" t="str">
        <f t="shared" si="49"/>
        <v xml:space="preserve"> </v>
      </c>
      <c r="BM144" s="339" t="str">
        <f t="shared" si="50"/>
        <v xml:space="preserve"> </v>
      </c>
      <c r="BN144" s="339" t="str">
        <f t="shared" si="50"/>
        <v xml:space="preserve"> </v>
      </c>
      <c r="BO144" s="339" t="str">
        <f t="shared" si="50"/>
        <v xml:space="preserve"> </v>
      </c>
      <c r="BQ144" s="336"/>
      <c r="CA144" s="34"/>
    </row>
    <row r="145" spans="1:80" s="32" customFormat="1" ht="24.95" customHeight="1" x14ac:dyDescent="0.25">
      <c r="A145" s="31"/>
      <c r="B145" s="378"/>
      <c r="C145" s="580"/>
      <c r="D145" s="580"/>
      <c r="E145" s="580"/>
      <c r="F145" s="580"/>
      <c r="G145" s="119"/>
      <c r="H145" s="119"/>
      <c r="I145" s="119"/>
      <c r="J145" s="119"/>
      <c r="K145" s="119"/>
      <c r="L145" s="119"/>
      <c r="M145" s="209"/>
      <c r="N145" s="209"/>
      <c r="O145" s="209"/>
      <c r="P145" s="209"/>
      <c r="Q145" s="252"/>
      <c r="R145" s="252"/>
      <c r="S145" s="208"/>
      <c r="T145" s="64" t="str">
        <f t="shared" si="51"/>
        <v xml:space="preserve"> </v>
      </c>
      <c r="U145" s="64" t="str">
        <f t="shared" si="51"/>
        <v xml:space="preserve"> </v>
      </c>
      <c r="V145" s="64" t="str">
        <f t="shared" si="51"/>
        <v xml:space="preserve"> </v>
      </c>
      <c r="W145" s="64" t="str">
        <f t="shared" si="51"/>
        <v xml:space="preserve"> </v>
      </c>
      <c r="X145" s="64" t="str">
        <f t="shared" si="51"/>
        <v xml:space="preserve"> </v>
      </c>
      <c r="Y145" s="64" t="str">
        <f t="shared" si="51"/>
        <v xml:space="preserve"> </v>
      </c>
      <c r="Z145" s="64" t="str">
        <f t="shared" si="51"/>
        <v xml:space="preserve"> </v>
      </c>
      <c r="AA145" s="209"/>
      <c r="AB145" s="209"/>
      <c r="AC145" s="209"/>
      <c r="AD145" s="252"/>
      <c r="AE145" s="252"/>
      <c r="AF145" s="29"/>
      <c r="AG145" s="31"/>
      <c r="AH145" s="109" t="str">
        <f t="shared" ref="AH145:AH150" si="67">+IF((W145)=0," ",IF((W145)&gt;0,W145))</f>
        <v xml:space="preserve"> </v>
      </c>
      <c r="AI145" s="80" t="str">
        <f t="shared" si="52"/>
        <v xml:space="preserve"> </v>
      </c>
      <c r="AJ145" s="96" t="str">
        <f t="shared" si="53"/>
        <v xml:space="preserve"> </v>
      </c>
      <c r="AK145" s="81" t="str">
        <f t="shared" si="62"/>
        <v xml:space="preserve"> </v>
      </c>
      <c r="AL145" s="120"/>
      <c r="AM145" s="89" t="str">
        <f t="shared" si="54"/>
        <v xml:space="preserve"> </v>
      </c>
      <c r="AN145" s="100" t="str">
        <f t="shared" si="55"/>
        <v xml:space="preserve"> </v>
      </c>
      <c r="AO145" s="90" t="str">
        <f t="shared" si="63"/>
        <v xml:space="preserve"> </v>
      </c>
      <c r="AP145" s="121"/>
      <c r="AQ145" s="91" t="str">
        <f t="shared" si="56"/>
        <v xml:space="preserve"> </v>
      </c>
      <c r="AR145" s="101" t="str">
        <f t="shared" si="57"/>
        <v xml:space="preserve"> </v>
      </c>
      <c r="AS145" s="92" t="str">
        <f t="shared" si="64"/>
        <v xml:space="preserve"> </v>
      </c>
      <c r="AT145" s="237"/>
      <c r="AU145" s="93" t="str">
        <f t="shared" si="58"/>
        <v xml:space="preserve"> </v>
      </c>
      <c r="AV145" s="102" t="str">
        <f t="shared" si="59"/>
        <v xml:space="preserve"> </v>
      </c>
      <c r="AW145" s="94" t="str">
        <f t="shared" si="65"/>
        <v xml:space="preserve"> </v>
      </c>
      <c r="AX145" s="237"/>
      <c r="AY145" s="249" t="str">
        <f t="shared" si="60"/>
        <v xml:space="preserve"> </v>
      </c>
      <c r="AZ145" s="250" t="str">
        <f t="shared" si="61"/>
        <v xml:space="preserve"> </v>
      </c>
      <c r="BA145" s="251" t="str">
        <f t="shared" si="66"/>
        <v xml:space="preserve"> </v>
      </c>
      <c r="BB145" s="237"/>
      <c r="BC145" s="33"/>
      <c r="BG145" s="33"/>
      <c r="BI145" s="339" t="str">
        <f t="shared" si="49"/>
        <v xml:space="preserve"> </v>
      </c>
      <c r="BJ145" s="339" t="str">
        <f t="shared" si="49"/>
        <v xml:space="preserve"> </v>
      </c>
      <c r="BK145" s="339" t="str">
        <f t="shared" si="49"/>
        <v xml:space="preserve"> </v>
      </c>
      <c r="BM145" s="339" t="str">
        <f t="shared" si="50"/>
        <v xml:space="preserve"> </v>
      </c>
      <c r="BN145" s="339" t="str">
        <f t="shared" si="50"/>
        <v xml:space="preserve"> </v>
      </c>
      <c r="BO145" s="339" t="str">
        <f t="shared" si="50"/>
        <v xml:space="preserve"> </v>
      </c>
      <c r="BQ145" s="336"/>
      <c r="CA145" s="34"/>
    </row>
    <row r="146" spans="1:80" s="32" customFormat="1" ht="24.95" customHeight="1" x14ac:dyDescent="0.25">
      <c r="A146" s="31"/>
      <c r="B146" s="378"/>
      <c r="C146" s="580"/>
      <c r="D146" s="580"/>
      <c r="E146" s="580"/>
      <c r="F146" s="580"/>
      <c r="G146" s="119"/>
      <c r="H146" s="119"/>
      <c r="I146" s="119"/>
      <c r="J146" s="119"/>
      <c r="K146" s="119"/>
      <c r="L146" s="119"/>
      <c r="M146" s="209"/>
      <c r="N146" s="209"/>
      <c r="O146" s="209"/>
      <c r="P146" s="209"/>
      <c r="Q146" s="252"/>
      <c r="R146" s="252"/>
      <c r="S146" s="208"/>
      <c r="T146" s="64" t="str">
        <f t="shared" si="51"/>
        <v xml:space="preserve"> </v>
      </c>
      <c r="U146" s="64" t="str">
        <f t="shared" si="51"/>
        <v xml:space="preserve"> </v>
      </c>
      <c r="V146" s="64" t="str">
        <f t="shared" si="51"/>
        <v xml:space="preserve"> </v>
      </c>
      <c r="W146" s="64" t="str">
        <f t="shared" si="51"/>
        <v xml:space="preserve"> </v>
      </c>
      <c r="X146" s="64" t="str">
        <f t="shared" si="51"/>
        <v xml:space="preserve"> </v>
      </c>
      <c r="Y146" s="64" t="str">
        <f t="shared" si="51"/>
        <v xml:space="preserve"> </v>
      </c>
      <c r="Z146" s="64" t="str">
        <f t="shared" si="51"/>
        <v xml:space="preserve"> </v>
      </c>
      <c r="AA146" s="209"/>
      <c r="AB146" s="209"/>
      <c r="AC146" s="209"/>
      <c r="AD146" s="252"/>
      <c r="AE146" s="252"/>
      <c r="AF146" s="29"/>
      <c r="AG146" s="31"/>
      <c r="AH146" s="109" t="str">
        <f t="shared" si="67"/>
        <v xml:space="preserve"> </v>
      </c>
      <c r="AI146" s="80" t="str">
        <f t="shared" si="52"/>
        <v xml:space="preserve"> </v>
      </c>
      <c r="AJ146" s="96" t="str">
        <f t="shared" si="53"/>
        <v xml:space="preserve"> </v>
      </c>
      <c r="AK146" s="81" t="str">
        <f t="shared" si="62"/>
        <v xml:space="preserve"> </v>
      </c>
      <c r="AL146" s="120"/>
      <c r="AM146" s="89" t="str">
        <f t="shared" si="54"/>
        <v xml:space="preserve"> </v>
      </c>
      <c r="AN146" s="100" t="str">
        <f t="shared" si="55"/>
        <v xml:space="preserve"> </v>
      </c>
      <c r="AO146" s="90" t="str">
        <f t="shared" si="63"/>
        <v xml:space="preserve"> </v>
      </c>
      <c r="AP146" s="121"/>
      <c r="AQ146" s="91" t="str">
        <f t="shared" si="56"/>
        <v xml:space="preserve"> </v>
      </c>
      <c r="AR146" s="101" t="str">
        <f t="shared" si="57"/>
        <v xml:space="preserve"> </v>
      </c>
      <c r="AS146" s="92" t="str">
        <f t="shared" si="64"/>
        <v xml:space="preserve"> </v>
      </c>
      <c r="AT146" s="237"/>
      <c r="AU146" s="93" t="str">
        <f t="shared" si="58"/>
        <v xml:space="preserve"> </v>
      </c>
      <c r="AV146" s="102" t="str">
        <f t="shared" si="59"/>
        <v xml:space="preserve"> </v>
      </c>
      <c r="AW146" s="94" t="str">
        <f t="shared" si="65"/>
        <v xml:space="preserve"> </v>
      </c>
      <c r="AX146" s="237"/>
      <c r="AY146" s="249" t="str">
        <f t="shared" si="60"/>
        <v xml:space="preserve"> </v>
      </c>
      <c r="AZ146" s="250" t="str">
        <f t="shared" si="61"/>
        <v xml:space="preserve"> </v>
      </c>
      <c r="BA146" s="251" t="str">
        <f t="shared" si="66"/>
        <v xml:space="preserve"> </v>
      </c>
      <c r="BB146" s="237"/>
      <c r="BC146" s="33"/>
      <c r="BG146" s="33"/>
      <c r="BI146" s="339" t="str">
        <f t="shared" si="49"/>
        <v xml:space="preserve"> </v>
      </c>
      <c r="BJ146" s="339" t="str">
        <f t="shared" si="49"/>
        <v xml:space="preserve"> </v>
      </c>
      <c r="BK146" s="339" t="str">
        <f t="shared" si="49"/>
        <v xml:space="preserve"> </v>
      </c>
      <c r="BM146" s="339" t="str">
        <f t="shared" si="50"/>
        <v xml:space="preserve"> </v>
      </c>
      <c r="BN146" s="339" t="str">
        <f t="shared" si="50"/>
        <v xml:space="preserve"> </v>
      </c>
      <c r="BO146" s="339" t="str">
        <f t="shared" si="50"/>
        <v xml:space="preserve"> </v>
      </c>
      <c r="BQ146" s="336"/>
      <c r="CA146" s="34"/>
    </row>
    <row r="147" spans="1:80" s="32" customFormat="1" ht="24.95" customHeight="1" x14ac:dyDescent="0.25">
      <c r="A147" s="31"/>
      <c r="B147" s="378"/>
      <c r="C147" s="580"/>
      <c r="D147" s="580"/>
      <c r="E147" s="580"/>
      <c r="F147" s="580"/>
      <c r="G147" s="119"/>
      <c r="H147" s="119"/>
      <c r="I147" s="119"/>
      <c r="J147" s="119"/>
      <c r="K147" s="119"/>
      <c r="L147" s="119"/>
      <c r="M147" s="209"/>
      <c r="N147" s="209"/>
      <c r="O147" s="209"/>
      <c r="P147" s="209"/>
      <c r="Q147" s="252"/>
      <c r="R147" s="252"/>
      <c r="S147" s="208"/>
      <c r="T147" s="64" t="str">
        <f t="shared" si="51"/>
        <v xml:space="preserve"> </v>
      </c>
      <c r="U147" s="64" t="str">
        <f t="shared" si="51"/>
        <v xml:space="preserve"> </v>
      </c>
      <c r="V147" s="64" t="str">
        <f t="shared" si="51"/>
        <v xml:space="preserve"> </v>
      </c>
      <c r="W147" s="64" t="str">
        <f t="shared" si="51"/>
        <v xml:space="preserve"> </v>
      </c>
      <c r="X147" s="64" t="str">
        <f t="shared" si="51"/>
        <v xml:space="preserve"> </v>
      </c>
      <c r="Y147" s="64" t="str">
        <f t="shared" si="51"/>
        <v xml:space="preserve"> </v>
      </c>
      <c r="Z147" s="64" t="str">
        <f t="shared" si="51"/>
        <v xml:space="preserve"> </v>
      </c>
      <c r="AA147" s="209"/>
      <c r="AB147" s="209"/>
      <c r="AC147" s="209"/>
      <c r="AD147" s="252"/>
      <c r="AE147" s="252"/>
      <c r="AF147" s="29"/>
      <c r="AG147" s="31"/>
      <c r="AH147" s="109" t="str">
        <f t="shared" si="67"/>
        <v xml:space="preserve"> </v>
      </c>
      <c r="AI147" s="80" t="str">
        <f t="shared" si="52"/>
        <v xml:space="preserve"> </v>
      </c>
      <c r="AJ147" s="96" t="str">
        <f t="shared" si="53"/>
        <v xml:space="preserve"> </v>
      </c>
      <c r="AK147" s="81" t="str">
        <f t="shared" si="62"/>
        <v xml:space="preserve"> </v>
      </c>
      <c r="AL147" s="120"/>
      <c r="AM147" s="89" t="str">
        <f t="shared" si="54"/>
        <v xml:space="preserve"> </v>
      </c>
      <c r="AN147" s="100" t="str">
        <f t="shared" si="55"/>
        <v xml:space="preserve"> </v>
      </c>
      <c r="AO147" s="90" t="str">
        <f t="shared" si="63"/>
        <v xml:space="preserve"> </v>
      </c>
      <c r="AP147" s="121"/>
      <c r="AQ147" s="91" t="str">
        <f t="shared" si="56"/>
        <v xml:space="preserve"> </v>
      </c>
      <c r="AR147" s="101" t="str">
        <f t="shared" si="57"/>
        <v xml:space="preserve"> </v>
      </c>
      <c r="AS147" s="92" t="str">
        <f t="shared" si="64"/>
        <v xml:space="preserve"> </v>
      </c>
      <c r="AT147" s="237"/>
      <c r="AU147" s="93" t="str">
        <f t="shared" si="58"/>
        <v xml:space="preserve"> </v>
      </c>
      <c r="AV147" s="102" t="str">
        <f t="shared" si="59"/>
        <v xml:space="preserve"> </v>
      </c>
      <c r="AW147" s="94" t="str">
        <f t="shared" si="65"/>
        <v xml:space="preserve"> </v>
      </c>
      <c r="AX147" s="237"/>
      <c r="AY147" s="249" t="str">
        <f t="shared" si="60"/>
        <v xml:space="preserve"> </v>
      </c>
      <c r="AZ147" s="250" t="str">
        <f t="shared" si="61"/>
        <v xml:space="preserve"> </v>
      </c>
      <c r="BA147" s="251" t="str">
        <f t="shared" si="66"/>
        <v xml:space="preserve"> </v>
      </c>
      <c r="BB147" s="237"/>
      <c r="BC147" s="33"/>
      <c r="BG147" s="33"/>
      <c r="BI147" s="339" t="str">
        <f t="shared" si="49"/>
        <v xml:space="preserve"> </v>
      </c>
      <c r="BJ147" s="339" t="str">
        <f t="shared" si="49"/>
        <v xml:space="preserve"> </v>
      </c>
      <c r="BK147" s="339" t="str">
        <f t="shared" si="49"/>
        <v xml:space="preserve"> </v>
      </c>
      <c r="BM147" s="339" t="str">
        <f t="shared" si="50"/>
        <v xml:space="preserve"> </v>
      </c>
      <c r="BN147" s="339" t="str">
        <f t="shared" si="50"/>
        <v xml:space="preserve"> </v>
      </c>
      <c r="BO147" s="339" t="str">
        <f t="shared" si="50"/>
        <v xml:space="preserve"> </v>
      </c>
      <c r="BQ147" s="336"/>
      <c r="CA147" s="34"/>
    </row>
    <row r="148" spans="1:80" s="32" customFormat="1" ht="24.95" customHeight="1" x14ac:dyDescent="0.25">
      <c r="A148" s="31"/>
      <c r="B148" s="378"/>
      <c r="C148" s="580"/>
      <c r="D148" s="580"/>
      <c r="E148" s="580"/>
      <c r="F148" s="580"/>
      <c r="G148" s="119"/>
      <c r="H148" s="119"/>
      <c r="I148" s="119"/>
      <c r="J148" s="119"/>
      <c r="K148" s="119"/>
      <c r="L148" s="119"/>
      <c r="M148" s="209"/>
      <c r="N148" s="209"/>
      <c r="O148" s="209"/>
      <c r="P148" s="209"/>
      <c r="Q148" s="252"/>
      <c r="R148" s="252"/>
      <c r="S148" s="208"/>
      <c r="T148" s="64" t="str">
        <f t="shared" si="51"/>
        <v xml:space="preserve"> </v>
      </c>
      <c r="U148" s="64" t="str">
        <f t="shared" si="51"/>
        <v xml:space="preserve"> </v>
      </c>
      <c r="V148" s="64" t="str">
        <f t="shared" si="51"/>
        <v xml:space="preserve"> </v>
      </c>
      <c r="W148" s="64" t="str">
        <f t="shared" si="51"/>
        <v xml:space="preserve"> </v>
      </c>
      <c r="X148" s="64" t="str">
        <f t="shared" si="51"/>
        <v xml:space="preserve"> </v>
      </c>
      <c r="Y148" s="64" t="str">
        <f t="shared" si="51"/>
        <v xml:space="preserve"> </v>
      </c>
      <c r="Z148" s="64" t="str">
        <f t="shared" si="51"/>
        <v xml:space="preserve"> </v>
      </c>
      <c r="AA148" s="209"/>
      <c r="AB148" s="209"/>
      <c r="AC148" s="209"/>
      <c r="AD148" s="252"/>
      <c r="AE148" s="252"/>
      <c r="AF148" s="29"/>
      <c r="AG148" s="31"/>
      <c r="AH148" s="109" t="str">
        <f t="shared" si="67"/>
        <v xml:space="preserve"> </v>
      </c>
      <c r="AI148" s="80" t="str">
        <f t="shared" si="52"/>
        <v xml:space="preserve"> </v>
      </c>
      <c r="AJ148" s="96" t="str">
        <f t="shared" si="53"/>
        <v xml:space="preserve"> </v>
      </c>
      <c r="AK148" s="81" t="str">
        <f t="shared" si="62"/>
        <v xml:space="preserve"> </v>
      </c>
      <c r="AL148" s="120"/>
      <c r="AM148" s="89" t="str">
        <f t="shared" si="54"/>
        <v xml:space="preserve"> </v>
      </c>
      <c r="AN148" s="100" t="str">
        <f t="shared" si="55"/>
        <v xml:space="preserve"> </v>
      </c>
      <c r="AO148" s="90" t="str">
        <f t="shared" si="63"/>
        <v xml:space="preserve"> </v>
      </c>
      <c r="AP148" s="121"/>
      <c r="AQ148" s="91" t="str">
        <f t="shared" si="56"/>
        <v xml:space="preserve"> </v>
      </c>
      <c r="AR148" s="101" t="str">
        <f t="shared" si="57"/>
        <v xml:space="preserve"> </v>
      </c>
      <c r="AS148" s="92" t="str">
        <f t="shared" si="64"/>
        <v xml:space="preserve"> </v>
      </c>
      <c r="AT148" s="237"/>
      <c r="AU148" s="93" t="str">
        <f t="shared" si="58"/>
        <v xml:space="preserve"> </v>
      </c>
      <c r="AV148" s="102" t="str">
        <f t="shared" si="59"/>
        <v xml:space="preserve"> </v>
      </c>
      <c r="AW148" s="94" t="str">
        <f t="shared" si="65"/>
        <v xml:space="preserve"> </v>
      </c>
      <c r="AX148" s="237"/>
      <c r="AY148" s="249" t="str">
        <f t="shared" si="60"/>
        <v xml:space="preserve"> </v>
      </c>
      <c r="AZ148" s="250" t="str">
        <f t="shared" si="61"/>
        <v xml:space="preserve"> </v>
      </c>
      <c r="BA148" s="251" t="str">
        <f t="shared" si="66"/>
        <v xml:space="preserve"> </v>
      </c>
      <c r="BB148" s="237"/>
      <c r="BC148" s="33"/>
      <c r="BG148" s="33"/>
      <c r="BI148" s="339" t="str">
        <f t="shared" si="49"/>
        <v xml:space="preserve"> </v>
      </c>
      <c r="BJ148" s="339" t="str">
        <f t="shared" si="49"/>
        <v xml:space="preserve"> </v>
      </c>
      <c r="BK148" s="339" t="str">
        <f t="shared" si="49"/>
        <v xml:space="preserve"> </v>
      </c>
      <c r="BM148" s="339" t="str">
        <f t="shared" si="50"/>
        <v xml:space="preserve"> </v>
      </c>
      <c r="BN148" s="339" t="str">
        <f t="shared" si="50"/>
        <v xml:space="preserve"> </v>
      </c>
      <c r="BO148" s="339" t="str">
        <f t="shared" si="50"/>
        <v xml:space="preserve"> </v>
      </c>
      <c r="BQ148" s="336"/>
      <c r="CA148" s="34"/>
    </row>
    <row r="149" spans="1:80" s="32" customFormat="1" ht="24.95" customHeight="1" x14ac:dyDescent="0.25">
      <c r="A149" s="31"/>
      <c r="B149" s="378"/>
      <c r="C149" s="580"/>
      <c r="D149" s="580"/>
      <c r="E149" s="580"/>
      <c r="F149" s="580"/>
      <c r="G149" s="119"/>
      <c r="H149" s="119"/>
      <c r="I149" s="119"/>
      <c r="J149" s="119"/>
      <c r="K149" s="119"/>
      <c r="L149" s="119"/>
      <c r="M149" s="209"/>
      <c r="N149" s="209"/>
      <c r="O149" s="209"/>
      <c r="P149" s="209"/>
      <c r="Q149" s="252"/>
      <c r="R149" s="252"/>
      <c r="S149" s="208"/>
      <c r="T149" s="64" t="str">
        <f t="shared" si="51"/>
        <v xml:space="preserve"> </v>
      </c>
      <c r="U149" s="64" t="str">
        <f t="shared" si="51"/>
        <v xml:space="preserve"> </v>
      </c>
      <c r="V149" s="64" t="str">
        <f t="shared" si="51"/>
        <v xml:space="preserve"> </v>
      </c>
      <c r="W149" s="64" t="str">
        <f t="shared" si="51"/>
        <v xml:space="preserve"> </v>
      </c>
      <c r="X149" s="64" t="str">
        <f t="shared" si="51"/>
        <v xml:space="preserve"> </v>
      </c>
      <c r="Y149" s="64" t="str">
        <f t="shared" si="51"/>
        <v xml:space="preserve"> </v>
      </c>
      <c r="Z149" s="64" t="str">
        <f t="shared" si="51"/>
        <v xml:space="preserve"> </v>
      </c>
      <c r="AA149" s="209"/>
      <c r="AB149" s="209"/>
      <c r="AC149" s="209"/>
      <c r="AD149" s="252"/>
      <c r="AE149" s="252"/>
      <c r="AF149" s="29"/>
      <c r="AG149" s="31"/>
      <c r="AH149" s="109" t="str">
        <f t="shared" si="67"/>
        <v xml:space="preserve"> </v>
      </c>
      <c r="AI149" s="80" t="str">
        <f t="shared" si="52"/>
        <v xml:space="preserve"> </v>
      </c>
      <c r="AJ149" s="96" t="str">
        <f t="shared" si="53"/>
        <v xml:space="preserve"> </v>
      </c>
      <c r="AK149" s="81" t="str">
        <f t="shared" si="62"/>
        <v xml:space="preserve"> </v>
      </c>
      <c r="AL149" s="120"/>
      <c r="AM149" s="89" t="str">
        <f t="shared" si="54"/>
        <v xml:space="preserve"> </v>
      </c>
      <c r="AN149" s="100" t="str">
        <f t="shared" si="55"/>
        <v xml:space="preserve"> </v>
      </c>
      <c r="AO149" s="90" t="str">
        <f t="shared" si="63"/>
        <v xml:space="preserve"> </v>
      </c>
      <c r="AP149" s="121"/>
      <c r="AQ149" s="91" t="str">
        <f t="shared" si="56"/>
        <v xml:space="preserve"> </v>
      </c>
      <c r="AR149" s="101" t="str">
        <f t="shared" si="57"/>
        <v xml:space="preserve"> </v>
      </c>
      <c r="AS149" s="92" t="str">
        <f t="shared" si="64"/>
        <v xml:space="preserve"> </v>
      </c>
      <c r="AT149" s="237"/>
      <c r="AU149" s="93" t="str">
        <f t="shared" si="58"/>
        <v xml:space="preserve"> </v>
      </c>
      <c r="AV149" s="102" t="str">
        <f t="shared" si="59"/>
        <v xml:space="preserve"> </v>
      </c>
      <c r="AW149" s="94" t="str">
        <f t="shared" si="65"/>
        <v xml:space="preserve"> </v>
      </c>
      <c r="AX149" s="237"/>
      <c r="AY149" s="249" t="str">
        <f t="shared" si="60"/>
        <v xml:space="preserve"> </v>
      </c>
      <c r="AZ149" s="250" t="str">
        <f t="shared" si="61"/>
        <v xml:space="preserve"> </v>
      </c>
      <c r="BA149" s="251" t="str">
        <f t="shared" si="66"/>
        <v xml:space="preserve"> </v>
      </c>
      <c r="BB149" s="237"/>
      <c r="BC149" s="33"/>
      <c r="BG149" s="33"/>
      <c r="BI149" s="339" t="str">
        <f t="shared" si="49"/>
        <v xml:space="preserve"> </v>
      </c>
      <c r="BJ149" s="339" t="str">
        <f t="shared" si="49"/>
        <v xml:space="preserve"> </v>
      </c>
      <c r="BK149" s="339" t="str">
        <f t="shared" si="49"/>
        <v xml:space="preserve"> </v>
      </c>
      <c r="BM149" s="339" t="str">
        <f t="shared" si="50"/>
        <v xml:space="preserve"> </v>
      </c>
      <c r="BN149" s="339" t="str">
        <f t="shared" si="50"/>
        <v xml:space="preserve"> </v>
      </c>
      <c r="BO149" s="339" t="str">
        <f t="shared" si="50"/>
        <v xml:space="preserve"> </v>
      </c>
      <c r="BQ149" s="336"/>
      <c r="CA149" s="34"/>
    </row>
    <row r="150" spans="1:80" s="32" customFormat="1" ht="24.95" customHeight="1" x14ac:dyDescent="0.25">
      <c r="A150" s="31"/>
      <c r="B150" s="379"/>
      <c r="C150" s="616"/>
      <c r="D150" s="616"/>
      <c r="E150" s="616"/>
      <c r="F150" s="616"/>
      <c r="G150" s="229"/>
      <c r="H150" s="229"/>
      <c r="I150" s="229"/>
      <c r="J150" s="229"/>
      <c r="K150" s="229"/>
      <c r="L150" s="229"/>
      <c r="M150" s="230"/>
      <c r="N150" s="230"/>
      <c r="O150" s="230"/>
      <c r="P150" s="230"/>
      <c r="Q150" s="253"/>
      <c r="R150" s="253"/>
      <c r="S150" s="208"/>
      <c r="T150" s="405" t="str">
        <f t="shared" si="51"/>
        <v xml:space="preserve"> </v>
      </c>
      <c r="U150" s="405" t="str">
        <f t="shared" si="51"/>
        <v xml:space="preserve"> </v>
      </c>
      <c r="V150" s="405" t="str">
        <f t="shared" si="51"/>
        <v xml:space="preserve"> </v>
      </c>
      <c r="W150" s="405" t="str">
        <f t="shared" si="51"/>
        <v xml:space="preserve"> </v>
      </c>
      <c r="X150" s="405" t="str">
        <f t="shared" si="51"/>
        <v xml:space="preserve"> </v>
      </c>
      <c r="Y150" s="405" t="str">
        <f t="shared" si="51"/>
        <v xml:space="preserve"> </v>
      </c>
      <c r="Z150" s="405" t="str">
        <f t="shared" si="51"/>
        <v xml:space="preserve"> </v>
      </c>
      <c r="AA150" s="230"/>
      <c r="AB150" s="230"/>
      <c r="AC150" s="230"/>
      <c r="AD150" s="253"/>
      <c r="AE150" s="253"/>
      <c r="AF150" s="29"/>
      <c r="AG150" s="31"/>
      <c r="AH150" s="109" t="str">
        <f t="shared" si="67"/>
        <v xml:space="preserve"> </v>
      </c>
      <c r="AI150" s="80" t="str">
        <f t="shared" si="52"/>
        <v xml:space="preserve"> </v>
      </c>
      <c r="AJ150" s="96" t="str">
        <f t="shared" si="53"/>
        <v xml:space="preserve"> </v>
      </c>
      <c r="AK150" s="81" t="str">
        <f t="shared" si="62"/>
        <v xml:space="preserve"> </v>
      </c>
      <c r="AL150" s="120"/>
      <c r="AM150" s="89" t="str">
        <f t="shared" si="54"/>
        <v xml:space="preserve"> </v>
      </c>
      <c r="AN150" s="100" t="str">
        <f t="shared" si="55"/>
        <v xml:space="preserve"> </v>
      </c>
      <c r="AO150" s="90" t="str">
        <f t="shared" si="63"/>
        <v xml:space="preserve"> </v>
      </c>
      <c r="AP150" s="121"/>
      <c r="AQ150" s="91" t="str">
        <f t="shared" si="56"/>
        <v xml:space="preserve"> </v>
      </c>
      <c r="AR150" s="101" t="str">
        <f t="shared" si="57"/>
        <v xml:space="preserve"> </v>
      </c>
      <c r="AS150" s="92" t="str">
        <f t="shared" si="64"/>
        <v xml:space="preserve"> </v>
      </c>
      <c r="AT150" s="237"/>
      <c r="AU150" s="93" t="str">
        <f t="shared" si="58"/>
        <v xml:space="preserve"> </v>
      </c>
      <c r="AV150" s="102" t="str">
        <f t="shared" si="59"/>
        <v xml:space="preserve"> </v>
      </c>
      <c r="AW150" s="94" t="str">
        <f t="shared" si="65"/>
        <v xml:space="preserve"> </v>
      </c>
      <c r="AX150" s="237"/>
      <c r="AY150" s="249" t="str">
        <f t="shared" si="60"/>
        <v xml:space="preserve"> </v>
      </c>
      <c r="AZ150" s="250" t="str">
        <f t="shared" si="61"/>
        <v xml:space="preserve"> </v>
      </c>
      <c r="BA150" s="251" t="str">
        <f t="shared" si="66"/>
        <v xml:space="preserve"> </v>
      </c>
      <c r="BB150" s="237"/>
      <c r="BC150" s="33"/>
      <c r="BG150" s="33"/>
      <c r="BI150" s="339" t="str">
        <f t="shared" si="49"/>
        <v xml:space="preserve"> </v>
      </c>
      <c r="BJ150" s="339" t="str">
        <f t="shared" si="49"/>
        <v xml:space="preserve"> </v>
      </c>
      <c r="BK150" s="339" t="str">
        <f t="shared" si="49"/>
        <v xml:space="preserve"> </v>
      </c>
      <c r="BM150" s="339" t="str">
        <f t="shared" si="50"/>
        <v xml:space="preserve"> </v>
      </c>
      <c r="BN150" s="339" t="str">
        <f t="shared" si="50"/>
        <v xml:space="preserve"> </v>
      </c>
      <c r="BO150" s="339" t="str">
        <f t="shared" si="50"/>
        <v xml:space="preserve"> </v>
      </c>
      <c r="BQ150" s="336"/>
      <c r="CA150" s="34"/>
    </row>
    <row r="151" spans="1:80" s="336" customFormat="1" ht="15" customHeight="1" x14ac:dyDescent="0.25">
      <c r="A151" s="31"/>
      <c r="B151" s="675" t="s">
        <v>86</v>
      </c>
      <c r="C151" s="675"/>
      <c r="D151" s="675"/>
      <c r="E151" s="675"/>
      <c r="F151" s="675"/>
      <c r="G151" s="521">
        <f t="shared" ref="G151:R151" si="68">SUM(G13:G150)</f>
        <v>0</v>
      </c>
      <c r="H151" s="521">
        <f t="shared" si="68"/>
        <v>0</v>
      </c>
      <c r="I151" s="521">
        <f t="shared" si="68"/>
        <v>0</v>
      </c>
      <c r="J151" s="521">
        <f t="shared" si="68"/>
        <v>0</v>
      </c>
      <c r="K151" s="521">
        <f t="shared" si="68"/>
        <v>0</v>
      </c>
      <c r="L151" s="521">
        <f t="shared" si="68"/>
        <v>0</v>
      </c>
      <c r="M151" s="521">
        <f t="shared" si="68"/>
        <v>0</v>
      </c>
      <c r="N151" s="521">
        <f>SUM(N13:N150)</f>
        <v>0</v>
      </c>
      <c r="O151" s="521">
        <f t="shared" si="68"/>
        <v>0</v>
      </c>
      <c r="P151" s="521">
        <f t="shared" si="68"/>
        <v>0</v>
      </c>
      <c r="Q151" s="521">
        <f t="shared" si="68"/>
        <v>0</v>
      </c>
      <c r="R151" s="521">
        <f t="shared" si="68"/>
        <v>0</v>
      </c>
      <c r="S151" s="340"/>
      <c r="T151" s="519">
        <f t="shared" ref="T151:AE151" si="69">SUM(T13:T150)</f>
        <v>0</v>
      </c>
      <c r="U151" s="519">
        <f t="shared" si="69"/>
        <v>0</v>
      </c>
      <c r="V151" s="519">
        <f t="shared" si="69"/>
        <v>0</v>
      </c>
      <c r="W151" s="519">
        <f>SUM(W13:W150)</f>
        <v>0</v>
      </c>
      <c r="X151" s="519">
        <f>SUM(X13:X150)</f>
        <v>0</v>
      </c>
      <c r="Y151" s="519">
        <f>SUM(Y13:Y150)</f>
        <v>0</v>
      </c>
      <c r="Z151" s="521">
        <f>SUM(Z13:Z150)</f>
        <v>0</v>
      </c>
      <c r="AA151" s="521">
        <f>SUM(AA13:AA150)</f>
        <v>0</v>
      </c>
      <c r="AB151" s="521">
        <f t="shared" si="69"/>
        <v>0</v>
      </c>
      <c r="AC151" s="521">
        <f t="shared" si="69"/>
        <v>0</v>
      </c>
      <c r="AD151" s="521">
        <f t="shared" ref="AD151" si="70">SUM(AD13:AD150)</f>
        <v>0</v>
      </c>
      <c r="AE151" s="521">
        <f t="shared" si="69"/>
        <v>0</v>
      </c>
      <c r="AF151" s="29"/>
      <c r="AG151" s="31"/>
      <c r="BB151" s="67"/>
      <c r="BC151" s="29"/>
      <c r="BF151" s="67"/>
      <c r="BG151" s="29"/>
      <c r="BI151" s="336">
        <f>SUM(BI13:BI150)</f>
        <v>0</v>
      </c>
      <c r="BJ151" s="336">
        <f>SUM(BJ13:BJ150)</f>
        <v>0</v>
      </c>
      <c r="BK151" s="336">
        <f>SUM(BK13:BK150)</f>
        <v>0</v>
      </c>
      <c r="BM151" s="336">
        <f>SUM(BM13:BM150)</f>
        <v>0</v>
      </c>
      <c r="BN151" s="336">
        <f>SUM(BN13:BN150)</f>
        <v>0</v>
      </c>
      <c r="BO151" s="336">
        <f>SUM(BO13:BO150)</f>
        <v>0</v>
      </c>
      <c r="BQ151" s="16"/>
      <c r="BS151" s="32"/>
      <c r="BT151" s="32"/>
      <c r="BU151" s="32"/>
      <c r="BV151" s="32"/>
      <c r="BW151" s="32"/>
      <c r="BX151" s="32"/>
      <c r="BY151" s="32"/>
      <c r="BZ151" s="32"/>
      <c r="CA151" s="34"/>
      <c r="CB151" s="32"/>
    </row>
    <row r="152" spans="1:80" s="336" customFormat="1" ht="10.5" customHeight="1" x14ac:dyDescent="0.25">
      <c r="A152" s="31"/>
      <c r="AF152" s="29"/>
      <c r="AG152" s="31"/>
      <c r="BB152" s="67"/>
      <c r="BC152" s="29"/>
      <c r="BF152" s="67"/>
      <c r="BS152" s="602"/>
      <c r="BT152" s="602"/>
      <c r="BU152" s="383"/>
      <c r="BV152" s="383"/>
      <c r="BW152" s="383"/>
      <c r="BX152" s="383"/>
      <c r="BY152" s="383"/>
      <c r="BZ152" s="383"/>
      <c r="CA152" s="34"/>
    </row>
    <row r="153" spans="1:80" s="336" customFormat="1" ht="25.5" customHeight="1" x14ac:dyDescent="0.25">
      <c r="A153" s="31"/>
      <c r="N153" s="30"/>
      <c r="O153" s="608" t="s">
        <v>94</v>
      </c>
      <c r="P153" s="608"/>
      <c r="Q153" s="608"/>
      <c r="R153" s="608"/>
      <c r="U153" s="608" t="s">
        <v>405</v>
      </c>
      <c r="V153" s="608"/>
      <c r="W153" s="608"/>
      <c r="X153" s="608"/>
      <c r="AF153" s="29"/>
      <c r="AG153" s="31"/>
      <c r="AJ153" s="613" t="s">
        <v>424</v>
      </c>
      <c r="AK153" s="614"/>
      <c r="AL153" s="614"/>
      <c r="AM153" s="614"/>
      <c r="AN153" s="614"/>
      <c r="AO153" s="614"/>
      <c r="AP153" s="615"/>
      <c r="AQ153" s="608" t="s">
        <v>213</v>
      </c>
      <c r="AR153" s="608"/>
      <c r="AS153" s="608"/>
      <c r="AT153" s="518" t="s">
        <v>214</v>
      </c>
      <c r="AU153" s="34"/>
      <c r="BB153" s="67"/>
      <c r="BC153" s="29"/>
      <c r="BF153" s="67"/>
      <c r="BI153" s="602" t="s">
        <v>105</v>
      </c>
      <c r="BJ153" s="602"/>
      <c r="BK153" s="602"/>
      <c r="BL153" s="14"/>
      <c r="BM153" s="14"/>
      <c r="BN153" s="14"/>
      <c r="BO153" s="14"/>
      <c r="BP153" s="14"/>
    </row>
    <row r="154" spans="1:80" ht="18.75" customHeight="1" x14ac:dyDescent="0.2">
      <c r="A154" s="28"/>
      <c r="B154" s="610" t="s">
        <v>421</v>
      </c>
      <c r="C154" s="610"/>
      <c r="D154" s="610"/>
      <c r="E154" s="610"/>
      <c r="F154" s="610"/>
      <c r="G154" s="610"/>
      <c r="H154" s="610"/>
      <c r="I154" s="610"/>
      <c r="J154" s="610"/>
      <c r="N154" s="75"/>
      <c r="O154" s="611">
        <f>SUM(G151:R151)</f>
        <v>0</v>
      </c>
      <c r="P154" s="611"/>
      <c r="Q154" s="611"/>
      <c r="R154" s="611"/>
      <c r="U154" s="611">
        <f>SUM(T151:AE151)</f>
        <v>0</v>
      </c>
      <c r="V154" s="611"/>
      <c r="W154" s="611"/>
      <c r="X154" s="611"/>
      <c r="AF154" s="27"/>
      <c r="AG154" s="28"/>
      <c r="AJ154" s="610" t="s">
        <v>19</v>
      </c>
      <c r="AK154" s="610"/>
      <c r="AL154" s="610"/>
      <c r="AM154" s="610"/>
      <c r="AN154" s="610"/>
      <c r="AO154" s="610"/>
      <c r="AQ154" s="612">
        <f>+$BU$18</f>
        <v>0</v>
      </c>
      <c r="AR154" s="612"/>
      <c r="AS154" s="612"/>
      <c r="AT154" s="521">
        <f>+$BU$19</f>
        <v>0</v>
      </c>
      <c r="AU154" s="340"/>
      <c r="AX154" s="608" t="s">
        <v>408</v>
      </c>
      <c r="AY154" s="608"/>
      <c r="BC154" s="27"/>
      <c r="BI154" s="15" t="s">
        <v>106</v>
      </c>
      <c r="BJ154" s="87" t="s">
        <v>106</v>
      </c>
      <c r="BP154" s="14"/>
      <c r="BS154" s="336"/>
      <c r="BT154" s="336"/>
      <c r="BU154" s="336"/>
      <c r="BV154" s="336"/>
      <c r="BW154" s="336"/>
      <c r="BX154" s="336"/>
      <c r="BY154" s="336"/>
      <c r="BZ154" s="336"/>
      <c r="CA154" s="336"/>
      <c r="CB154" s="336"/>
    </row>
    <row r="155" spans="1:80" ht="19.5" customHeight="1" x14ac:dyDescent="0.2">
      <c r="A155" s="28"/>
      <c r="B155" s="609" t="s">
        <v>422</v>
      </c>
      <c r="C155" s="609"/>
      <c r="D155" s="609"/>
      <c r="E155" s="609"/>
      <c r="F155" s="609"/>
      <c r="G155" s="609"/>
      <c r="H155" s="609"/>
      <c r="I155" s="609"/>
      <c r="J155" s="609"/>
      <c r="K155" s="617"/>
      <c r="L155" s="617"/>
      <c r="M155" s="617"/>
      <c r="N155" s="207"/>
      <c r="O155" s="618"/>
      <c r="P155" s="618"/>
      <c r="Q155" s="618"/>
      <c r="R155" s="618"/>
      <c r="U155" s="612">
        <f>O155</f>
        <v>0</v>
      </c>
      <c r="V155" s="612"/>
      <c r="W155" s="612"/>
      <c r="X155" s="612"/>
      <c r="AA155" s="608" t="s">
        <v>409</v>
      </c>
      <c r="AB155" s="608"/>
      <c r="AC155" s="608"/>
      <c r="AD155" s="608"/>
      <c r="AF155" s="27"/>
      <c r="AG155" s="28"/>
      <c r="AJ155" s="610" t="s">
        <v>175</v>
      </c>
      <c r="AK155" s="610"/>
      <c r="AL155" s="610"/>
      <c r="AM155" s="610"/>
      <c r="AN155" s="610"/>
      <c r="AO155" s="610"/>
      <c r="AQ155" s="612">
        <f>+$BV$18</f>
        <v>0</v>
      </c>
      <c r="AR155" s="612"/>
      <c r="AS155" s="612"/>
      <c r="AT155" s="521">
        <f>+$BV$19</f>
        <v>0</v>
      </c>
      <c r="AU155" s="406"/>
      <c r="AX155" s="608"/>
      <c r="AY155" s="608"/>
      <c r="BC155" s="27"/>
      <c r="BI155" s="15" t="s">
        <v>107</v>
      </c>
      <c r="BJ155" s="87" t="s">
        <v>107</v>
      </c>
      <c r="BP155" s="14"/>
    </row>
    <row r="156" spans="1:80" ht="18.75" customHeight="1" x14ac:dyDescent="0.2">
      <c r="A156" s="28"/>
      <c r="B156" s="610" t="s">
        <v>119</v>
      </c>
      <c r="C156" s="610"/>
      <c r="D156" s="610"/>
      <c r="E156" s="610"/>
      <c r="F156" s="610"/>
      <c r="G156" s="610"/>
      <c r="H156" s="610"/>
      <c r="I156" s="610"/>
      <c r="J156" s="610"/>
      <c r="K156" s="617"/>
      <c r="L156" s="617"/>
      <c r="M156" s="617"/>
      <c r="N156" s="207"/>
      <c r="O156" s="618"/>
      <c r="P156" s="618"/>
      <c r="Q156" s="618"/>
      <c r="R156" s="618"/>
      <c r="U156" s="612">
        <f>O156</f>
        <v>0</v>
      </c>
      <c r="V156" s="612"/>
      <c r="W156" s="612"/>
      <c r="X156" s="612"/>
      <c r="AA156" s="608"/>
      <c r="AB156" s="608"/>
      <c r="AC156" s="608"/>
      <c r="AD156" s="608"/>
      <c r="AF156" s="27"/>
      <c r="AG156" s="28"/>
      <c r="AJ156" s="610" t="s">
        <v>224</v>
      </c>
      <c r="AK156" s="610"/>
      <c r="AL156" s="610"/>
      <c r="AM156" s="610"/>
      <c r="AN156" s="610"/>
      <c r="AO156" s="610"/>
      <c r="AQ156" s="612">
        <f>+$BW$18</f>
        <v>0</v>
      </c>
      <c r="AR156" s="612"/>
      <c r="AS156" s="612"/>
      <c r="AT156" s="521">
        <f>+$BW$19</f>
        <v>0</v>
      </c>
      <c r="AU156" s="406"/>
      <c r="AX156" s="608"/>
      <c r="AY156" s="608"/>
      <c r="BC156" s="27"/>
      <c r="BI156" s="15"/>
      <c r="BJ156" s="87"/>
      <c r="BP156" s="14"/>
    </row>
    <row r="157" spans="1:80" ht="15.75" customHeight="1" x14ac:dyDescent="0.2">
      <c r="A157" s="28"/>
      <c r="B157" s="610" t="s">
        <v>230</v>
      </c>
      <c r="C157" s="610"/>
      <c r="D157" s="610"/>
      <c r="E157" s="610"/>
      <c r="F157" s="610"/>
      <c r="G157" s="610"/>
      <c r="H157" s="610"/>
      <c r="I157" s="610"/>
      <c r="J157" s="610"/>
      <c r="K157" s="617"/>
      <c r="L157" s="617"/>
      <c r="M157" s="617"/>
      <c r="O157" s="618"/>
      <c r="P157" s="618"/>
      <c r="Q157" s="618"/>
      <c r="R157" s="618"/>
      <c r="U157" s="612">
        <f>O157</f>
        <v>0</v>
      </c>
      <c r="V157" s="612"/>
      <c r="W157" s="612"/>
      <c r="X157" s="612"/>
      <c r="AA157" s="608"/>
      <c r="AB157" s="608"/>
      <c r="AC157" s="608"/>
      <c r="AD157" s="608"/>
      <c r="AF157" s="27"/>
      <c r="AG157" s="28"/>
      <c r="AJ157" s="610" t="s">
        <v>225</v>
      </c>
      <c r="AK157" s="610"/>
      <c r="AL157" s="610"/>
      <c r="AM157" s="610"/>
      <c r="AN157" s="610"/>
      <c r="AO157" s="610"/>
      <c r="AQ157" s="612">
        <f>+$BX$18</f>
        <v>0</v>
      </c>
      <c r="AR157" s="612"/>
      <c r="AS157" s="612"/>
      <c r="AT157" s="521">
        <f>+$BX$19</f>
        <v>0</v>
      </c>
      <c r="AU157" s="335"/>
      <c r="BC157" s="27"/>
      <c r="BI157" s="15" t="s">
        <v>108</v>
      </c>
      <c r="BJ157" s="87" t="s">
        <v>108</v>
      </c>
      <c r="BP157" s="14"/>
    </row>
    <row r="158" spans="1:80" ht="15.75" customHeight="1" x14ac:dyDescent="0.15">
      <c r="A158" s="28"/>
      <c r="B158" s="408"/>
      <c r="C158" s="408"/>
      <c r="D158" s="408"/>
      <c r="E158" s="408"/>
      <c r="F158" s="408"/>
      <c r="G158" s="408"/>
      <c r="H158" s="408"/>
      <c r="I158" s="408"/>
      <c r="J158" s="408"/>
      <c r="K158" s="172"/>
      <c r="L158" s="172"/>
      <c r="M158" s="172"/>
      <c r="AF158" s="27"/>
      <c r="AG158" s="28"/>
      <c r="AJ158" s="610" t="s">
        <v>241</v>
      </c>
      <c r="AK158" s="610"/>
      <c r="AL158" s="610"/>
      <c r="AM158" s="610"/>
      <c r="AN158" s="610"/>
      <c r="AO158" s="610"/>
      <c r="AQ158" s="612">
        <f>+BY18</f>
        <v>0</v>
      </c>
      <c r="AR158" s="612"/>
      <c r="AS158" s="612"/>
      <c r="AT158" s="521">
        <f>+BY19</f>
        <v>0</v>
      </c>
      <c r="AX158" s="620">
        <f>+AQ159-AT159</f>
        <v>0</v>
      </c>
      <c r="AY158" s="620"/>
      <c r="BC158" s="27"/>
    </row>
    <row r="159" spans="1:80" s="204" customFormat="1" ht="15.75" customHeight="1" x14ac:dyDescent="0.25">
      <c r="A159" s="200"/>
      <c r="B159" s="610" t="s">
        <v>85</v>
      </c>
      <c r="C159" s="610"/>
      <c r="D159" s="610"/>
      <c r="E159" s="610"/>
      <c r="F159" s="610"/>
      <c r="G159" s="610"/>
      <c r="H159" s="610"/>
      <c r="I159" s="610"/>
      <c r="J159" s="610"/>
      <c r="N159" s="76"/>
      <c r="O159" s="622">
        <f>SUM(O154:R157)</f>
        <v>0</v>
      </c>
      <c r="P159" s="622"/>
      <c r="Q159" s="622"/>
      <c r="R159" s="622"/>
      <c r="S159" s="201"/>
      <c r="U159" s="622">
        <f>SUM(U154:X157)</f>
        <v>0</v>
      </c>
      <c r="V159" s="622"/>
      <c r="W159" s="622"/>
      <c r="X159" s="622"/>
      <c r="AA159" s="622">
        <f>+U159-O159</f>
        <v>0</v>
      </c>
      <c r="AB159" s="622"/>
      <c r="AC159" s="622"/>
      <c r="AD159" s="622"/>
      <c r="AE159" s="407"/>
      <c r="AF159" s="29"/>
      <c r="AG159" s="26"/>
      <c r="AJ159" s="172"/>
      <c r="AK159" s="172"/>
      <c r="AL159" s="14"/>
      <c r="AM159" s="172"/>
      <c r="AN159" s="172"/>
      <c r="AO159" s="172"/>
      <c r="AP159" s="172"/>
      <c r="AQ159" s="623">
        <f>SUM(AQ154:AS158)</f>
        <v>0</v>
      </c>
      <c r="AR159" s="623"/>
      <c r="AS159" s="623"/>
      <c r="AT159" s="520">
        <f>SUM(AT154:AT158)</f>
        <v>0</v>
      </c>
      <c r="BC159" s="425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</row>
    <row r="160" spans="1:80" s="204" customFormat="1" ht="5.25" customHeight="1" x14ac:dyDescent="0.25">
      <c r="A160" s="200"/>
      <c r="B160" s="201"/>
      <c r="C160" s="201"/>
      <c r="D160" s="202"/>
      <c r="E160" s="201"/>
      <c r="F160" s="201"/>
      <c r="G160" s="203"/>
      <c r="H160" s="201"/>
      <c r="I160" s="202"/>
      <c r="L160" s="201"/>
      <c r="M160" s="201"/>
      <c r="N160" s="202"/>
      <c r="O160" s="201"/>
      <c r="P160" s="201"/>
      <c r="Q160" s="201"/>
      <c r="R160" s="201"/>
      <c r="S160" s="201"/>
      <c r="T160" s="201"/>
      <c r="U160" s="205"/>
      <c r="V160" s="205"/>
      <c r="W160" s="206"/>
      <c r="X160" s="172"/>
      <c r="Y160" s="172"/>
      <c r="Z160" s="172"/>
      <c r="AA160" s="336"/>
      <c r="AB160" s="336"/>
      <c r="AC160" s="336"/>
      <c r="AD160" s="336"/>
      <c r="AE160" s="407"/>
      <c r="AF160" s="29"/>
      <c r="AG160" s="26"/>
      <c r="AL160" s="172"/>
      <c r="AQ160" s="172"/>
      <c r="AT160" s="18"/>
      <c r="BC160" s="425"/>
    </row>
    <row r="161" spans="1:80" s="204" customFormat="1" ht="16.5" customHeight="1" x14ac:dyDescent="0.25">
      <c r="A161" s="200"/>
      <c r="B161" s="621" t="s">
        <v>371</v>
      </c>
      <c r="C161" s="621"/>
      <c r="D161" s="621"/>
      <c r="E161" s="621"/>
      <c r="F161" s="621"/>
      <c r="G161" s="621"/>
      <c r="H161" s="621"/>
      <c r="I161" s="621"/>
      <c r="J161" s="621"/>
      <c r="K161" s="621"/>
      <c r="L161" s="621"/>
      <c r="M161" s="621"/>
      <c r="N161" s="621"/>
      <c r="O161" s="621"/>
      <c r="P161" s="621"/>
      <c r="Q161" s="621"/>
      <c r="R161" s="621"/>
      <c r="S161" s="621"/>
      <c r="T161" s="621"/>
      <c r="U161" s="621"/>
      <c r="V161" s="621"/>
      <c r="W161" s="621"/>
      <c r="X161" s="621"/>
      <c r="Y161" s="621"/>
      <c r="Z161" s="621"/>
      <c r="AA161" s="621"/>
      <c r="AB161" s="621"/>
      <c r="AC161" s="621"/>
      <c r="AD161" s="621"/>
      <c r="AE161" s="621"/>
      <c r="AF161" s="29"/>
      <c r="AG161" s="26"/>
      <c r="AH161" s="172"/>
      <c r="AI161" s="172"/>
      <c r="AJ161" s="172"/>
      <c r="AK161" s="172"/>
      <c r="AL161" s="172"/>
      <c r="AQ161" s="172"/>
      <c r="AT161" s="172"/>
      <c r="BC161" s="425"/>
    </row>
    <row r="162" spans="1:80" s="204" customFormat="1" ht="6.75" customHeight="1" x14ac:dyDescent="0.25">
      <c r="A162" s="200"/>
      <c r="B162" s="201"/>
      <c r="C162" s="201"/>
      <c r="D162" s="202"/>
      <c r="E162" s="201"/>
      <c r="F162" s="201"/>
      <c r="G162" s="203"/>
      <c r="H162" s="201"/>
      <c r="I162" s="202"/>
      <c r="L162" s="201"/>
      <c r="M162" s="201"/>
      <c r="N162" s="202"/>
      <c r="O162" s="201"/>
      <c r="P162" s="201"/>
      <c r="Q162" s="201"/>
      <c r="R162" s="201"/>
      <c r="S162" s="201"/>
      <c r="T162" s="201"/>
      <c r="U162" s="205"/>
      <c r="V162" s="205"/>
      <c r="W162" s="206"/>
      <c r="X162" s="172"/>
      <c r="Y162" s="172"/>
      <c r="Z162" s="172"/>
      <c r="AA162" s="336"/>
      <c r="AB162" s="336"/>
      <c r="AC162" s="336"/>
      <c r="AD162" s="336"/>
      <c r="AE162" s="407"/>
      <c r="AF162" s="29"/>
      <c r="AG162" s="26"/>
      <c r="AH162" s="172"/>
      <c r="AI162" s="172"/>
      <c r="AJ162" s="172"/>
      <c r="AK162" s="172"/>
      <c r="AL162" s="172"/>
      <c r="AM162" s="335"/>
      <c r="AN162" s="335"/>
      <c r="AO162" s="335"/>
      <c r="AP162" s="377"/>
      <c r="AQ162" s="172"/>
      <c r="AR162" s="172"/>
      <c r="AS162" s="172"/>
      <c r="AT162" s="172"/>
      <c r="BC162" s="425"/>
    </row>
    <row r="163" spans="1:80" s="204" customFormat="1" ht="16.5" customHeight="1" x14ac:dyDescent="0.25">
      <c r="A163" s="200"/>
      <c r="B163" s="201"/>
      <c r="C163" s="201"/>
      <c r="D163" s="202"/>
      <c r="E163" s="201"/>
      <c r="F163" s="201"/>
      <c r="G163" s="203"/>
      <c r="H163" s="628" t="s">
        <v>406</v>
      </c>
      <c r="I163" s="628"/>
      <c r="J163" s="628"/>
      <c r="K163" s="628"/>
      <c r="L163" s="628"/>
      <c r="M163" s="628"/>
      <c r="N163" s="628"/>
      <c r="O163" s="628"/>
      <c r="P163" s="628"/>
      <c r="Q163" s="628"/>
      <c r="R163" s="628"/>
      <c r="S163" s="628"/>
      <c r="T163" s="628"/>
      <c r="U163" s="628"/>
      <c r="V163" s="628"/>
      <c r="W163" s="628"/>
      <c r="X163" s="172"/>
      <c r="Y163" s="172"/>
      <c r="Z163" s="172"/>
      <c r="AA163" s="336"/>
      <c r="AB163" s="336"/>
      <c r="AC163" s="336"/>
      <c r="AD163" s="336"/>
      <c r="AE163" s="407"/>
      <c r="AF163" s="29"/>
      <c r="AG163" s="26"/>
      <c r="AH163" s="172"/>
      <c r="AI163" s="172"/>
      <c r="AJ163" s="172"/>
      <c r="AK163" s="172"/>
      <c r="AL163" s="172"/>
      <c r="AM163" s="335"/>
      <c r="AN163" s="335"/>
      <c r="AO163" s="335"/>
      <c r="AP163" s="377"/>
      <c r="AQ163" s="172"/>
      <c r="AR163" s="172"/>
      <c r="AS163" s="172"/>
      <c r="AT163" s="172"/>
      <c r="BC163" s="425"/>
    </row>
    <row r="164" spans="1:80" s="204" customFormat="1" ht="12" customHeight="1" x14ac:dyDescent="0.25">
      <c r="A164" s="200"/>
      <c r="B164" s="201"/>
      <c r="H164" s="629" t="s">
        <v>198</v>
      </c>
      <c r="I164" s="629"/>
      <c r="J164" s="629"/>
      <c r="K164" s="629"/>
      <c r="L164" s="629"/>
      <c r="M164" s="629"/>
      <c r="N164" s="629"/>
      <c r="O164" s="629"/>
      <c r="P164" s="629"/>
      <c r="Q164" s="629"/>
      <c r="R164" s="629"/>
      <c r="S164" s="629"/>
      <c r="T164" s="629"/>
      <c r="U164" s="629"/>
      <c r="V164" s="629"/>
      <c r="W164" s="629"/>
      <c r="X164" s="172"/>
      <c r="Y164" s="172"/>
      <c r="Z164" s="172"/>
      <c r="AE164" s="407"/>
      <c r="AF164" s="29"/>
      <c r="AG164" s="26"/>
      <c r="AH164" s="172"/>
      <c r="AI164" s="172"/>
      <c r="AJ164" s="172"/>
      <c r="BC164" s="425"/>
    </row>
    <row r="165" spans="1:80" s="204" customFormat="1" ht="22.5" customHeight="1" x14ac:dyDescent="0.25">
      <c r="A165" s="200"/>
      <c r="B165" s="201"/>
      <c r="H165" s="624" t="s">
        <v>423</v>
      </c>
      <c r="I165" s="624"/>
      <c r="J165" s="624"/>
      <c r="K165" s="624"/>
      <c r="L165" s="624"/>
      <c r="M165" s="624"/>
      <c r="N165" s="624"/>
      <c r="O165" s="624"/>
      <c r="P165" s="624"/>
      <c r="Q165" s="624"/>
      <c r="R165" s="624"/>
      <c r="S165" s="624"/>
      <c r="T165" s="625"/>
      <c r="U165" s="626"/>
      <c r="V165" s="626"/>
      <c r="W165" s="627"/>
      <c r="X165" s="172"/>
      <c r="Y165" s="172"/>
      <c r="Z165" s="172"/>
      <c r="AE165" s="407"/>
      <c r="AF165" s="29"/>
      <c r="AG165" s="26"/>
      <c r="BC165" s="425"/>
    </row>
    <row r="166" spans="1:80" s="204" customFormat="1" ht="22.5" customHeight="1" x14ac:dyDescent="0.25">
      <c r="A166" s="200"/>
      <c r="B166" s="201"/>
      <c r="H166" s="624" t="s">
        <v>199</v>
      </c>
      <c r="I166" s="624"/>
      <c r="J166" s="624"/>
      <c r="K166" s="624"/>
      <c r="L166" s="624"/>
      <c r="M166" s="624"/>
      <c r="N166" s="624"/>
      <c r="O166" s="624"/>
      <c r="P166" s="624"/>
      <c r="Q166" s="624"/>
      <c r="R166" s="624"/>
      <c r="S166" s="624"/>
      <c r="T166" s="625"/>
      <c r="U166" s="626"/>
      <c r="V166" s="626"/>
      <c r="W166" s="627"/>
      <c r="X166" s="172"/>
      <c r="Y166" s="172"/>
      <c r="Z166" s="172"/>
      <c r="AE166" s="407"/>
      <c r="AF166" s="29"/>
      <c r="AG166" s="26"/>
      <c r="BC166" s="425"/>
    </row>
    <row r="167" spans="1:80" s="204" customFormat="1" ht="22.5" customHeight="1" x14ac:dyDescent="0.25">
      <c r="A167" s="200"/>
      <c r="B167" s="201"/>
      <c r="H167" s="624" t="s">
        <v>200</v>
      </c>
      <c r="I167" s="624"/>
      <c r="J167" s="624"/>
      <c r="K167" s="624"/>
      <c r="L167" s="624"/>
      <c r="M167" s="624"/>
      <c r="N167" s="624"/>
      <c r="O167" s="624"/>
      <c r="P167" s="624"/>
      <c r="Q167" s="624"/>
      <c r="R167" s="624"/>
      <c r="S167" s="624"/>
      <c r="T167" s="625"/>
      <c r="U167" s="626"/>
      <c r="V167" s="626"/>
      <c r="W167" s="627"/>
      <c r="X167" s="172"/>
      <c r="Y167" s="172"/>
      <c r="Z167" s="172"/>
      <c r="AE167" s="407"/>
      <c r="AF167" s="29"/>
      <c r="AG167" s="26"/>
      <c r="BC167" s="425"/>
    </row>
    <row r="168" spans="1:80" s="204" customFormat="1" ht="22.5" customHeight="1" x14ac:dyDescent="0.25">
      <c r="A168" s="200"/>
      <c r="B168" s="201"/>
      <c r="H168" s="624" t="s">
        <v>201</v>
      </c>
      <c r="I168" s="624"/>
      <c r="J168" s="624"/>
      <c r="K168" s="624"/>
      <c r="L168" s="624"/>
      <c r="M168" s="624"/>
      <c r="N168" s="624"/>
      <c r="O168" s="624"/>
      <c r="P168" s="624"/>
      <c r="Q168" s="624"/>
      <c r="R168" s="624"/>
      <c r="S168" s="624"/>
      <c r="T168" s="625"/>
      <c r="U168" s="626"/>
      <c r="V168" s="626"/>
      <c r="W168" s="627"/>
      <c r="X168" s="172"/>
      <c r="Y168" s="172"/>
      <c r="Z168" s="172"/>
      <c r="AE168" s="407"/>
      <c r="AF168" s="29"/>
      <c r="AG168" s="26"/>
      <c r="BC168" s="425"/>
    </row>
    <row r="169" spans="1:80" s="204" customFormat="1" ht="22.5" customHeight="1" x14ac:dyDescent="0.25">
      <c r="A169" s="200"/>
      <c r="B169" s="201"/>
      <c r="H169" s="624" t="s">
        <v>207</v>
      </c>
      <c r="I169" s="624"/>
      <c r="J169" s="624"/>
      <c r="K169" s="624"/>
      <c r="L169" s="624"/>
      <c r="M169" s="624"/>
      <c r="N169" s="624"/>
      <c r="O169" s="624"/>
      <c r="P169" s="624"/>
      <c r="Q169" s="624"/>
      <c r="R169" s="624"/>
      <c r="S169" s="624"/>
      <c r="T169" s="625"/>
      <c r="U169" s="626"/>
      <c r="V169" s="626"/>
      <c r="W169" s="627"/>
      <c r="X169" s="172"/>
      <c r="Y169" s="172"/>
      <c r="Z169" s="172"/>
      <c r="AA169" s="336"/>
      <c r="AB169" s="336"/>
      <c r="AC169" s="336"/>
      <c r="AD169" s="336"/>
      <c r="AE169" s="407"/>
      <c r="AF169" s="29"/>
      <c r="AG169" s="26"/>
      <c r="BC169" s="425"/>
    </row>
    <row r="170" spans="1:80" s="204" customFormat="1" ht="22.5" customHeight="1" x14ac:dyDescent="0.25">
      <c r="A170" s="200"/>
      <c r="B170" s="201"/>
      <c r="H170" s="624" t="s">
        <v>208</v>
      </c>
      <c r="I170" s="624"/>
      <c r="J170" s="624"/>
      <c r="K170" s="624"/>
      <c r="L170" s="624"/>
      <c r="M170" s="624"/>
      <c r="N170" s="624"/>
      <c r="O170" s="624"/>
      <c r="P170" s="624"/>
      <c r="Q170" s="624"/>
      <c r="R170" s="624"/>
      <c r="S170" s="624"/>
      <c r="T170" s="625"/>
      <c r="U170" s="626"/>
      <c r="V170" s="626"/>
      <c r="W170" s="627"/>
      <c r="X170" s="172"/>
      <c r="Y170" s="172"/>
      <c r="Z170" s="172"/>
      <c r="AA170" s="336"/>
      <c r="AB170" s="336"/>
      <c r="AC170" s="336"/>
      <c r="AD170" s="336"/>
      <c r="AE170" s="407"/>
      <c r="AF170" s="29"/>
      <c r="AG170" s="26"/>
      <c r="BC170" s="425"/>
    </row>
    <row r="171" spans="1:80" s="204" customFormat="1" ht="22.5" customHeight="1" x14ac:dyDescent="0.25">
      <c r="A171" s="200"/>
      <c r="B171" s="201"/>
      <c r="H171" s="624" t="s">
        <v>216</v>
      </c>
      <c r="I171" s="624"/>
      <c r="J171" s="624"/>
      <c r="K171" s="624"/>
      <c r="L171" s="624"/>
      <c r="M171" s="624"/>
      <c r="N171" s="624"/>
      <c r="O171" s="624"/>
      <c r="P171" s="624"/>
      <c r="Q171" s="624"/>
      <c r="R171" s="624"/>
      <c r="S171" s="624"/>
      <c r="T171" s="625"/>
      <c r="U171" s="626"/>
      <c r="V171" s="626"/>
      <c r="W171" s="627"/>
      <c r="X171" s="172"/>
      <c r="Y171" s="172"/>
      <c r="Z171" s="172"/>
      <c r="AA171" s="336"/>
      <c r="AB171" s="336"/>
      <c r="AC171" s="336"/>
      <c r="AD171" s="336"/>
      <c r="AE171" s="407"/>
      <c r="AF171" s="29"/>
      <c r="AG171" s="26"/>
      <c r="BC171" s="425"/>
    </row>
    <row r="172" spans="1:80" s="204" customFormat="1" ht="21.75" customHeight="1" x14ac:dyDescent="0.25">
      <c r="A172" s="200"/>
      <c r="B172" s="201"/>
      <c r="H172" s="631" t="s">
        <v>174</v>
      </c>
      <c r="I172" s="631"/>
      <c r="J172" s="631"/>
      <c r="K172" s="631"/>
      <c r="L172" s="631"/>
      <c r="M172" s="631"/>
      <c r="N172" s="631"/>
      <c r="O172" s="631"/>
      <c r="P172" s="631"/>
      <c r="Q172" s="631"/>
      <c r="R172" s="631"/>
      <c r="S172" s="631"/>
      <c r="T172" s="652">
        <f>SUM(T165:W171)</f>
        <v>0</v>
      </c>
      <c r="U172" s="653"/>
      <c r="V172" s="653"/>
      <c r="W172" s="654"/>
      <c r="X172" s="172"/>
      <c r="Y172" s="172"/>
      <c r="Z172" s="172"/>
      <c r="AA172" s="336"/>
      <c r="AB172" s="336"/>
      <c r="AC172" s="336"/>
      <c r="AD172" s="336"/>
      <c r="AE172" s="407"/>
      <c r="AF172" s="29"/>
      <c r="AG172" s="26"/>
      <c r="BC172" s="425"/>
    </row>
    <row r="173" spans="1:80" s="204" customFormat="1" ht="21.75" customHeight="1" x14ac:dyDescent="0.25">
      <c r="A173" s="200"/>
      <c r="B173" s="201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222"/>
      <c r="U173" s="222"/>
      <c r="V173" s="222"/>
      <c r="W173" s="222"/>
      <c r="X173" s="172"/>
      <c r="Y173" s="172"/>
      <c r="Z173" s="172"/>
      <c r="AA173" s="336"/>
      <c r="AB173" s="336"/>
      <c r="AC173" s="336"/>
      <c r="AD173" s="336"/>
      <c r="AE173" s="407"/>
      <c r="AF173" s="29"/>
      <c r="AG173" s="26"/>
      <c r="BC173" s="425"/>
    </row>
    <row r="174" spans="1:80" s="172" customFormat="1" ht="15" customHeight="1" x14ac:dyDescent="0.15">
      <c r="A174" s="26"/>
      <c r="B174" s="88"/>
      <c r="C174" s="88"/>
      <c r="D174" s="88"/>
      <c r="E174" s="88"/>
      <c r="F174" s="88"/>
      <c r="G174" s="88"/>
      <c r="H174" s="648"/>
      <c r="I174" s="648"/>
      <c r="J174" s="648"/>
      <c r="K174" s="648"/>
      <c r="L174" s="648"/>
      <c r="M174" s="412"/>
      <c r="N174" s="88"/>
      <c r="O174" s="88"/>
      <c r="P174" s="88"/>
      <c r="Q174" s="88"/>
      <c r="R174" s="88"/>
      <c r="S174" s="88"/>
      <c r="T174" s="88"/>
      <c r="U174" s="88"/>
      <c r="V174" s="648"/>
      <c r="W174" s="648"/>
      <c r="X174" s="648"/>
      <c r="Y174" s="648"/>
      <c r="Z174" s="648"/>
      <c r="AA174" s="648"/>
      <c r="AC174" s="20"/>
      <c r="AD174" s="20"/>
      <c r="AE174" s="20"/>
      <c r="AF174" s="25"/>
      <c r="AG174" s="426"/>
      <c r="AU174" s="69"/>
      <c r="AV174" s="69"/>
      <c r="AW174" s="69"/>
      <c r="AX174" s="69"/>
      <c r="AY174" s="20"/>
      <c r="AZ174" s="98"/>
      <c r="BA174" s="20"/>
      <c r="BB174" s="69"/>
      <c r="BC174" s="25"/>
      <c r="BD174" s="98"/>
      <c r="BE174" s="20"/>
      <c r="BF174" s="69"/>
      <c r="BG174" s="20"/>
      <c r="BH174" s="20"/>
      <c r="BI174" s="20"/>
      <c r="BP174" s="2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</row>
    <row r="175" spans="1:80" s="18" customFormat="1" ht="9" x14ac:dyDescent="0.15">
      <c r="A175" s="23"/>
      <c r="B175" s="409"/>
      <c r="C175" s="409"/>
      <c r="D175" s="409"/>
      <c r="E175" s="409"/>
      <c r="F175" s="409"/>
      <c r="H175" s="649" t="s">
        <v>71</v>
      </c>
      <c r="I175" s="649"/>
      <c r="J175" s="649"/>
      <c r="K175" s="649"/>
      <c r="L175" s="649"/>
      <c r="M175" s="649"/>
      <c r="N175" s="409"/>
      <c r="O175" s="409"/>
      <c r="P175" s="409"/>
      <c r="Q175" s="409"/>
      <c r="R175" s="409"/>
      <c r="S175" s="409"/>
      <c r="T175" s="409"/>
      <c r="U175" s="409"/>
      <c r="V175" s="650" t="s">
        <v>71</v>
      </c>
      <c r="W175" s="650"/>
      <c r="X175" s="650"/>
      <c r="Y175" s="650"/>
      <c r="Z175" s="650"/>
      <c r="AA175" s="650"/>
      <c r="AD175" s="409"/>
      <c r="AE175" s="21"/>
      <c r="AF175" s="112"/>
      <c r="AG175" s="427"/>
      <c r="AN175" s="99"/>
      <c r="AO175" s="21"/>
      <c r="AP175" s="428"/>
      <c r="AQ175" s="429"/>
      <c r="AR175" s="99"/>
      <c r="AS175" s="21"/>
      <c r="AT175" s="70"/>
      <c r="AU175" s="70"/>
      <c r="AV175" s="70"/>
      <c r="AW175" s="70"/>
      <c r="AX175" s="70"/>
      <c r="AY175" s="21"/>
      <c r="AZ175" s="99"/>
      <c r="BA175" s="21"/>
      <c r="BB175" s="70"/>
      <c r="BC175" s="112"/>
      <c r="BD175" s="99"/>
      <c r="BE175" s="21"/>
      <c r="BF175" s="70"/>
      <c r="BG175" s="21"/>
      <c r="BH175" s="21"/>
      <c r="BI175" s="21"/>
      <c r="BP175" s="19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</row>
    <row r="176" spans="1:80" s="18" customFormat="1" ht="9" x14ac:dyDescent="0.15">
      <c r="A176" s="23"/>
      <c r="B176" s="410"/>
      <c r="C176" s="410"/>
      <c r="D176" s="410"/>
      <c r="E176" s="410"/>
      <c r="F176" s="410"/>
      <c r="H176" s="651" t="s">
        <v>165</v>
      </c>
      <c r="I176" s="651"/>
      <c r="J176" s="651"/>
      <c r="K176" s="651"/>
      <c r="L176" s="651"/>
      <c r="M176" s="651"/>
      <c r="N176" s="111"/>
      <c r="O176" s="111"/>
      <c r="P176" s="111"/>
      <c r="Q176" s="111"/>
      <c r="R176" s="111"/>
      <c r="S176" s="111"/>
      <c r="T176" s="410"/>
      <c r="U176" s="410"/>
      <c r="V176" s="651" t="s">
        <v>407</v>
      </c>
      <c r="W176" s="651"/>
      <c r="X176" s="651"/>
      <c r="Y176" s="651"/>
      <c r="Z176" s="651"/>
      <c r="AA176" s="651"/>
      <c r="AD176" s="111"/>
      <c r="AE176" s="20"/>
      <c r="AF176" s="25"/>
      <c r="AG176" s="426"/>
      <c r="AN176" s="98"/>
      <c r="AO176" s="20"/>
      <c r="AP176" s="68"/>
      <c r="AR176" s="98"/>
      <c r="AS176" s="20"/>
      <c r="AT176" s="69"/>
      <c r="AU176" s="69"/>
      <c r="AV176" s="69"/>
      <c r="AW176" s="69"/>
      <c r="AX176" s="69"/>
      <c r="AY176" s="20"/>
      <c r="AZ176" s="98"/>
      <c r="BA176" s="20"/>
      <c r="BB176" s="69"/>
      <c r="BC176" s="25"/>
      <c r="BD176" s="98"/>
      <c r="BE176" s="20"/>
      <c r="BF176" s="69"/>
      <c r="BG176" s="20"/>
      <c r="BH176" s="20"/>
      <c r="BI176" s="20"/>
      <c r="BP176" s="19"/>
    </row>
    <row r="177" spans="1:80" s="18" customFormat="1" ht="9" x14ac:dyDescent="0.15">
      <c r="A177" s="23"/>
      <c r="B177" s="411"/>
      <c r="C177" s="411"/>
      <c r="D177" s="411"/>
      <c r="E177" s="411"/>
      <c r="F177" s="411"/>
      <c r="G177" s="413" t="s">
        <v>117</v>
      </c>
      <c r="H177" s="655"/>
      <c r="I177" s="655"/>
      <c r="J177" s="655"/>
      <c r="K177" s="655"/>
      <c r="L177" s="655"/>
      <c r="M177" s="655"/>
      <c r="N177" s="655"/>
      <c r="O177" s="411"/>
      <c r="P177" s="411"/>
      <c r="Q177" s="411"/>
      <c r="R177" s="411"/>
      <c r="S177" s="411"/>
      <c r="U177" s="413" t="s">
        <v>117</v>
      </c>
      <c r="V177" s="656"/>
      <c r="W177" s="656"/>
      <c r="X177" s="656"/>
      <c r="Y177" s="656"/>
      <c r="Z177" s="656"/>
      <c r="AA177" s="656"/>
      <c r="AB177" s="656"/>
      <c r="AE177" s="20"/>
      <c r="AF177" s="25"/>
      <c r="AG177" s="426"/>
      <c r="AH177" s="20"/>
      <c r="AI177" s="20"/>
      <c r="AJ177" s="98"/>
      <c r="AK177" s="20"/>
      <c r="AL177" s="69"/>
      <c r="AM177" s="20"/>
      <c r="AN177" s="98"/>
      <c r="AO177" s="20"/>
      <c r="AP177" s="69"/>
      <c r="AQ177" s="20"/>
      <c r="AR177" s="98"/>
      <c r="AS177" s="20"/>
      <c r="AT177" s="69"/>
      <c r="AU177" s="69"/>
      <c r="AV177" s="69"/>
      <c r="AW177" s="69"/>
      <c r="AX177" s="69"/>
      <c r="AY177" s="20"/>
      <c r="AZ177" s="98"/>
      <c r="BA177" s="20"/>
      <c r="BB177" s="69"/>
      <c r="BC177" s="25"/>
      <c r="BD177" s="98"/>
      <c r="BE177" s="20"/>
      <c r="BF177" s="69"/>
      <c r="BG177" s="20"/>
      <c r="BH177" s="20"/>
      <c r="BI177" s="20"/>
      <c r="BP177" s="19"/>
    </row>
    <row r="178" spans="1:80" s="172" customFormat="1" ht="9" x14ac:dyDescent="0.15">
      <c r="A178" s="26"/>
      <c r="B178" s="411"/>
      <c r="C178" s="411"/>
      <c r="D178" s="411"/>
      <c r="E178" s="411"/>
      <c r="F178" s="411"/>
      <c r="G178" s="414" t="s">
        <v>128</v>
      </c>
      <c r="H178" s="655"/>
      <c r="I178" s="655"/>
      <c r="J178" s="655"/>
      <c r="K178" s="655"/>
      <c r="L178" s="655"/>
      <c r="M178" s="655"/>
      <c r="N178" s="655"/>
      <c r="O178" s="411"/>
      <c r="P178" s="411"/>
      <c r="Q178" s="411"/>
      <c r="R178" s="411"/>
      <c r="S178" s="411"/>
      <c r="U178" s="414" t="s">
        <v>128</v>
      </c>
      <c r="V178" s="656"/>
      <c r="W178" s="656"/>
      <c r="X178" s="656"/>
      <c r="Y178" s="656"/>
      <c r="Z178" s="656"/>
      <c r="AA178" s="656"/>
      <c r="AB178" s="656"/>
      <c r="AC178" s="18"/>
      <c r="AD178" s="18"/>
      <c r="AE178" s="20"/>
      <c r="AF178" s="25"/>
      <c r="AG178" s="426"/>
      <c r="AH178" s="20"/>
      <c r="AI178" s="20"/>
      <c r="AJ178" s="98"/>
      <c r="AK178" s="20"/>
      <c r="AL178" s="69"/>
      <c r="AM178" s="20"/>
      <c r="AN178" s="98"/>
      <c r="AO178" s="20"/>
      <c r="AP178" s="430"/>
      <c r="AQ178" s="22"/>
      <c r="AR178" s="98"/>
      <c r="AS178" s="20"/>
      <c r="AT178" s="69"/>
      <c r="AU178" s="69"/>
      <c r="AV178" s="69"/>
      <c r="AW178" s="69"/>
      <c r="AX178" s="69"/>
      <c r="AY178" s="20"/>
      <c r="AZ178" s="98"/>
      <c r="BA178" s="20"/>
      <c r="BB178" s="69"/>
      <c r="BC178" s="25"/>
      <c r="BD178" s="98"/>
      <c r="BE178" s="20"/>
      <c r="BF178" s="69"/>
      <c r="BG178" s="20"/>
      <c r="BH178" s="20"/>
      <c r="BI178" s="20"/>
      <c r="BP178" s="24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</row>
    <row r="179" spans="1:80" s="172" customFormat="1" ht="9.75" thickBot="1" x14ac:dyDescent="0.2">
      <c r="A179" s="60"/>
      <c r="B179" s="420"/>
      <c r="C179" s="420"/>
      <c r="D179" s="420"/>
      <c r="E179" s="420"/>
      <c r="F179" s="420"/>
      <c r="G179" s="420"/>
      <c r="H179" s="420"/>
      <c r="I179" s="420"/>
      <c r="J179" s="113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114"/>
      <c r="X179" s="114"/>
      <c r="Y179" s="115"/>
      <c r="Z179" s="115"/>
      <c r="AA179" s="116"/>
      <c r="AB179" s="116"/>
      <c r="AC179" s="116"/>
      <c r="AD179" s="116"/>
      <c r="AE179" s="116"/>
      <c r="AF179" s="117"/>
      <c r="AG179" s="431"/>
      <c r="AH179" s="116"/>
      <c r="AI179" s="116"/>
      <c r="AJ179" s="432"/>
      <c r="AK179" s="116"/>
      <c r="AL179" s="433"/>
      <c r="AM179" s="116"/>
      <c r="AN179" s="432"/>
      <c r="AO179" s="116"/>
      <c r="AP179" s="434"/>
      <c r="AQ179" s="114"/>
      <c r="AR179" s="432"/>
      <c r="AS179" s="116"/>
      <c r="AT179" s="433"/>
      <c r="AU179" s="433"/>
      <c r="AV179" s="433"/>
      <c r="AW179" s="433"/>
      <c r="AX179" s="433"/>
      <c r="AY179" s="116"/>
      <c r="AZ179" s="432"/>
      <c r="BA179" s="116"/>
      <c r="BB179" s="433"/>
      <c r="BC179" s="117"/>
      <c r="BD179" s="98"/>
      <c r="BE179" s="20"/>
      <c r="BF179" s="69"/>
      <c r="BG179" s="20"/>
      <c r="BH179" s="20"/>
      <c r="BI179" s="20"/>
      <c r="BP179" s="24"/>
    </row>
    <row r="180" spans="1:80" ht="30" customHeight="1" x14ac:dyDescent="0.15">
      <c r="B180" s="122"/>
      <c r="C180" s="122"/>
      <c r="D180" s="122"/>
      <c r="E180" s="122"/>
      <c r="F180" s="122"/>
      <c r="G180" s="122"/>
      <c r="H180" s="122"/>
      <c r="I180" s="12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</row>
    <row r="181" spans="1:80" ht="30" customHeight="1" x14ac:dyDescent="0.15">
      <c r="B181" s="647" t="s">
        <v>111</v>
      </c>
      <c r="C181" s="647"/>
      <c r="D181" s="647"/>
      <c r="E181" s="647"/>
      <c r="F181" s="647"/>
      <c r="G181" s="647"/>
      <c r="H181" s="647"/>
      <c r="I181" s="647"/>
      <c r="J181" s="647"/>
      <c r="K181" s="647"/>
      <c r="L181" s="647"/>
      <c r="M181" s="647"/>
      <c r="N181" s="647"/>
      <c r="O181" s="647"/>
      <c r="P181" s="647"/>
      <c r="R181" s="647" t="s">
        <v>84</v>
      </c>
      <c r="S181" s="647"/>
      <c r="T181" s="647"/>
      <c r="U181" s="647"/>
      <c r="V181" s="647"/>
      <c r="W181" s="647"/>
      <c r="X181" s="647"/>
      <c r="Y181" s="647"/>
      <c r="Z181" s="647"/>
      <c r="AA181" s="647"/>
      <c r="AB181" s="647"/>
      <c r="AC181" s="647"/>
      <c r="AD181" s="647"/>
      <c r="AE181" s="647"/>
      <c r="AF181" s="647"/>
      <c r="AG181" s="647"/>
      <c r="AH181" s="647"/>
      <c r="BE181" s="15"/>
      <c r="BF181" s="14"/>
      <c r="BP181" s="14"/>
    </row>
    <row r="182" spans="1:80" ht="30" customHeight="1" x14ac:dyDescent="0.15">
      <c r="B182" s="630" t="s">
        <v>17</v>
      </c>
      <c r="C182" s="630"/>
      <c r="D182" s="630"/>
      <c r="E182" s="630"/>
      <c r="F182" s="606" t="s">
        <v>75</v>
      </c>
      <c r="G182" s="606"/>
      <c r="H182" s="606"/>
      <c r="I182" s="606" t="s">
        <v>74</v>
      </c>
      <c r="J182" s="606"/>
      <c r="K182" s="606"/>
      <c r="L182" s="188"/>
      <c r="M182" s="606" t="s">
        <v>72</v>
      </c>
      <c r="N182" s="606"/>
      <c r="O182" s="606"/>
      <c r="P182" s="606"/>
      <c r="R182" s="630" t="s">
        <v>83</v>
      </c>
      <c r="S182" s="630"/>
      <c r="T182" s="630"/>
      <c r="U182" s="630"/>
      <c r="V182" s="630"/>
      <c r="W182" s="576" t="s">
        <v>75</v>
      </c>
      <c r="X182" s="577"/>
      <c r="Y182" s="577"/>
      <c r="Z182" s="578"/>
      <c r="AA182" s="576" t="s">
        <v>74</v>
      </c>
      <c r="AB182" s="577"/>
      <c r="AC182" s="578"/>
      <c r="AD182" s="606" t="s">
        <v>72</v>
      </c>
      <c r="AE182" s="606"/>
      <c r="AF182" s="606"/>
      <c r="AG182" s="606"/>
      <c r="AH182" s="606"/>
      <c r="BE182" s="15"/>
      <c r="BF182" s="14"/>
      <c r="BP182" s="14"/>
    </row>
    <row r="183" spans="1:80" ht="39" customHeight="1" x14ac:dyDescent="0.15">
      <c r="B183" s="642" t="s">
        <v>82</v>
      </c>
      <c r="C183" s="642"/>
      <c r="D183" s="642"/>
      <c r="E183" s="642"/>
      <c r="F183" s="643">
        <f>SUM(G151:L151)</f>
        <v>0</v>
      </c>
      <c r="G183" s="643"/>
      <c r="H183" s="643"/>
      <c r="I183" s="638">
        <f>SUM(T151:Y151)</f>
        <v>0</v>
      </c>
      <c r="J183" s="638"/>
      <c r="K183" s="638"/>
      <c r="L183" s="579">
        <f>+IF((I183-F183)&lt;0,(I183-F183)*-1,(F183-F183))</f>
        <v>0</v>
      </c>
      <c r="M183" s="579"/>
      <c r="N183" s="619" t="str">
        <f t="shared" ref="N183:N189" si="71">+IF((I183-F183)=0," ",IF((I183-F183)&lt;-1,"Servidores excedentes",IF((I183-F183)=1,"Servidor requerido",IF((I183-F183)=-1,"Servidor excedente",IF((I183-F183)&gt;1,"Servidores requeridos","")))))</f>
        <v xml:space="preserve"> </v>
      </c>
      <c r="O183" s="619"/>
      <c r="P183" s="619"/>
      <c r="R183" s="600" t="str">
        <f>BI12</f>
        <v>Gobernante</v>
      </c>
      <c r="S183" s="600"/>
      <c r="T183" s="600"/>
      <c r="U183" s="600"/>
      <c r="V183" s="600"/>
      <c r="W183" s="567">
        <f>BI151</f>
        <v>0</v>
      </c>
      <c r="X183" s="568"/>
      <c r="Y183" s="568"/>
      <c r="Z183" s="569"/>
      <c r="AA183" s="573">
        <f>BM151</f>
        <v>0</v>
      </c>
      <c r="AB183" s="574"/>
      <c r="AC183" s="575"/>
      <c r="AD183" s="579">
        <f>+IF((AA183-W183)&lt;0,(AA183-W183)*-1,(AA183-W183))</f>
        <v>0</v>
      </c>
      <c r="AE183" s="579"/>
      <c r="AF183" s="619" t="str">
        <f>+IF((AA183-W183)=0," ",IF((AA183-W183)&lt;-1,"Servidores excedentes",IF((AA183-W183)=1,"Servidor requerido",IF((AA183-W183)=-1,"Servidor excedente",IF((AA183-W183)&gt;1,"Servidores requeridos","")))))</f>
        <v xml:space="preserve"> </v>
      </c>
      <c r="AG183" s="619"/>
      <c r="AH183" s="619"/>
      <c r="BE183" s="15"/>
      <c r="BF183" s="14"/>
      <c r="BP183" s="14"/>
    </row>
    <row r="184" spans="1:80" ht="30" customHeight="1" x14ac:dyDescent="0.15">
      <c r="B184" s="663" t="str">
        <f>N12</f>
        <v>Ejecución y coordinación de procesos</v>
      </c>
      <c r="C184" s="663"/>
      <c r="D184" s="663"/>
      <c r="E184" s="663"/>
      <c r="F184" s="643">
        <f>N151</f>
        <v>0</v>
      </c>
      <c r="G184" s="643"/>
      <c r="H184" s="643"/>
      <c r="I184" s="638">
        <f>AA151</f>
        <v>0</v>
      </c>
      <c r="J184" s="638"/>
      <c r="K184" s="638"/>
      <c r="L184" s="579">
        <f t="shared" ref="L184:L189" si="72">+IF((I184-F184)&lt;0,(I184-F184)*-1,(I184-F184))</f>
        <v>0</v>
      </c>
      <c r="M184" s="579"/>
      <c r="N184" s="619" t="str">
        <f t="shared" si="71"/>
        <v xml:space="preserve"> </v>
      </c>
      <c r="O184" s="619"/>
      <c r="P184" s="619"/>
      <c r="R184" s="600" t="str">
        <f>BJ12</f>
        <v>Sustantivo</v>
      </c>
      <c r="S184" s="600"/>
      <c r="T184" s="600"/>
      <c r="U184" s="600"/>
      <c r="V184" s="600"/>
      <c r="W184" s="570">
        <f>BJ151</f>
        <v>0</v>
      </c>
      <c r="X184" s="571"/>
      <c r="Y184" s="571"/>
      <c r="Z184" s="572"/>
      <c r="AA184" s="573">
        <f>BN151</f>
        <v>0</v>
      </c>
      <c r="AB184" s="574"/>
      <c r="AC184" s="575"/>
      <c r="AD184" s="579">
        <f>+IF((AA184-W184)&lt;0,(AA184-W184)*-1,(AA184-W184))</f>
        <v>0</v>
      </c>
      <c r="AE184" s="579"/>
      <c r="AF184" s="619" t="str">
        <f>+IF((AA184-W184)=0," ",IF((AA184-W184)&lt;-1,"Servidores excedentes",IF((AA184-W184)=1,"Servidor requerido",IF((AA184-W184)=-1,"Servidor excedente",IF((AA184-W184)&gt;1,"Servidores requeridos","")))))</f>
        <v xml:space="preserve"> </v>
      </c>
      <c r="AG184" s="619"/>
      <c r="AH184" s="619"/>
      <c r="BE184" s="15"/>
      <c r="BF184" s="14"/>
      <c r="BP184" s="14"/>
    </row>
    <row r="185" spans="1:80" ht="30" customHeight="1" x14ac:dyDescent="0.15">
      <c r="B185" s="635" t="str">
        <f>O12</f>
        <v xml:space="preserve">Ejecución de procesos </v>
      </c>
      <c r="C185" s="636"/>
      <c r="D185" s="636"/>
      <c r="E185" s="637"/>
      <c r="F185" s="570">
        <f>O151</f>
        <v>0</v>
      </c>
      <c r="G185" s="571"/>
      <c r="H185" s="572"/>
      <c r="I185" s="638">
        <f>AB151</f>
        <v>0</v>
      </c>
      <c r="J185" s="638"/>
      <c r="K185" s="638"/>
      <c r="L185" s="579">
        <f t="shared" si="72"/>
        <v>0</v>
      </c>
      <c r="M185" s="579"/>
      <c r="N185" s="619" t="str">
        <f t="shared" si="71"/>
        <v xml:space="preserve"> </v>
      </c>
      <c r="O185" s="619"/>
      <c r="P185" s="619"/>
      <c r="R185" s="600" t="str">
        <f>BK12</f>
        <v>Adjetivo</v>
      </c>
      <c r="S185" s="600"/>
      <c r="T185" s="600"/>
      <c r="U185" s="600"/>
      <c r="V185" s="600"/>
      <c r="W185" s="570">
        <f>BK151</f>
        <v>0</v>
      </c>
      <c r="X185" s="571"/>
      <c r="Y185" s="571"/>
      <c r="Z185" s="572"/>
      <c r="AA185" s="573">
        <f>BO151</f>
        <v>0</v>
      </c>
      <c r="AB185" s="574"/>
      <c r="AC185" s="575"/>
      <c r="AD185" s="645">
        <f>+IF((AA185-W185)&lt;0,(AA185-W185)*-1,(AA185-W185))</f>
        <v>0</v>
      </c>
      <c r="AE185" s="646"/>
      <c r="AF185" s="619" t="str">
        <f>+IF((AA185-W185)=0," ",IF((AA185-W185)&lt;-1,"Servidores excedentes",IF((AA185-W185)=1,"Servidor requerido",IF((AA185-W185)=-1,"Servidor excedente",IF((AA185-W185)&gt;1,"Servidores requeridos","")))))</f>
        <v xml:space="preserve"> </v>
      </c>
      <c r="AG185" s="619"/>
      <c r="AH185" s="619"/>
      <c r="BE185" s="15"/>
      <c r="BF185" s="14"/>
      <c r="BP185" s="14"/>
    </row>
    <row r="186" spans="1:80" ht="30" customHeight="1" x14ac:dyDescent="0.15">
      <c r="B186" s="639" t="str">
        <f>P12</f>
        <v>Ejecución de procesos de apoyo</v>
      </c>
      <c r="C186" s="640"/>
      <c r="D186" s="640"/>
      <c r="E186" s="641"/>
      <c r="F186" s="570">
        <f>P151</f>
        <v>0</v>
      </c>
      <c r="G186" s="571"/>
      <c r="H186" s="572"/>
      <c r="I186" s="638">
        <f>AC151</f>
        <v>0</v>
      </c>
      <c r="J186" s="638"/>
      <c r="K186" s="638"/>
      <c r="L186" s="579">
        <f t="shared" si="72"/>
        <v>0</v>
      </c>
      <c r="M186" s="579"/>
      <c r="N186" s="619" t="str">
        <f t="shared" si="71"/>
        <v xml:space="preserve"> </v>
      </c>
      <c r="O186" s="619"/>
      <c r="P186" s="619"/>
      <c r="R186" s="660" t="s">
        <v>77</v>
      </c>
      <c r="S186" s="661"/>
      <c r="T186" s="661"/>
      <c r="U186" s="661"/>
      <c r="V186" s="662"/>
      <c r="W186" s="576">
        <f>SUM(W183:Z185)</f>
        <v>0</v>
      </c>
      <c r="X186" s="577"/>
      <c r="Y186" s="577"/>
      <c r="Z186" s="578"/>
      <c r="AA186" s="633">
        <f>SUM(AA183:AC185)</f>
        <v>0</v>
      </c>
      <c r="AB186" s="644"/>
      <c r="AC186" s="634"/>
      <c r="AD186" s="633">
        <f>+IF((AA186-W186)&lt;0,(AA186-W186)*-1,(AA186-W186))</f>
        <v>0</v>
      </c>
      <c r="AE186" s="634"/>
      <c r="AF186" s="632" t="str">
        <f>+IF((AA186-W186)=0," ",IF((AA186-W186)&lt;-1,"Servidores excedentes",IF((AA186-W186)=1,"Servidor requerido",IF((AA186-W186)=-1,"Servidor excedente",IF((AA186-W186)&gt;1,"Servidores requeridos","")))))</f>
        <v xml:space="preserve"> </v>
      </c>
      <c r="AG186" s="632"/>
      <c r="AH186" s="632"/>
      <c r="BE186" s="15"/>
      <c r="BF186" s="14"/>
      <c r="BP186" s="14"/>
    </row>
    <row r="187" spans="1:80" ht="30" customHeight="1" x14ac:dyDescent="0.15">
      <c r="B187" s="657" t="str">
        <f>Q12</f>
        <v>Administrativo</v>
      </c>
      <c r="C187" s="658"/>
      <c r="D187" s="658"/>
      <c r="E187" s="659"/>
      <c r="F187" s="570">
        <f>Q151</f>
        <v>0</v>
      </c>
      <c r="G187" s="571"/>
      <c r="H187" s="572"/>
      <c r="I187" s="638">
        <f>AD151</f>
        <v>0</v>
      </c>
      <c r="J187" s="638"/>
      <c r="K187" s="638"/>
      <c r="L187" s="579">
        <f t="shared" si="72"/>
        <v>0</v>
      </c>
      <c r="M187" s="579"/>
      <c r="N187" s="619" t="str">
        <f t="shared" si="71"/>
        <v xml:space="preserve"> </v>
      </c>
      <c r="O187" s="619"/>
      <c r="P187" s="619"/>
      <c r="T187" s="16"/>
      <c r="U187" s="336"/>
      <c r="V187" s="336"/>
      <c r="W187" s="17"/>
      <c r="X187" s="17"/>
      <c r="Y187" s="336"/>
      <c r="Z187" s="336"/>
      <c r="AA187" s="336"/>
      <c r="AB187" s="336"/>
      <c r="AC187" s="336"/>
      <c r="AD187" s="336"/>
      <c r="BA187" s="15"/>
      <c r="BB187" s="14"/>
      <c r="BE187" s="15"/>
      <c r="BF187" s="14"/>
      <c r="BP187" s="14"/>
    </row>
    <row r="188" spans="1:80" ht="30" customHeight="1" x14ac:dyDescent="0.15">
      <c r="B188" s="657" t="str">
        <f>R12</f>
        <v>Servicios</v>
      </c>
      <c r="C188" s="658"/>
      <c r="D188" s="658"/>
      <c r="E188" s="659"/>
      <c r="F188" s="570">
        <f>R151</f>
        <v>0</v>
      </c>
      <c r="G188" s="571"/>
      <c r="H188" s="572"/>
      <c r="I188" s="638">
        <f>AE151</f>
        <v>0</v>
      </c>
      <c r="J188" s="638"/>
      <c r="K188" s="638"/>
      <c r="L188" s="579">
        <f t="shared" si="72"/>
        <v>0</v>
      </c>
      <c r="M188" s="579"/>
      <c r="N188" s="619" t="str">
        <f t="shared" si="71"/>
        <v xml:space="preserve"> </v>
      </c>
      <c r="O188" s="619"/>
      <c r="P188" s="619"/>
      <c r="T188" s="336"/>
      <c r="U188" s="336"/>
      <c r="V188" s="336"/>
      <c r="W188" s="17"/>
      <c r="X188" s="17"/>
      <c r="Y188" s="16"/>
      <c r="Z188" s="16"/>
      <c r="AA188" s="336"/>
      <c r="AB188" s="336"/>
      <c r="AC188" s="336"/>
      <c r="AD188" s="336"/>
      <c r="BA188" s="15"/>
      <c r="BB188" s="14"/>
      <c r="BE188" s="15"/>
      <c r="BF188" s="14"/>
      <c r="BP188" s="14"/>
    </row>
    <row r="189" spans="1:80" ht="30" customHeight="1" x14ac:dyDescent="0.15">
      <c r="B189" s="660" t="s">
        <v>77</v>
      </c>
      <c r="C189" s="661"/>
      <c r="D189" s="661"/>
      <c r="E189" s="662"/>
      <c r="F189" s="606">
        <f>SUM(F183:H188)</f>
        <v>0</v>
      </c>
      <c r="G189" s="606"/>
      <c r="H189" s="606"/>
      <c r="I189" s="632">
        <f>SUM(I183:K188)</f>
        <v>0</v>
      </c>
      <c r="J189" s="632"/>
      <c r="K189" s="632"/>
      <c r="L189" s="632">
        <f t="shared" si="72"/>
        <v>0</v>
      </c>
      <c r="M189" s="632"/>
      <c r="N189" s="632" t="str">
        <f t="shared" si="71"/>
        <v xml:space="preserve"> </v>
      </c>
      <c r="O189" s="632"/>
      <c r="P189" s="632"/>
      <c r="T189" s="336"/>
      <c r="U189" s="336"/>
      <c r="V189" s="336"/>
      <c r="W189" s="17"/>
      <c r="X189" s="17"/>
      <c r="Y189" s="16"/>
      <c r="Z189" s="16"/>
      <c r="AA189" s="336"/>
      <c r="AB189" s="336"/>
      <c r="AC189" s="336"/>
      <c r="AD189" s="336"/>
      <c r="BA189" s="15"/>
      <c r="BB189" s="14"/>
      <c r="BE189" s="15"/>
      <c r="BF189" s="14"/>
      <c r="BP189" s="14"/>
    </row>
    <row r="190" spans="1:80" ht="30" hidden="1" customHeight="1" x14ac:dyDescent="0.15">
      <c r="B190" s="122"/>
      <c r="Q190" s="199"/>
      <c r="T190" s="336"/>
      <c r="U190" s="336"/>
      <c r="V190" s="336"/>
      <c r="W190" s="17"/>
      <c r="X190" s="17"/>
      <c r="Y190" s="16"/>
      <c r="Z190" s="16"/>
      <c r="AA190" s="336"/>
      <c r="AB190" s="336"/>
      <c r="AC190" s="336"/>
      <c r="AD190" s="336"/>
      <c r="AL190" s="14"/>
      <c r="AM190" s="68"/>
      <c r="AO190" s="68"/>
      <c r="AP190" s="14"/>
      <c r="AT190" s="14"/>
      <c r="AU190" s="14"/>
      <c r="AV190" s="14"/>
      <c r="AW190" s="14"/>
      <c r="AX190" s="14"/>
      <c r="BA190" s="15"/>
      <c r="BB190" s="14"/>
      <c r="BE190" s="15"/>
      <c r="BF190" s="14"/>
      <c r="BP190" s="14"/>
    </row>
    <row r="191" spans="1:80" ht="30" hidden="1" customHeight="1" x14ac:dyDescent="0.15">
      <c r="B191" s="122"/>
      <c r="C191" s="197"/>
      <c r="D191" s="197"/>
      <c r="E191" s="197"/>
      <c r="F191" s="197"/>
      <c r="G191" s="198"/>
      <c r="H191" s="198"/>
      <c r="I191" s="198"/>
      <c r="J191" s="199"/>
      <c r="K191" s="199"/>
      <c r="L191" s="199"/>
      <c r="M191" s="199"/>
      <c r="N191" s="199"/>
      <c r="O191" s="199"/>
      <c r="P191" s="199"/>
      <c r="Q191" s="199"/>
      <c r="T191" s="336"/>
      <c r="U191" s="336"/>
      <c r="V191" s="336"/>
      <c r="W191" s="17"/>
      <c r="X191" s="17"/>
      <c r="Y191" s="16"/>
      <c r="Z191" s="16"/>
      <c r="AA191" s="336"/>
      <c r="AB191" s="336"/>
      <c r="AC191" s="336"/>
      <c r="AD191" s="336"/>
      <c r="AL191" s="14"/>
      <c r="AM191" s="68"/>
      <c r="AO191" s="68"/>
      <c r="AP191" s="14"/>
      <c r="AT191" s="14"/>
      <c r="AU191" s="14"/>
      <c r="AV191" s="14"/>
      <c r="AW191" s="14"/>
      <c r="AX191" s="14"/>
      <c r="BA191" s="15"/>
      <c r="BB191" s="14"/>
      <c r="BE191" s="15"/>
      <c r="BF191" s="14"/>
      <c r="BP191" s="14"/>
    </row>
    <row r="192" spans="1:80" ht="30" hidden="1" customHeight="1" x14ac:dyDescent="0.15">
      <c r="B192" s="122"/>
      <c r="C192" s="197"/>
      <c r="D192" s="197"/>
      <c r="E192" s="197"/>
      <c r="F192" s="197"/>
      <c r="G192" s="198"/>
      <c r="H192" s="198"/>
      <c r="I192" s="198"/>
      <c r="J192" s="199"/>
      <c r="K192" s="199"/>
      <c r="L192" s="199"/>
      <c r="M192" s="199"/>
      <c r="N192" s="199"/>
      <c r="O192" s="199"/>
      <c r="P192" s="199"/>
      <c r="Q192" s="199"/>
      <c r="T192" s="336"/>
      <c r="U192" s="336"/>
      <c r="V192" s="336"/>
      <c r="W192" s="17"/>
      <c r="X192" s="17"/>
      <c r="Y192" s="16"/>
      <c r="Z192" s="16"/>
      <c r="AA192" s="336"/>
      <c r="AB192" s="336"/>
      <c r="AC192" s="336"/>
      <c r="AD192" s="336"/>
      <c r="AL192" s="14"/>
      <c r="AM192" s="68"/>
      <c r="AO192" s="68"/>
      <c r="AP192" s="14"/>
      <c r="AT192" s="14"/>
      <c r="AU192" s="14"/>
      <c r="AV192" s="14"/>
      <c r="AW192" s="14"/>
      <c r="AX192" s="14"/>
      <c r="BA192" s="15"/>
      <c r="BB192" s="14"/>
      <c r="BE192" s="15"/>
      <c r="BF192" s="14"/>
      <c r="BP192" s="14"/>
    </row>
    <row r="193" spans="1:68" ht="30" hidden="1" customHeight="1" x14ac:dyDescent="0.15">
      <c r="B193" s="122"/>
      <c r="C193" s="197"/>
      <c r="D193" s="197"/>
      <c r="E193" s="197"/>
      <c r="F193" s="197"/>
      <c r="G193" s="198"/>
      <c r="H193" s="198"/>
      <c r="I193" s="198"/>
      <c r="J193" s="199"/>
      <c r="K193" s="199"/>
      <c r="L193" s="199"/>
      <c r="M193" s="199"/>
      <c r="N193" s="199"/>
      <c r="O193" s="199"/>
      <c r="P193" s="199"/>
      <c r="Q193" s="199"/>
      <c r="T193" s="336"/>
      <c r="U193" s="336"/>
      <c r="V193" s="336"/>
      <c r="W193" s="17"/>
      <c r="X193" s="17"/>
      <c r="Y193" s="16"/>
      <c r="Z193" s="16"/>
      <c r="AA193" s="336"/>
      <c r="AB193" s="336"/>
      <c r="AC193" s="336"/>
      <c r="AD193" s="336"/>
      <c r="AL193" s="14"/>
      <c r="AM193" s="68"/>
      <c r="AO193" s="68"/>
      <c r="AP193" s="14"/>
      <c r="AT193" s="14"/>
      <c r="AU193" s="14"/>
      <c r="AV193" s="14"/>
      <c r="AW193" s="14"/>
      <c r="AX193" s="14"/>
      <c r="BA193" s="15"/>
      <c r="BB193" s="14"/>
      <c r="BE193" s="15"/>
      <c r="BF193" s="14"/>
      <c r="BP193" s="14"/>
    </row>
    <row r="194" spans="1:68" ht="30" hidden="1" customHeight="1" x14ac:dyDescent="0.15">
      <c r="B194" s="122"/>
      <c r="C194" s="197"/>
      <c r="D194" s="197"/>
      <c r="E194" s="197"/>
      <c r="F194" s="197"/>
      <c r="G194" s="198"/>
      <c r="H194" s="198"/>
      <c r="I194" s="198"/>
      <c r="J194" s="199"/>
      <c r="K194" s="199"/>
      <c r="L194" s="199"/>
      <c r="M194" s="199"/>
      <c r="N194" s="199"/>
      <c r="O194" s="199"/>
      <c r="P194" s="199"/>
      <c r="Q194" s="199"/>
      <c r="T194" s="336"/>
      <c r="U194" s="336"/>
      <c r="V194" s="336"/>
      <c r="W194" s="17"/>
      <c r="X194" s="17"/>
      <c r="Y194" s="16"/>
      <c r="Z194" s="16"/>
      <c r="AA194" s="336"/>
      <c r="AB194" s="336"/>
      <c r="AC194" s="336"/>
      <c r="AD194" s="336"/>
      <c r="AL194" s="14"/>
      <c r="AM194" s="68"/>
      <c r="AO194" s="68"/>
      <c r="AP194" s="14"/>
      <c r="AT194" s="14"/>
      <c r="AU194" s="14"/>
      <c r="AV194" s="14"/>
      <c r="AW194" s="14"/>
      <c r="AX194" s="14"/>
      <c r="BA194" s="15"/>
      <c r="BB194" s="14"/>
      <c r="BE194" s="15"/>
      <c r="BF194" s="14"/>
      <c r="BP194" s="14"/>
    </row>
    <row r="195" spans="1:68" ht="30" hidden="1" customHeight="1" x14ac:dyDescent="0.15">
      <c r="B195" s="122"/>
      <c r="C195" s="197"/>
      <c r="D195" s="197"/>
      <c r="E195" s="197"/>
      <c r="F195" s="197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  <c r="T195" s="336"/>
      <c r="U195" s="336"/>
      <c r="V195" s="336"/>
      <c r="W195" s="17"/>
      <c r="X195" s="17"/>
      <c r="Y195" s="16"/>
      <c r="Z195" s="16"/>
      <c r="AA195" s="336"/>
      <c r="AB195" s="336"/>
      <c r="AC195" s="336"/>
      <c r="AD195" s="336"/>
      <c r="AL195" s="14"/>
      <c r="AM195" s="68"/>
      <c r="AO195" s="68"/>
      <c r="AP195" s="14"/>
      <c r="AT195" s="14"/>
      <c r="AU195" s="14"/>
      <c r="AV195" s="14"/>
      <c r="AW195" s="14"/>
      <c r="AX195" s="14"/>
      <c r="BA195" s="15"/>
      <c r="BB195" s="14"/>
      <c r="BE195" s="15"/>
      <c r="BF195" s="14"/>
      <c r="BP195" s="14"/>
    </row>
    <row r="196" spans="1:68" ht="30" hidden="1" customHeight="1" x14ac:dyDescent="0.15">
      <c r="B196" s="122"/>
      <c r="C196" s="197"/>
      <c r="D196" s="197"/>
      <c r="E196" s="197"/>
      <c r="F196" s="197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  <c r="T196" s="336"/>
      <c r="U196" s="336"/>
      <c r="V196" s="336"/>
      <c r="W196" s="17"/>
      <c r="X196" s="17"/>
      <c r="Y196" s="16"/>
      <c r="Z196" s="16"/>
      <c r="AA196" s="336"/>
      <c r="AB196" s="336"/>
      <c r="AC196" s="336"/>
      <c r="AD196" s="336"/>
      <c r="AL196" s="14"/>
      <c r="AM196" s="68"/>
      <c r="AO196" s="68"/>
      <c r="AP196" s="14"/>
      <c r="AT196" s="14"/>
      <c r="AU196" s="14"/>
      <c r="AV196" s="14"/>
      <c r="AW196" s="14"/>
      <c r="AX196" s="14"/>
      <c r="BA196" s="15"/>
      <c r="BB196" s="14"/>
      <c r="BE196" s="15"/>
      <c r="BF196" s="14"/>
      <c r="BP196" s="14"/>
    </row>
    <row r="197" spans="1:68" ht="30" hidden="1" customHeight="1" x14ac:dyDescent="0.15">
      <c r="B197" s="122"/>
      <c r="C197" s="197"/>
      <c r="D197" s="197"/>
      <c r="E197" s="197"/>
      <c r="F197" s="197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  <c r="T197" s="336"/>
      <c r="U197" s="336"/>
      <c r="V197" s="336"/>
      <c r="W197" s="17"/>
      <c r="X197" s="17"/>
      <c r="Y197" s="16"/>
      <c r="Z197" s="16"/>
      <c r="AA197" s="336"/>
      <c r="AB197" s="336"/>
      <c r="AC197" s="336"/>
      <c r="AD197" s="336"/>
      <c r="AL197" s="14"/>
      <c r="AM197" s="68"/>
      <c r="AO197" s="68"/>
      <c r="AP197" s="14"/>
      <c r="AT197" s="14"/>
      <c r="AU197" s="14"/>
      <c r="AV197" s="14"/>
      <c r="AW197" s="14"/>
      <c r="AX197" s="14"/>
      <c r="BA197" s="15"/>
      <c r="BB197" s="14"/>
      <c r="BE197" s="15"/>
      <c r="BF197" s="14"/>
      <c r="BP197" s="14"/>
    </row>
    <row r="198" spans="1:68" ht="30" hidden="1" customHeight="1" x14ac:dyDescent="0.15">
      <c r="B198" s="122"/>
      <c r="C198" s="197"/>
      <c r="D198" s="197"/>
      <c r="E198" s="197"/>
      <c r="F198" s="197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  <c r="T198" s="336"/>
      <c r="U198" s="336"/>
      <c r="V198" s="336"/>
      <c r="W198" s="17"/>
      <c r="X198" s="17"/>
      <c r="Y198" s="16"/>
      <c r="Z198" s="16"/>
      <c r="AA198" s="336"/>
      <c r="AB198" s="336"/>
      <c r="AC198" s="336"/>
      <c r="AD198" s="336"/>
      <c r="AL198" s="14"/>
      <c r="AM198" s="68"/>
      <c r="AO198" s="68"/>
      <c r="AP198" s="14"/>
      <c r="AT198" s="14"/>
      <c r="AU198" s="14"/>
      <c r="AV198" s="14"/>
      <c r="AW198" s="14"/>
      <c r="AX198" s="14"/>
      <c r="BA198" s="15"/>
      <c r="BB198" s="14"/>
      <c r="BE198" s="15"/>
      <c r="BF198" s="14"/>
      <c r="BP198" s="14"/>
    </row>
    <row r="199" spans="1:68" ht="30" hidden="1" customHeight="1" x14ac:dyDescent="0.15">
      <c r="B199" s="122"/>
      <c r="C199" s="197"/>
      <c r="D199" s="197"/>
      <c r="E199" s="197"/>
      <c r="F199" s="197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  <c r="T199" s="336"/>
      <c r="U199" s="336"/>
      <c r="V199" s="336"/>
      <c r="W199" s="17"/>
      <c r="X199" s="17"/>
      <c r="Y199" s="16"/>
      <c r="Z199" s="16"/>
      <c r="AA199" s="336"/>
      <c r="AB199" s="336"/>
      <c r="AC199" s="336"/>
      <c r="AD199" s="336"/>
      <c r="AL199" s="14"/>
      <c r="AM199" s="68"/>
      <c r="AO199" s="68"/>
      <c r="AP199" s="14"/>
      <c r="AT199" s="14"/>
      <c r="AU199" s="14"/>
      <c r="AV199" s="14"/>
      <c r="AW199" s="14"/>
      <c r="AX199" s="14"/>
      <c r="BA199" s="15"/>
      <c r="BB199" s="14"/>
      <c r="BE199" s="15"/>
      <c r="BF199" s="14"/>
      <c r="BP199" s="14"/>
    </row>
    <row r="200" spans="1:68" ht="30" hidden="1" customHeight="1" x14ac:dyDescent="0.15">
      <c r="B200" s="122"/>
      <c r="C200" s="197"/>
      <c r="D200" s="197"/>
      <c r="E200" s="197"/>
      <c r="F200" s="197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  <c r="T200" s="336"/>
      <c r="U200" s="336"/>
      <c r="V200" s="336"/>
      <c r="W200" s="17"/>
      <c r="X200" s="17"/>
      <c r="Y200" s="16"/>
      <c r="Z200" s="16"/>
      <c r="AA200" s="336"/>
      <c r="AB200" s="336"/>
      <c r="AC200" s="336"/>
      <c r="AD200" s="336"/>
      <c r="AL200" s="14"/>
      <c r="AM200" s="68"/>
      <c r="AO200" s="68"/>
      <c r="AP200" s="14"/>
      <c r="AT200" s="14"/>
      <c r="AU200" s="14"/>
      <c r="AV200" s="14"/>
      <c r="AW200" s="14"/>
      <c r="AX200" s="14"/>
      <c r="BA200" s="15"/>
      <c r="BB200" s="14"/>
      <c r="BE200" s="15"/>
      <c r="BF200" s="14"/>
      <c r="BP200" s="14"/>
    </row>
    <row r="201" spans="1:68" ht="30" hidden="1" customHeight="1" x14ac:dyDescent="0.15">
      <c r="B201" s="122"/>
      <c r="C201" s="122"/>
      <c r="D201" s="122"/>
      <c r="E201" s="122"/>
      <c r="F201" s="122"/>
      <c r="G201" s="122"/>
      <c r="H201" s="122"/>
      <c r="I201" s="122"/>
      <c r="T201" s="336"/>
      <c r="U201" s="336"/>
      <c r="V201" s="336"/>
      <c r="W201" s="17"/>
      <c r="X201" s="17"/>
      <c r="Y201" s="16"/>
      <c r="Z201" s="16"/>
      <c r="AA201" s="336"/>
      <c r="AB201" s="336"/>
      <c r="AC201" s="336"/>
      <c r="AD201" s="336"/>
      <c r="AL201" s="14"/>
      <c r="AM201" s="68"/>
      <c r="AO201" s="68"/>
      <c r="AP201" s="14"/>
      <c r="AT201" s="14"/>
      <c r="AU201" s="14"/>
      <c r="AV201" s="14"/>
      <c r="AW201" s="14"/>
      <c r="AX201" s="14"/>
      <c r="BA201" s="15"/>
      <c r="BB201" s="14"/>
      <c r="BE201" s="15"/>
      <c r="BF201" s="14"/>
      <c r="BP201" s="14"/>
    </row>
    <row r="202" spans="1:68" ht="30" hidden="1" customHeight="1" x14ac:dyDescent="0.15">
      <c r="W202" s="336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L202" s="14"/>
      <c r="AM202" s="68"/>
      <c r="AO202" s="68"/>
      <c r="AP202" s="14"/>
      <c r="AT202" s="14"/>
      <c r="AU202" s="14"/>
      <c r="AV202" s="14"/>
      <c r="AW202" s="14"/>
      <c r="AX202" s="14"/>
      <c r="BA202" s="15"/>
      <c r="BB202" s="14"/>
      <c r="BE202" s="15"/>
      <c r="BF202" s="14"/>
      <c r="BP202" s="14"/>
    </row>
    <row r="203" spans="1:68" ht="30" hidden="1" customHeight="1" x14ac:dyDescent="0.15">
      <c r="A203" s="602"/>
      <c r="B203" s="602"/>
      <c r="C203" s="602"/>
      <c r="D203" s="602"/>
      <c r="E203" s="602"/>
      <c r="F203" s="602"/>
      <c r="G203" s="602"/>
      <c r="H203" s="602"/>
      <c r="I203" s="602"/>
      <c r="J203" s="602"/>
      <c r="K203" s="602"/>
      <c r="L203" s="602"/>
      <c r="M203" s="602"/>
      <c r="N203" s="602"/>
      <c r="O203" s="602"/>
      <c r="P203" s="602"/>
      <c r="Q203" s="602"/>
      <c r="R203" s="602"/>
      <c r="T203" s="336"/>
      <c r="U203" s="336"/>
      <c r="V203" s="336"/>
      <c r="W203" s="17"/>
      <c r="X203" s="17"/>
      <c r="Y203" s="336"/>
      <c r="Z203" s="336"/>
      <c r="AA203" s="336"/>
      <c r="AB203" s="336"/>
      <c r="AC203" s="336"/>
      <c r="AD203" s="336"/>
      <c r="AJ203" s="336"/>
      <c r="AK203" s="336"/>
      <c r="AL203" s="336"/>
      <c r="AM203" s="336"/>
      <c r="AN203" s="336"/>
      <c r="AO203" s="336"/>
      <c r="AP203" s="336"/>
      <c r="AQ203" s="336"/>
    </row>
    <row r="204" spans="1:68" ht="30" hidden="1" customHeight="1" x14ac:dyDescent="0.15">
      <c r="W204" s="17"/>
      <c r="X204" s="17"/>
      <c r="Y204" s="336"/>
      <c r="Z204" s="336"/>
    </row>
    <row r="205" spans="1:68" ht="30" hidden="1" customHeight="1" x14ac:dyDescent="0.15">
      <c r="S205" s="167"/>
      <c r="T205" s="167"/>
      <c r="U205" s="167"/>
      <c r="V205" s="167"/>
      <c r="W205" s="167"/>
      <c r="X205" s="167"/>
    </row>
    <row r="206" spans="1:68" ht="30" hidden="1" customHeight="1" x14ac:dyDescent="0.15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</row>
    <row r="207" spans="1:68" ht="30" hidden="1" customHeight="1" x14ac:dyDescent="0.15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</row>
    <row r="208" spans="1:68" ht="30" hidden="1" customHeight="1" x14ac:dyDescent="0.15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</row>
  </sheetData>
  <sheetProtection algorithmName="SHA-512" hashValue="jgZGT+OAhTv7k6byKjeAEWHMCe+WVPfvTmc9VVuSXswRmOVjdtWMCRwttLBQp7UX6d4WEJOPyNv4vaSban+XqQ==" saltValue="P/Iuk6eW7ZJpf+/68fkgtA==" spinCount="100000" sheet="1" objects="1" scenarios="1" selectLockedCells="1"/>
  <protectedRanges>
    <protectedRange sqref="W204:Z204 AE177 BG174:BH179 AR177:AS177 G179:H179 AN175:AO179 AM177:AM179" name="Rango6_5"/>
    <protectedRange sqref="F183:F188 Y183:Y185 W183:W185" name="Rango5_6"/>
    <protectedRange sqref="I8 R8 O8 F8:G8 V7:X7 A8 A7:D7 A9:AT9 H7 AA7 J7:R7 AB7:AT8 T7:T8 U8:W8 Y8:AA8" name="Rango2"/>
    <protectedRange sqref="B8" name="Rango2_1"/>
    <protectedRange sqref="B177 K177:L177 AA177:AB177" name="Rango6_5_1"/>
    <protectedRange sqref="H176 V176" name="Rango6_5_2"/>
  </protectedRanges>
  <mergeCells count="320">
    <mergeCell ref="O159:R159"/>
    <mergeCell ref="V174:AA174"/>
    <mergeCell ref="I5:W5"/>
    <mergeCell ref="B2:H5"/>
    <mergeCell ref="B7:H7"/>
    <mergeCell ref="V7:Y7"/>
    <mergeCell ref="V8:Y8"/>
    <mergeCell ref="I7:U7"/>
    <mergeCell ref="I8:U8"/>
    <mergeCell ref="B6:R6"/>
    <mergeCell ref="AA5:AE5"/>
    <mergeCell ref="AA4:AE4"/>
    <mergeCell ref="AA3:AE3"/>
    <mergeCell ref="AA2:AE2"/>
    <mergeCell ref="X2:Y2"/>
    <mergeCell ref="X3:Y3"/>
    <mergeCell ref="X4:Y4"/>
    <mergeCell ref="X5:Y5"/>
    <mergeCell ref="B151:F151"/>
    <mergeCell ref="I2:W3"/>
    <mergeCell ref="I4:W4"/>
    <mergeCell ref="K157:M157"/>
    <mergeCell ref="U157:X157"/>
    <mergeCell ref="B157:J157"/>
    <mergeCell ref="A203:R203"/>
    <mergeCell ref="B188:E188"/>
    <mergeCell ref="F188:H188"/>
    <mergeCell ref="I188:K188"/>
    <mergeCell ref="N188:P188"/>
    <mergeCell ref="B189:E189"/>
    <mergeCell ref="F189:H189"/>
    <mergeCell ref="I189:K189"/>
    <mergeCell ref="N189:P189"/>
    <mergeCell ref="L188:M188"/>
    <mergeCell ref="L189:M189"/>
    <mergeCell ref="B187:E187"/>
    <mergeCell ref="F187:H187"/>
    <mergeCell ref="I187:K187"/>
    <mergeCell ref="N187:P187"/>
    <mergeCell ref="R186:V186"/>
    <mergeCell ref="L187:M187"/>
    <mergeCell ref="F182:H182"/>
    <mergeCell ref="I182:K182"/>
    <mergeCell ref="M182:P182"/>
    <mergeCell ref="R182:V182"/>
    <mergeCell ref="B184:E184"/>
    <mergeCell ref="F184:H184"/>
    <mergeCell ref="I184:K184"/>
    <mergeCell ref="N184:P184"/>
    <mergeCell ref="R184:V184"/>
    <mergeCell ref="B181:P181"/>
    <mergeCell ref="H174:L174"/>
    <mergeCell ref="H175:M175"/>
    <mergeCell ref="V175:AA175"/>
    <mergeCell ref="H176:M176"/>
    <mergeCell ref="T168:W168"/>
    <mergeCell ref="T169:W169"/>
    <mergeCell ref="T170:W170"/>
    <mergeCell ref="T171:W171"/>
    <mergeCell ref="T172:W172"/>
    <mergeCell ref="V176:AA176"/>
    <mergeCell ref="H177:N177"/>
    <mergeCell ref="H178:N178"/>
    <mergeCell ref="V177:AB177"/>
    <mergeCell ref="V178:AB178"/>
    <mergeCell ref="R181:AH181"/>
    <mergeCell ref="AF186:AH186"/>
    <mergeCell ref="AD186:AE186"/>
    <mergeCell ref="AF184:AH184"/>
    <mergeCell ref="AD183:AE183"/>
    <mergeCell ref="B185:E185"/>
    <mergeCell ref="F185:H185"/>
    <mergeCell ref="I185:K185"/>
    <mergeCell ref="N185:P185"/>
    <mergeCell ref="R185:V185"/>
    <mergeCell ref="B186:E186"/>
    <mergeCell ref="F186:H186"/>
    <mergeCell ref="I186:K186"/>
    <mergeCell ref="N186:P186"/>
    <mergeCell ref="AD184:AE184"/>
    <mergeCell ref="B183:E183"/>
    <mergeCell ref="F183:H183"/>
    <mergeCell ref="I183:K183"/>
    <mergeCell ref="N183:P183"/>
    <mergeCell ref="R183:V183"/>
    <mergeCell ref="AA186:AC186"/>
    <mergeCell ref="W186:Z186"/>
    <mergeCell ref="AD185:AE185"/>
    <mergeCell ref="L186:M186"/>
    <mergeCell ref="AF183:AH183"/>
    <mergeCell ref="AF185:AH185"/>
    <mergeCell ref="AX158:AY158"/>
    <mergeCell ref="B161:AE161"/>
    <mergeCell ref="AQ158:AS158"/>
    <mergeCell ref="U159:X159"/>
    <mergeCell ref="AQ159:AS159"/>
    <mergeCell ref="AA159:AD159"/>
    <mergeCell ref="B159:J159"/>
    <mergeCell ref="AJ158:AO158"/>
    <mergeCell ref="H165:S165"/>
    <mergeCell ref="H166:S166"/>
    <mergeCell ref="T165:W165"/>
    <mergeCell ref="T166:W166"/>
    <mergeCell ref="H163:W163"/>
    <mergeCell ref="H164:W164"/>
    <mergeCell ref="AD182:AH182"/>
    <mergeCell ref="B182:E182"/>
    <mergeCell ref="H167:S167"/>
    <mergeCell ref="H168:S168"/>
    <mergeCell ref="H169:S169"/>
    <mergeCell ref="H170:S170"/>
    <mergeCell ref="H171:S171"/>
    <mergeCell ref="H172:S172"/>
    <mergeCell ref="T167:W167"/>
    <mergeCell ref="AQ157:AS157"/>
    <mergeCell ref="K155:M155"/>
    <mergeCell ref="U155:X155"/>
    <mergeCell ref="AQ155:AS155"/>
    <mergeCell ref="K156:M156"/>
    <mergeCell ref="U156:X156"/>
    <mergeCell ref="AQ156:AS156"/>
    <mergeCell ref="AA155:AD157"/>
    <mergeCell ref="AJ155:AO155"/>
    <mergeCell ref="AJ156:AO156"/>
    <mergeCell ref="AJ157:AO157"/>
    <mergeCell ref="O155:R155"/>
    <mergeCell ref="O156:R156"/>
    <mergeCell ref="O157:R157"/>
    <mergeCell ref="BS152:BT152"/>
    <mergeCell ref="C141:F141"/>
    <mergeCell ref="C142:F142"/>
    <mergeCell ref="C143:F143"/>
    <mergeCell ref="C144:F144"/>
    <mergeCell ref="C145:F145"/>
    <mergeCell ref="C146:F146"/>
    <mergeCell ref="AQ153:AS153"/>
    <mergeCell ref="AX154:AY156"/>
    <mergeCell ref="B155:J155"/>
    <mergeCell ref="B156:J156"/>
    <mergeCell ref="U153:X153"/>
    <mergeCell ref="BI153:BK153"/>
    <mergeCell ref="U154:X154"/>
    <mergeCell ref="AQ154:AS154"/>
    <mergeCell ref="AJ154:AO154"/>
    <mergeCell ref="AJ153:AP153"/>
    <mergeCell ref="O153:R153"/>
    <mergeCell ref="O154:R154"/>
    <mergeCell ref="C147:F147"/>
    <mergeCell ref="C148:F148"/>
    <mergeCell ref="C149:F149"/>
    <mergeCell ref="C150:F150"/>
    <mergeCell ref="B154:J154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F131"/>
    <mergeCell ref="C132:F132"/>
    <mergeCell ref="C133:F133"/>
    <mergeCell ref="C134:F134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43:F43"/>
    <mergeCell ref="C44:F44"/>
    <mergeCell ref="C33:F33"/>
    <mergeCell ref="C34:F34"/>
    <mergeCell ref="C35:F35"/>
    <mergeCell ref="C36:F36"/>
    <mergeCell ref="C37:F37"/>
    <mergeCell ref="C38:F38"/>
    <mergeCell ref="C51:F51"/>
    <mergeCell ref="C23:F23"/>
    <mergeCell ref="C24:F24"/>
    <mergeCell ref="C25:F25"/>
    <mergeCell ref="C26:F26"/>
    <mergeCell ref="C39:F39"/>
    <mergeCell ref="C40:F40"/>
    <mergeCell ref="C41:F41"/>
    <mergeCell ref="C32:F32"/>
    <mergeCell ref="C42:F42"/>
    <mergeCell ref="BS19:BT19"/>
    <mergeCell ref="C20:F20"/>
    <mergeCell ref="C14:F14"/>
    <mergeCell ref="BS14:BT14"/>
    <mergeCell ref="C15:F15"/>
    <mergeCell ref="BS15:BT15"/>
    <mergeCell ref="C16:F16"/>
    <mergeCell ref="BS16:BT16"/>
    <mergeCell ref="BS18:BT18"/>
    <mergeCell ref="BM11:BO11"/>
    <mergeCell ref="C12:F12"/>
    <mergeCell ref="AI12:AK12"/>
    <mergeCell ref="AY12:BA12"/>
    <mergeCell ref="C13:F13"/>
    <mergeCell ref="BS13:BT13"/>
    <mergeCell ref="AI11:AL11"/>
    <mergeCell ref="AM11:AP11"/>
    <mergeCell ref="AQ11:AT11"/>
    <mergeCell ref="AU11:AX11"/>
    <mergeCell ref="AY11:BB11"/>
    <mergeCell ref="BI11:BK11"/>
    <mergeCell ref="B10:F11"/>
    <mergeCell ref="G10:R10"/>
    <mergeCell ref="T10:AE10"/>
    <mergeCell ref="AH10:BB10"/>
    <mergeCell ref="BI10:BO10"/>
    <mergeCell ref="G11:M11"/>
    <mergeCell ref="N11:R11"/>
    <mergeCell ref="T11:Z11"/>
    <mergeCell ref="AA11:AE11"/>
    <mergeCell ref="AH11:AH12"/>
    <mergeCell ref="AA7:AE7"/>
    <mergeCell ref="B8:H8"/>
    <mergeCell ref="AA8:AE8"/>
    <mergeCell ref="W183:Z183"/>
    <mergeCell ref="W184:Z184"/>
    <mergeCell ref="W185:Z185"/>
    <mergeCell ref="AA183:AC183"/>
    <mergeCell ref="AA184:AC184"/>
    <mergeCell ref="AA185:AC185"/>
    <mergeCell ref="AA182:AC182"/>
    <mergeCell ref="W182:Z182"/>
    <mergeCell ref="L183:M183"/>
    <mergeCell ref="L184:M184"/>
    <mergeCell ref="L185:M185"/>
    <mergeCell ref="C17:F17"/>
    <mergeCell ref="C18:F18"/>
    <mergeCell ref="C27:F27"/>
    <mergeCell ref="C28:F28"/>
    <mergeCell ref="C29:F29"/>
    <mergeCell ref="C30:F30"/>
    <mergeCell ref="C31:F31"/>
    <mergeCell ref="C19:F19"/>
    <mergeCell ref="C21:F21"/>
    <mergeCell ref="C22:F22"/>
  </mergeCells>
  <conditionalFormatting sqref="R183:R185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{4593725A-65AD-40C1-A391-0E07D919D8FD}</x14:id>
        </ext>
      </extLst>
    </cfRule>
  </conditionalFormatting>
  <conditionalFormatting sqref="AK13:AK150">
    <cfRule type="expression" dxfId="10" priority="15">
      <formula>AK13=$BI$155</formula>
    </cfRule>
    <cfRule type="expression" dxfId="9" priority="16">
      <formula>AK13=$BI$157</formula>
    </cfRule>
  </conditionalFormatting>
  <conditionalFormatting sqref="AO13:AO150">
    <cfRule type="expression" dxfId="8" priority="13">
      <formula>AO13=$BI$155</formula>
    </cfRule>
    <cfRule type="expression" dxfId="7" priority="14">
      <formula>AO13=$BI$157</formula>
    </cfRule>
  </conditionalFormatting>
  <conditionalFormatting sqref="AS13:AS150">
    <cfRule type="expression" dxfId="6" priority="11">
      <formula>AS13=$BI$155</formula>
    </cfRule>
    <cfRule type="expression" dxfId="5" priority="12">
      <formula>AS13=$BI$157</formula>
    </cfRule>
  </conditionalFormatting>
  <conditionalFormatting sqref="AW13:AW150">
    <cfRule type="expression" dxfId="4" priority="9">
      <formula>AW13=$BI$155</formula>
    </cfRule>
    <cfRule type="expression" dxfId="3" priority="10">
      <formula>AW13=$BI$157</formula>
    </cfRule>
  </conditionalFormatting>
  <conditionalFormatting sqref="BA13:BA150">
    <cfRule type="expression" dxfId="2" priority="1">
      <formula>BA13=$BI$155</formula>
    </cfRule>
    <cfRule type="expression" dxfId="1" priority="2">
      <formula>BA13=$BI$157</formula>
    </cfRule>
  </conditionalFormatting>
  <conditionalFormatting sqref="BQ13:BQ24 BQ37:BQ43 BQ150">
    <cfRule type="colorScale" priority="17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25:BQ36">
    <cfRule type="colorScale" priority="8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44:BQ47">
    <cfRule type="colorScale" priority="4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48:BQ54">
    <cfRule type="colorScale" priority="5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55:BQ135">
    <cfRule type="colorScale" priority="6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136:BQ146 BQ148:BQ149">
    <cfRule type="colorScale" priority="7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Q147">
    <cfRule type="colorScale" priority="3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dataValidations count="1">
    <dataValidation type="list" allowBlank="1" showInputMessage="1" showErrorMessage="1" sqref="B13:B150" xr:uid="{00000000-0002-0000-0200-000000000000}">
      <formula1>$BI$12:$BK$12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landscape" r:id="rId1"/>
  <rowBreaks count="4" manualBreakCount="4">
    <brk id="23" max="60" man="1"/>
    <brk id="45" max="60" man="1"/>
    <brk id="117" max="60" man="1"/>
    <brk id="146" max="58" man="1"/>
  </rowBreaks>
  <colBreaks count="1" manualBreakCount="1">
    <brk id="32" max="19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93725A-65AD-40C1-A391-0E07D919D8F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R183:R185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Datos!$H$2:$H$11</xm:f>
          </x14:formula1>
          <xm:sqref>AA7:AE7</xm:sqref>
        </x14:dataValidation>
        <x14:dataValidation type="list" allowBlank="1" showInputMessage="1" showErrorMessage="1" xr:uid="{00000000-0002-0000-0200-000002000000}">
          <x14:formula1>
            <xm:f>Datos!$I$2:$I$9</xm:f>
          </x14:formula1>
          <xm:sqref>I5:W5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WVZ158"/>
  <sheetViews>
    <sheetView zoomScaleNormal="100" zoomScaleSheetLayoutView="110" workbookViewId="0">
      <selection activeCell="B13" sqref="B13:B14"/>
    </sheetView>
  </sheetViews>
  <sheetFormatPr baseColWidth="10" defaultColWidth="0" defaultRowHeight="13.5" zeroHeight="1" x14ac:dyDescent="0.25"/>
  <cols>
    <col min="1" max="1" width="1.7109375" style="49" customWidth="1"/>
    <col min="2" max="2" width="3.42578125" style="49" customWidth="1"/>
    <col min="3" max="3" width="11.42578125" style="49" customWidth="1"/>
    <col min="4" max="4" width="8.7109375" style="49" customWidth="1"/>
    <col min="5" max="5" width="3.42578125" style="49" customWidth="1"/>
    <col min="6" max="6" width="7.85546875" style="147" customWidth="1"/>
    <col min="7" max="7" width="7.7109375" style="147" customWidth="1"/>
    <col min="8" max="8" width="10.7109375" style="147" customWidth="1"/>
    <col min="9" max="9" width="9.85546875" style="147" customWidth="1"/>
    <col min="10" max="10" width="8.7109375" style="147" customWidth="1"/>
    <col min="11" max="11" width="5.42578125" style="147" customWidth="1"/>
    <col min="12" max="12" width="11.28515625" style="147" customWidth="1"/>
    <col min="13" max="13" width="8.140625" style="147" customWidth="1"/>
    <col min="14" max="14" width="11.85546875" style="147" customWidth="1"/>
    <col min="15" max="15" width="10" style="147" customWidth="1"/>
    <col min="16" max="16" width="10.85546875" style="147" customWidth="1"/>
    <col min="17" max="17" width="6.42578125" style="147" customWidth="1"/>
    <col min="18" max="18" width="1.7109375" style="49" customWidth="1"/>
    <col min="19" max="248" width="11.42578125" style="49" hidden="1"/>
    <col min="249" max="249" width="2.28515625" style="49" hidden="1"/>
    <col min="250" max="250" width="3.140625" style="49" hidden="1"/>
    <col min="251" max="251" width="29.7109375" style="49" hidden="1"/>
    <col min="252" max="252" width="7" style="49" hidden="1"/>
    <col min="253" max="253" width="32.85546875" style="49" hidden="1"/>
    <col min="254" max="254" width="6.5703125" style="49" hidden="1"/>
    <col min="255" max="262" width="6.28515625" style="49" hidden="1"/>
    <col min="263" max="263" width="2.28515625" style="49" hidden="1"/>
    <col min="264" max="504" width="11.42578125" style="49" hidden="1"/>
    <col min="505" max="505" width="2.28515625" style="49" hidden="1"/>
    <col min="506" max="506" width="3.140625" style="49" hidden="1"/>
    <col min="507" max="507" width="29.7109375" style="49" hidden="1"/>
    <col min="508" max="508" width="7" style="49" hidden="1"/>
    <col min="509" max="509" width="32.85546875" style="49" hidden="1"/>
    <col min="510" max="510" width="6.5703125" style="49" hidden="1"/>
    <col min="511" max="518" width="6.28515625" style="49" hidden="1"/>
    <col min="519" max="519" width="2.28515625" style="49" hidden="1"/>
    <col min="520" max="760" width="11.42578125" style="49" hidden="1"/>
    <col min="761" max="761" width="2.28515625" style="49" hidden="1"/>
    <col min="762" max="762" width="3.140625" style="49" hidden="1"/>
    <col min="763" max="763" width="29.7109375" style="49" hidden="1"/>
    <col min="764" max="764" width="7" style="49" hidden="1"/>
    <col min="765" max="765" width="32.85546875" style="49" hidden="1"/>
    <col min="766" max="766" width="6.5703125" style="49" hidden="1"/>
    <col min="767" max="774" width="6.28515625" style="49" hidden="1"/>
    <col min="775" max="775" width="2.28515625" style="49" hidden="1"/>
    <col min="776" max="1016" width="11.42578125" style="49" hidden="1"/>
    <col min="1017" max="1017" width="2.28515625" style="49" hidden="1"/>
    <col min="1018" max="1018" width="3.140625" style="49" hidden="1"/>
    <col min="1019" max="1019" width="29.7109375" style="49" hidden="1"/>
    <col min="1020" max="1020" width="7" style="49" hidden="1"/>
    <col min="1021" max="1021" width="32.85546875" style="49" hidden="1"/>
    <col min="1022" max="1022" width="6.5703125" style="49" hidden="1"/>
    <col min="1023" max="1030" width="6.28515625" style="49" hidden="1"/>
    <col min="1031" max="1031" width="2.28515625" style="49" hidden="1"/>
    <col min="1032" max="1272" width="11.42578125" style="49" hidden="1"/>
    <col min="1273" max="1273" width="2.28515625" style="49" hidden="1"/>
    <col min="1274" max="1274" width="3.140625" style="49" hidden="1"/>
    <col min="1275" max="1275" width="29.7109375" style="49" hidden="1"/>
    <col min="1276" max="1276" width="7" style="49" hidden="1"/>
    <col min="1277" max="1277" width="32.85546875" style="49" hidden="1"/>
    <col min="1278" max="1278" width="6.5703125" style="49" hidden="1"/>
    <col min="1279" max="1286" width="6.28515625" style="49" hidden="1"/>
    <col min="1287" max="1287" width="2.28515625" style="49" hidden="1"/>
    <col min="1288" max="1528" width="11.42578125" style="49" hidden="1"/>
    <col min="1529" max="1529" width="2.28515625" style="49" hidden="1"/>
    <col min="1530" max="1530" width="3.140625" style="49" hidden="1"/>
    <col min="1531" max="1531" width="29.7109375" style="49" hidden="1"/>
    <col min="1532" max="1532" width="7" style="49" hidden="1"/>
    <col min="1533" max="1533" width="32.85546875" style="49" hidden="1"/>
    <col min="1534" max="1534" width="6.5703125" style="49" hidden="1"/>
    <col min="1535" max="1542" width="6.28515625" style="49" hidden="1"/>
    <col min="1543" max="1543" width="2.28515625" style="49" hidden="1"/>
    <col min="1544" max="1784" width="11.42578125" style="49" hidden="1"/>
    <col min="1785" max="1785" width="2.28515625" style="49" hidden="1"/>
    <col min="1786" max="1786" width="3.140625" style="49" hidden="1"/>
    <col min="1787" max="1787" width="29.7109375" style="49" hidden="1"/>
    <col min="1788" max="1788" width="7" style="49" hidden="1"/>
    <col min="1789" max="1789" width="32.85546875" style="49" hidden="1"/>
    <col min="1790" max="1790" width="6.5703125" style="49" hidden="1"/>
    <col min="1791" max="1798" width="6.28515625" style="49" hidden="1"/>
    <col min="1799" max="1799" width="2.28515625" style="49" hidden="1"/>
    <col min="1800" max="2040" width="11.42578125" style="49" hidden="1"/>
    <col min="2041" max="2041" width="2.28515625" style="49" hidden="1"/>
    <col min="2042" max="2042" width="3.140625" style="49" hidden="1"/>
    <col min="2043" max="2043" width="29.7109375" style="49" hidden="1"/>
    <col min="2044" max="2044" width="7" style="49" hidden="1"/>
    <col min="2045" max="2045" width="32.85546875" style="49" hidden="1"/>
    <col min="2046" max="2046" width="6.5703125" style="49" hidden="1"/>
    <col min="2047" max="2054" width="6.28515625" style="49" hidden="1"/>
    <col min="2055" max="2055" width="2.28515625" style="49" hidden="1"/>
    <col min="2056" max="2296" width="11.42578125" style="49" hidden="1"/>
    <col min="2297" max="2297" width="2.28515625" style="49" hidden="1"/>
    <col min="2298" max="2298" width="3.140625" style="49" hidden="1"/>
    <col min="2299" max="2299" width="29.7109375" style="49" hidden="1"/>
    <col min="2300" max="2300" width="7" style="49" hidden="1"/>
    <col min="2301" max="2301" width="32.85546875" style="49" hidden="1"/>
    <col min="2302" max="2302" width="6.5703125" style="49" hidden="1"/>
    <col min="2303" max="2310" width="6.28515625" style="49" hidden="1"/>
    <col min="2311" max="2311" width="2.28515625" style="49" hidden="1"/>
    <col min="2312" max="2552" width="11.42578125" style="49" hidden="1"/>
    <col min="2553" max="2553" width="2.28515625" style="49" hidden="1"/>
    <col min="2554" max="2554" width="3.140625" style="49" hidden="1"/>
    <col min="2555" max="2555" width="29.7109375" style="49" hidden="1"/>
    <col min="2556" max="2556" width="7" style="49" hidden="1"/>
    <col min="2557" max="2557" width="32.85546875" style="49" hidden="1"/>
    <col min="2558" max="2558" width="6.5703125" style="49" hidden="1"/>
    <col min="2559" max="2566" width="6.28515625" style="49" hidden="1"/>
    <col min="2567" max="2567" width="2.28515625" style="49" hidden="1"/>
    <col min="2568" max="2808" width="11.42578125" style="49" hidden="1"/>
    <col min="2809" max="2809" width="2.28515625" style="49" hidden="1"/>
    <col min="2810" max="2810" width="3.140625" style="49" hidden="1"/>
    <col min="2811" max="2811" width="29.7109375" style="49" hidden="1"/>
    <col min="2812" max="2812" width="7" style="49" hidden="1"/>
    <col min="2813" max="2813" width="32.85546875" style="49" hidden="1"/>
    <col min="2814" max="2814" width="6.5703125" style="49" hidden="1"/>
    <col min="2815" max="2822" width="6.28515625" style="49" hidden="1"/>
    <col min="2823" max="2823" width="2.28515625" style="49" hidden="1"/>
    <col min="2824" max="3064" width="11.42578125" style="49" hidden="1"/>
    <col min="3065" max="3065" width="2.28515625" style="49" hidden="1"/>
    <col min="3066" max="3066" width="3.140625" style="49" hidden="1"/>
    <col min="3067" max="3067" width="29.7109375" style="49" hidden="1"/>
    <col min="3068" max="3068" width="7" style="49" hidden="1"/>
    <col min="3069" max="3069" width="32.85546875" style="49" hidden="1"/>
    <col min="3070" max="3070" width="6.5703125" style="49" hidden="1"/>
    <col min="3071" max="3078" width="6.28515625" style="49" hidden="1"/>
    <col min="3079" max="3079" width="2.28515625" style="49" hidden="1"/>
    <col min="3080" max="3320" width="11.42578125" style="49" hidden="1"/>
    <col min="3321" max="3321" width="2.28515625" style="49" hidden="1"/>
    <col min="3322" max="3322" width="3.140625" style="49" hidden="1"/>
    <col min="3323" max="3323" width="29.7109375" style="49" hidden="1"/>
    <col min="3324" max="3324" width="7" style="49" hidden="1"/>
    <col min="3325" max="3325" width="32.85546875" style="49" hidden="1"/>
    <col min="3326" max="3326" width="6.5703125" style="49" hidden="1"/>
    <col min="3327" max="3334" width="6.28515625" style="49" hidden="1"/>
    <col min="3335" max="3335" width="2.28515625" style="49" hidden="1"/>
    <col min="3336" max="3576" width="11.42578125" style="49" hidden="1"/>
    <col min="3577" max="3577" width="2.28515625" style="49" hidden="1"/>
    <col min="3578" max="3578" width="3.140625" style="49" hidden="1"/>
    <col min="3579" max="3579" width="29.7109375" style="49" hidden="1"/>
    <col min="3580" max="3580" width="7" style="49" hidden="1"/>
    <col min="3581" max="3581" width="32.85546875" style="49" hidden="1"/>
    <col min="3582" max="3582" width="6.5703125" style="49" hidden="1"/>
    <col min="3583" max="3590" width="6.28515625" style="49" hidden="1"/>
    <col min="3591" max="3591" width="2.28515625" style="49" hidden="1"/>
    <col min="3592" max="3832" width="11.42578125" style="49" hidden="1"/>
    <col min="3833" max="3833" width="2.28515625" style="49" hidden="1"/>
    <col min="3834" max="3834" width="3.140625" style="49" hidden="1"/>
    <col min="3835" max="3835" width="29.7109375" style="49" hidden="1"/>
    <col min="3836" max="3836" width="7" style="49" hidden="1"/>
    <col min="3837" max="3837" width="32.85546875" style="49" hidden="1"/>
    <col min="3838" max="3838" width="6.5703125" style="49" hidden="1"/>
    <col min="3839" max="3846" width="6.28515625" style="49" hidden="1"/>
    <col min="3847" max="3847" width="2.28515625" style="49" hidden="1"/>
    <col min="3848" max="4088" width="11.42578125" style="49" hidden="1"/>
    <col min="4089" max="4089" width="2.28515625" style="49" hidden="1"/>
    <col min="4090" max="4090" width="3.140625" style="49" hidden="1"/>
    <col min="4091" max="4091" width="29.7109375" style="49" hidden="1"/>
    <col min="4092" max="4092" width="7" style="49" hidden="1"/>
    <col min="4093" max="4093" width="32.85546875" style="49" hidden="1"/>
    <col min="4094" max="4094" width="6.5703125" style="49" hidden="1"/>
    <col min="4095" max="4102" width="6.28515625" style="49" hidden="1"/>
    <col min="4103" max="4103" width="2.28515625" style="49" hidden="1"/>
    <col min="4104" max="4344" width="11.42578125" style="49" hidden="1"/>
    <col min="4345" max="4345" width="2.28515625" style="49" hidden="1"/>
    <col min="4346" max="4346" width="3.140625" style="49" hidden="1"/>
    <col min="4347" max="4347" width="29.7109375" style="49" hidden="1"/>
    <col min="4348" max="4348" width="7" style="49" hidden="1"/>
    <col min="4349" max="4349" width="32.85546875" style="49" hidden="1"/>
    <col min="4350" max="4350" width="6.5703125" style="49" hidden="1"/>
    <col min="4351" max="4358" width="6.28515625" style="49" hidden="1"/>
    <col min="4359" max="4359" width="2.28515625" style="49" hidden="1"/>
    <col min="4360" max="4600" width="11.42578125" style="49" hidden="1"/>
    <col min="4601" max="4601" width="2.28515625" style="49" hidden="1"/>
    <col min="4602" max="4602" width="3.140625" style="49" hidden="1"/>
    <col min="4603" max="4603" width="29.7109375" style="49" hidden="1"/>
    <col min="4604" max="4604" width="7" style="49" hidden="1"/>
    <col min="4605" max="4605" width="32.85546875" style="49" hidden="1"/>
    <col min="4606" max="4606" width="6.5703125" style="49" hidden="1"/>
    <col min="4607" max="4614" width="6.28515625" style="49" hidden="1"/>
    <col min="4615" max="4615" width="2.28515625" style="49" hidden="1"/>
    <col min="4616" max="4856" width="11.42578125" style="49" hidden="1"/>
    <col min="4857" max="4857" width="2.28515625" style="49" hidden="1"/>
    <col min="4858" max="4858" width="3.140625" style="49" hidden="1"/>
    <col min="4859" max="4859" width="29.7109375" style="49" hidden="1"/>
    <col min="4860" max="4860" width="7" style="49" hidden="1"/>
    <col min="4861" max="4861" width="32.85546875" style="49" hidden="1"/>
    <col min="4862" max="4862" width="6.5703125" style="49" hidden="1"/>
    <col min="4863" max="4870" width="6.28515625" style="49" hidden="1"/>
    <col min="4871" max="4871" width="2.28515625" style="49" hidden="1"/>
    <col min="4872" max="5112" width="11.42578125" style="49" hidden="1"/>
    <col min="5113" max="5113" width="2.28515625" style="49" hidden="1"/>
    <col min="5114" max="5114" width="3.140625" style="49" hidden="1"/>
    <col min="5115" max="5115" width="29.7109375" style="49" hidden="1"/>
    <col min="5116" max="5116" width="7" style="49" hidden="1"/>
    <col min="5117" max="5117" width="32.85546875" style="49" hidden="1"/>
    <col min="5118" max="5118" width="6.5703125" style="49" hidden="1"/>
    <col min="5119" max="5126" width="6.28515625" style="49" hidden="1"/>
    <col min="5127" max="5127" width="2.28515625" style="49" hidden="1"/>
    <col min="5128" max="5368" width="11.42578125" style="49" hidden="1"/>
    <col min="5369" max="5369" width="2.28515625" style="49" hidden="1"/>
    <col min="5370" max="5370" width="3.140625" style="49" hidden="1"/>
    <col min="5371" max="5371" width="29.7109375" style="49" hidden="1"/>
    <col min="5372" max="5372" width="7" style="49" hidden="1"/>
    <col min="5373" max="5373" width="32.85546875" style="49" hidden="1"/>
    <col min="5374" max="5374" width="6.5703125" style="49" hidden="1"/>
    <col min="5375" max="5382" width="6.28515625" style="49" hidden="1"/>
    <col min="5383" max="5383" width="2.28515625" style="49" hidden="1"/>
    <col min="5384" max="5624" width="11.42578125" style="49" hidden="1"/>
    <col min="5625" max="5625" width="2.28515625" style="49" hidden="1"/>
    <col min="5626" max="5626" width="3.140625" style="49" hidden="1"/>
    <col min="5627" max="5627" width="29.7109375" style="49" hidden="1"/>
    <col min="5628" max="5628" width="7" style="49" hidden="1"/>
    <col min="5629" max="5629" width="32.85546875" style="49" hidden="1"/>
    <col min="5630" max="5630" width="6.5703125" style="49" hidden="1"/>
    <col min="5631" max="5638" width="6.28515625" style="49" hidden="1"/>
    <col min="5639" max="5639" width="2.28515625" style="49" hidden="1"/>
    <col min="5640" max="5880" width="11.42578125" style="49" hidden="1"/>
    <col min="5881" max="5881" width="2.28515625" style="49" hidden="1"/>
    <col min="5882" max="5882" width="3.140625" style="49" hidden="1"/>
    <col min="5883" max="5883" width="29.7109375" style="49" hidden="1"/>
    <col min="5884" max="5884" width="7" style="49" hidden="1"/>
    <col min="5885" max="5885" width="32.85546875" style="49" hidden="1"/>
    <col min="5886" max="5886" width="6.5703125" style="49" hidden="1"/>
    <col min="5887" max="5894" width="6.28515625" style="49" hidden="1"/>
    <col min="5895" max="5895" width="2.28515625" style="49" hidden="1"/>
    <col min="5896" max="6136" width="11.42578125" style="49" hidden="1"/>
    <col min="6137" max="6137" width="2.28515625" style="49" hidden="1"/>
    <col min="6138" max="6138" width="3.140625" style="49" hidden="1"/>
    <col min="6139" max="6139" width="29.7109375" style="49" hidden="1"/>
    <col min="6140" max="6140" width="7" style="49" hidden="1"/>
    <col min="6141" max="6141" width="32.85546875" style="49" hidden="1"/>
    <col min="6142" max="6142" width="6.5703125" style="49" hidden="1"/>
    <col min="6143" max="6150" width="6.28515625" style="49" hidden="1"/>
    <col min="6151" max="6151" width="2.28515625" style="49" hidden="1"/>
    <col min="6152" max="6392" width="11.42578125" style="49" hidden="1"/>
    <col min="6393" max="6393" width="2.28515625" style="49" hidden="1"/>
    <col min="6394" max="6394" width="3.140625" style="49" hidden="1"/>
    <col min="6395" max="6395" width="29.7109375" style="49" hidden="1"/>
    <col min="6396" max="6396" width="7" style="49" hidden="1"/>
    <col min="6397" max="6397" width="32.85546875" style="49" hidden="1"/>
    <col min="6398" max="6398" width="6.5703125" style="49" hidden="1"/>
    <col min="6399" max="6406" width="6.28515625" style="49" hidden="1"/>
    <col min="6407" max="6407" width="2.28515625" style="49" hidden="1"/>
    <col min="6408" max="6648" width="11.42578125" style="49" hidden="1"/>
    <col min="6649" max="6649" width="2.28515625" style="49" hidden="1"/>
    <col min="6650" max="6650" width="3.140625" style="49" hidden="1"/>
    <col min="6651" max="6651" width="29.7109375" style="49" hidden="1"/>
    <col min="6652" max="6652" width="7" style="49" hidden="1"/>
    <col min="6653" max="6653" width="32.85546875" style="49" hidden="1"/>
    <col min="6654" max="6654" width="6.5703125" style="49" hidden="1"/>
    <col min="6655" max="6662" width="6.28515625" style="49" hidden="1"/>
    <col min="6663" max="6663" width="2.28515625" style="49" hidden="1"/>
    <col min="6664" max="6904" width="11.42578125" style="49" hidden="1"/>
    <col min="6905" max="6905" width="2.28515625" style="49" hidden="1"/>
    <col min="6906" max="6906" width="3.140625" style="49" hidden="1"/>
    <col min="6907" max="6907" width="29.7109375" style="49" hidden="1"/>
    <col min="6908" max="6908" width="7" style="49" hidden="1"/>
    <col min="6909" max="6909" width="32.85546875" style="49" hidden="1"/>
    <col min="6910" max="6910" width="6.5703125" style="49" hidden="1"/>
    <col min="6911" max="6918" width="6.28515625" style="49" hidden="1"/>
    <col min="6919" max="6919" width="2.28515625" style="49" hidden="1"/>
    <col min="6920" max="7160" width="11.42578125" style="49" hidden="1"/>
    <col min="7161" max="7161" width="2.28515625" style="49" hidden="1"/>
    <col min="7162" max="7162" width="3.140625" style="49" hidden="1"/>
    <col min="7163" max="7163" width="29.7109375" style="49" hidden="1"/>
    <col min="7164" max="7164" width="7" style="49" hidden="1"/>
    <col min="7165" max="7165" width="32.85546875" style="49" hidden="1"/>
    <col min="7166" max="7166" width="6.5703125" style="49" hidden="1"/>
    <col min="7167" max="7174" width="6.28515625" style="49" hidden="1"/>
    <col min="7175" max="7175" width="2.28515625" style="49" hidden="1"/>
    <col min="7176" max="7416" width="11.42578125" style="49" hidden="1"/>
    <col min="7417" max="7417" width="2.28515625" style="49" hidden="1"/>
    <col min="7418" max="7418" width="3.140625" style="49" hidden="1"/>
    <col min="7419" max="7419" width="29.7109375" style="49" hidden="1"/>
    <col min="7420" max="7420" width="7" style="49" hidden="1"/>
    <col min="7421" max="7421" width="32.85546875" style="49" hidden="1"/>
    <col min="7422" max="7422" width="6.5703125" style="49" hidden="1"/>
    <col min="7423" max="7430" width="6.28515625" style="49" hidden="1"/>
    <col min="7431" max="7431" width="2.28515625" style="49" hidden="1"/>
    <col min="7432" max="7672" width="11.42578125" style="49" hidden="1"/>
    <col min="7673" max="7673" width="2.28515625" style="49" hidden="1"/>
    <col min="7674" max="7674" width="3.140625" style="49" hidden="1"/>
    <col min="7675" max="7675" width="29.7109375" style="49" hidden="1"/>
    <col min="7676" max="7676" width="7" style="49" hidden="1"/>
    <col min="7677" max="7677" width="32.85546875" style="49" hidden="1"/>
    <col min="7678" max="7678" width="6.5703125" style="49" hidden="1"/>
    <col min="7679" max="7686" width="6.28515625" style="49" hidden="1"/>
    <col min="7687" max="7687" width="2.28515625" style="49" hidden="1"/>
    <col min="7688" max="7928" width="11.42578125" style="49" hidden="1"/>
    <col min="7929" max="7929" width="2.28515625" style="49" hidden="1"/>
    <col min="7930" max="7930" width="3.140625" style="49" hidden="1"/>
    <col min="7931" max="7931" width="29.7109375" style="49" hidden="1"/>
    <col min="7932" max="7932" width="7" style="49" hidden="1"/>
    <col min="7933" max="7933" width="32.85546875" style="49" hidden="1"/>
    <col min="7934" max="7934" width="6.5703125" style="49" hidden="1"/>
    <col min="7935" max="7942" width="6.28515625" style="49" hidden="1"/>
    <col min="7943" max="7943" width="2.28515625" style="49" hidden="1"/>
    <col min="7944" max="8184" width="11.42578125" style="49" hidden="1"/>
    <col min="8185" max="8185" width="2.28515625" style="49" hidden="1"/>
    <col min="8186" max="8186" width="3.140625" style="49" hidden="1"/>
    <col min="8187" max="8187" width="29.7109375" style="49" hidden="1"/>
    <col min="8188" max="8188" width="7" style="49" hidden="1"/>
    <col min="8189" max="8189" width="32.85546875" style="49" hidden="1"/>
    <col min="8190" max="8190" width="6.5703125" style="49" hidden="1"/>
    <col min="8191" max="8198" width="6.28515625" style="49" hidden="1"/>
    <col min="8199" max="8199" width="2.28515625" style="49" hidden="1"/>
    <col min="8200" max="8440" width="11.42578125" style="49" hidden="1"/>
    <col min="8441" max="8441" width="2.28515625" style="49" hidden="1"/>
    <col min="8442" max="8442" width="3.140625" style="49" hidden="1"/>
    <col min="8443" max="8443" width="29.7109375" style="49" hidden="1"/>
    <col min="8444" max="8444" width="7" style="49" hidden="1"/>
    <col min="8445" max="8445" width="32.85546875" style="49" hidden="1"/>
    <col min="8446" max="8446" width="6.5703125" style="49" hidden="1"/>
    <col min="8447" max="8454" width="6.28515625" style="49" hidden="1"/>
    <col min="8455" max="8455" width="2.28515625" style="49" hidden="1"/>
    <col min="8456" max="8696" width="11.42578125" style="49" hidden="1"/>
    <col min="8697" max="8697" width="2.28515625" style="49" hidden="1"/>
    <col min="8698" max="8698" width="3.140625" style="49" hidden="1"/>
    <col min="8699" max="8699" width="29.7109375" style="49" hidden="1"/>
    <col min="8700" max="8700" width="7" style="49" hidden="1"/>
    <col min="8701" max="8701" width="32.85546875" style="49" hidden="1"/>
    <col min="8702" max="8702" width="6.5703125" style="49" hidden="1"/>
    <col min="8703" max="8710" width="6.28515625" style="49" hidden="1"/>
    <col min="8711" max="8711" width="2.28515625" style="49" hidden="1"/>
    <col min="8712" max="8952" width="11.42578125" style="49" hidden="1"/>
    <col min="8953" max="8953" width="2.28515625" style="49" hidden="1"/>
    <col min="8954" max="8954" width="3.140625" style="49" hidden="1"/>
    <col min="8955" max="8955" width="29.7109375" style="49" hidden="1"/>
    <col min="8956" max="8956" width="7" style="49" hidden="1"/>
    <col min="8957" max="8957" width="32.85546875" style="49" hidden="1"/>
    <col min="8958" max="8958" width="6.5703125" style="49" hidden="1"/>
    <col min="8959" max="8966" width="6.28515625" style="49" hidden="1"/>
    <col min="8967" max="8967" width="2.28515625" style="49" hidden="1"/>
    <col min="8968" max="9208" width="11.42578125" style="49" hidden="1"/>
    <col min="9209" max="9209" width="2.28515625" style="49" hidden="1"/>
    <col min="9210" max="9210" width="3.140625" style="49" hidden="1"/>
    <col min="9211" max="9211" width="29.7109375" style="49" hidden="1"/>
    <col min="9212" max="9212" width="7" style="49" hidden="1"/>
    <col min="9213" max="9213" width="32.85546875" style="49" hidden="1"/>
    <col min="9214" max="9214" width="6.5703125" style="49" hidden="1"/>
    <col min="9215" max="9222" width="6.28515625" style="49" hidden="1"/>
    <col min="9223" max="9223" width="2.28515625" style="49" hidden="1"/>
    <col min="9224" max="9464" width="11.42578125" style="49" hidden="1"/>
    <col min="9465" max="9465" width="2.28515625" style="49" hidden="1"/>
    <col min="9466" max="9466" width="3.140625" style="49" hidden="1"/>
    <col min="9467" max="9467" width="29.7109375" style="49" hidden="1"/>
    <col min="9468" max="9468" width="7" style="49" hidden="1"/>
    <col min="9469" max="9469" width="32.85546875" style="49" hidden="1"/>
    <col min="9470" max="9470" width="6.5703125" style="49" hidden="1"/>
    <col min="9471" max="9478" width="6.28515625" style="49" hidden="1"/>
    <col min="9479" max="9479" width="2.28515625" style="49" hidden="1"/>
    <col min="9480" max="9720" width="11.42578125" style="49" hidden="1"/>
    <col min="9721" max="9721" width="2.28515625" style="49" hidden="1"/>
    <col min="9722" max="9722" width="3.140625" style="49" hidden="1"/>
    <col min="9723" max="9723" width="29.7109375" style="49" hidden="1"/>
    <col min="9724" max="9724" width="7" style="49" hidden="1"/>
    <col min="9725" max="9725" width="32.85546875" style="49" hidden="1"/>
    <col min="9726" max="9726" width="6.5703125" style="49" hidden="1"/>
    <col min="9727" max="9734" width="6.28515625" style="49" hidden="1"/>
    <col min="9735" max="9735" width="2.28515625" style="49" hidden="1"/>
    <col min="9736" max="9976" width="11.42578125" style="49" hidden="1"/>
    <col min="9977" max="9977" width="2.28515625" style="49" hidden="1"/>
    <col min="9978" max="9978" width="3.140625" style="49" hidden="1"/>
    <col min="9979" max="9979" width="29.7109375" style="49" hidden="1"/>
    <col min="9980" max="9980" width="7" style="49" hidden="1"/>
    <col min="9981" max="9981" width="32.85546875" style="49" hidden="1"/>
    <col min="9982" max="9982" width="6.5703125" style="49" hidden="1"/>
    <col min="9983" max="9990" width="6.28515625" style="49" hidden="1"/>
    <col min="9991" max="9991" width="2.28515625" style="49" hidden="1"/>
    <col min="9992" max="10232" width="11.42578125" style="49" hidden="1"/>
    <col min="10233" max="10233" width="2.28515625" style="49" hidden="1"/>
    <col min="10234" max="10234" width="3.140625" style="49" hidden="1"/>
    <col min="10235" max="10235" width="29.7109375" style="49" hidden="1"/>
    <col min="10236" max="10236" width="7" style="49" hidden="1"/>
    <col min="10237" max="10237" width="32.85546875" style="49" hidden="1"/>
    <col min="10238" max="10238" width="6.5703125" style="49" hidden="1"/>
    <col min="10239" max="10246" width="6.28515625" style="49" hidden="1"/>
    <col min="10247" max="10247" width="2.28515625" style="49" hidden="1"/>
    <col min="10248" max="10488" width="11.42578125" style="49" hidden="1"/>
    <col min="10489" max="10489" width="2.28515625" style="49" hidden="1"/>
    <col min="10490" max="10490" width="3.140625" style="49" hidden="1"/>
    <col min="10491" max="10491" width="29.7109375" style="49" hidden="1"/>
    <col min="10492" max="10492" width="7" style="49" hidden="1"/>
    <col min="10493" max="10493" width="32.85546875" style="49" hidden="1"/>
    <col min="10494" max="10494" width="6.5703125" style="49" hidden="1"/>
    <col min="10495" max="10502" width="6.28515625" style="49" hidden="1"/>
    <col min="10503" max="10503" width="2.28515625" style="49" hidden="1"/>
    <col min="10504" max="10744" width="11.42578125" style="49" hidden="1"/>
    <col min="10745" max="10745" width="2.28515625" style="49" hidden="1"/>
    <col min="10746" max="10746" width="3.140625" style="49" hidden="1"/>
    <col min="10747" max="10747" width="29.7109375" style="49" hidden="1"/>
    <col min="10748" max="10748" width="7" style="49" hidden="1"/>
    <col min="10749" max="10749" width="32.85546875" style="49" hidden="1"/>
    <col min="10750" max="10750" width="6.5703125" style="49" hidden="1"/>
    <col min="10751" max="10758" width="6.28515625" style="49" hidden="1"/>
    <col min="10759" max="10759" width="2.28515625" style="49" hidden="1"/>
    <col min="10760" max="11000" width="11.42578125" style="49" hidden="1"/>
    <col min="11001" max="11001" width="2.28515625" style="49" hidden="1"/>
    <col min="11002" max="11002" width="3.140625" style="49" hidden="1"/>
    <col min="11003" max="11003" width="29.7109375" style="49" hidden="1"/>
    <col min="11004" max="11004" width="7" style="49" hidden="1"/>
    <col min="11005" max="11005" width="32.85546875" style="49" hidden="1"/>
    <col min="11006" max="11006" width="6.5703125" style="49" hidden="1"/>
    <col min="11007" max="11014" width="6.28515625" style="49" hidden="1"/>
    <col min="11015" max="11015" width="2.28515625" style="49" hidden="1"/>
    <col min="11016" max="11256" width="11.42578125" style="49" hidden="1"/>
    <col min="11257" max="11257" width="2.28515625" style="49" hidden="1"/>
    <col min="11258" max="11258" width="3.140625" style="49" hidden="1"/>
    <col min="11259" max="11259" width="29.7109375" style="49" hidden="1"/>
    <col min="11260" max="11260" width="7" style="49" hidden="1"/>
    <col min="11261" max="11261" width="32.85546875" style="49" hidden="1"/>
    <col min="11262" max="11262" width="6.5703125" style="49" hidden="1"/>
    <col min="11263" max="11270" width="6.28515625" style="49" hidden="1"/>
    <col min="11271" max="11271" width="2.28515625" style="49" hidden="1"/>
    <col min="11272" max="11512" width="11.42578125" style="49" hidden="1"/>
    <col min="11513" max="11513" width="2.28515625" style="49" hidden="1"/>
    <col min="11514" max="11514" width="3.140625" style="49" hidden="1"/>
    <col min="11515" max="11515" width="29.7109375" style="49" hidden="1"/>
    <col min="11516" max="11516" width="7" style="49" hidden="1"/>
    <col min="11517" max="11517" width="32.85546875" style="49" hidden="1"/>
    <col min="11518" max="11518" width="6.5703125" style="49" hidden="1"/>
    <col min="11519" max="11526" width="6.28515625" style="49" hidden="1"/>
    <col min="11527" max="11527" width="2.28515625" style="49" hidden="1"/>
    <col min="11528" max="11768" width="11.42578125" style="49" hidden="1"/>
    <col min="11769" max="11769" width="2.28515625" style="49" hidden="1"/>
    <col min="11770" max="11770" width="3.140625" style="49" hidden="1"/>
    <col min="11771" max="11771" width="29.7109375" style="49" hidden="1"/>
    <col min="11772" max="11772" width="7" style="49" hidden="1"/>
    <col min="11773" max="11773" width="32.85546875" style="49" hidden="1"/>
    <col min="11774" max="11774" width="6.5703125" style="49" hidden="1"/>
    <col min="11775" max="11782" width="6.28515625" style="49" hidden="1"/>
    <col min="11783" max="11783" width="2.28515625" style="49" hidden="1"/>
    <col min="11784" max="12024" width="11.42578125" style="49" hidden="1"/>
    <col min="12025" max="12025" width="2.28515625" style="49" hidden="1"/>
    <col min="12026" max="12026" width="3.140625" style="49" hidden="1"/>
    <col min="12027" max="12027" width="29.7109375" style="49" hidden="1"/>
    <col min="12028" max="12028" width="7" style="49" hidden="1"/>
    <col min="12029" max="12029" width="32.85546875" style="49" hidden="1"/>
    <col min="12030" max="12030" width="6.5703125" style="49" hidden="1"/>
    <col min="12031" max="12038" width="6.28515625" style="49" hidden="1"/>
    <col min="12039" max="12039" width="2.28515625" style="49" hidden="1"/>
    <col min="12040" max="12280" width="11.42578125" style="49" hidden="1"/>
    <col min="12281" max="12281" width="2.28515625" style="49" hidden="1"/>
    <col min="12282" max="12282" width="3.140625" style="49" hidden="1"/>
    <col min="12283" max="12283" width="29.7109375" style="49" hidden="1"/>
    <col min="12284" max="12284" width="7" style="49" hidden="1"/>
    <col min="12285" max="12285" width="32.85546875" style="49" hidden="1"/>
    <col min="12286" max="12286" width="6.5703125" style="49" hidden="1"/>
    <col min="12287" max="12294" width="6.28515625" style="49" hidden="1"/>
    <col min="12295" max="12295" width="2.28515625" style="49" hidden="1"/>
    <col min="12296" max="12536" width="11.42578125" style="49" hidden="1"/>
    <col min="12537" max="12537" width="2.28515625" style="49" hidden="1"/>
    <col min="12538" max="12538" width="3.140625" style="49" hidden="1"/>
    <col min="12539" max="12539" width="29.7109375" style="49" hidden="1"/>
    <col min="12540" max="12540" width="7" style="49" hidden="1"/>
    <col min="12541" max="12541" width="32.85546875" style="49" hidden="1"/>
    <col min="12542" max="12542" width="6.5703125" style="49" hidden="1"/>
    <col min="12543" max="12550" width="6.28515625" style="49" hidden="1"/>
    <col min="12551" max="12551" width="2.28515625" style="49" hidden="1"/>
    <col min="12552" max="12792" width="11.42578125" style="49" hidden="1"/>
    <col min="12793" max="12793" width="2.28515625" style="49" hidden="1"/>
    <col min="12794" max="12794" width="3.140625" style="49" hidden="1"/>
    <col min="12795" max="12795" width="29.7109375" style="49" hidden="1"/>
    <col min="12796" max="12796" width="7" style="49" hidden="1"/>
    <col min="12797" max="12797" width="32.85546875" style="49" hidden="1"/>
    <col min="12798" max="12798" width="6.5703125" style="49" hidden="1"/>
    <col min="12799" max="12806" width="6.28515625" style="49" hidden="1"/>
    <col min="12807" max="12807" width="2.28515625" style="49" hidden="1"/>
    <col min="12808" max="13048" width="11.42578125" style="49" hidden="1"/>
    <col min="13049" max="13049" width="2.28515625" style="49" hidden="1"/>
    <col min="13050" max="13050" width="3.140625" style="49" hidden="1"/>
    <col min="13051" max="13051" width="29.7109375" style="49" hidden="1"/>
    <col min="13052" max="13052" width="7" style="49" hidden="1"/>
    <col min="13053" max="13053" width="32.85546875" style="49" hidden="1"/>
    <col min="13054" max="13054" width="6.5703125" style="49" hidden="1"/>
    <col min="13055" max="13062" width="6.28515625" style="49" hidden="1"/>
    <col min="13063" max="13063" width="2.28515625" style="49" hidden="1"/>
    <col min="13064" max="13304" width="11.42578125" style="49" hidden="1"/>
    <col min="13305" max="13305" width="2.28515625" style="49" hidden="1"/>
    <col min="13306" max="13306" width="3.140625" style="49" hidden="1"/>
    <col min="13307" max="13307" width="29.7109375" style="49" hidden="1"/>
    <col min="13308" max="13308" width="7" style="49" hidden="1"/>
    <col min="13309" max="13309" width="32.85546875" style="49" hidden="1"/>
    <col min="13310" max="13310" width="6.5703125" style="49" hidden="1"/>
    <col min="13311" max="13318" width="6.28515625" style="49" hidden="1"/>
    <col min="13319" max="13319" width="2.28515625" style="49" hidden="1"/>
    <col min="13320" max="13560" width="11.42578125" style="49" hidden="1"/>
    <col min="13561" max="13561" width="2.28515625" style="49" hidden="1"/>
    <col min="13562" max="13562" width="3.140625" style="49" hidden="1"/>
    <col min="13563" max="13563" width="29.7109375" style="49" hidden="1"/>
    <col min="13564" max="13564" width="7" style="49" hidden="1"/>
    <col min="13565" max="13565" width="32.85546875" style="49" hidden="1"/>
    <col min="13566" max="13566" width="6.5703125" style="49" hidden="1"/>
    <col min="13567" max="13574" width="6.28515625" style="49" hidden="1"/>
    <col min="13575" max="13575" width="2.28515625" style="49" hidden="1"/>
    <col min="13576" max="13816" width="11.42578125" style="49" hidden="1"/>
    <col min="13817" max="13817" width="2.28515625" style="49" hidden="1"/>
    <col min="13818" max="13818" width="3.140625" style="49" hidden="1"/>
    <col min="13819" max="13819" width="29.7109375" style="49" hidden="1"/>
    <col min="13820" max="13820" width="7" style="49" hidden="1"/>
    <col min="13821" max="13821" width="32.85546875" style="49" hidden="1"/>
    <col min="13822" max="13822" width="6.5703125" style="49" hidden="1"/>
    <col min="13823" max="13830" width="6.28515625" style="49" hidden="1"/>
    <col min="13831" max="13831" width="2.28515625" style="49" hidden="1"/>
    <col min="13832" max="14072" width="11.42578125" style="49" hidden="1"/>
    <col min="14073" max="14073" width="2.28515625" style="49" hidden="1"/>
    <col min="14074" max="14074" width="3.140625" style="49" hidden="1"/>
    <col min="14075" max="14075" width="29.7109375" style="49" hidden="1"/>
    <col min="14076" max="14076" width="7" style="49" hidden="1"/>
    <col min="14077" max="14077" width="32.85546875" style="49" hidden="1"/>
    <col min="14078" max="14078" width="6.5703125" style="49" hidden="1"/>
    <col min="14079" max="14086" width="6.28515625" style="49" hidden="1"/>
    <col min="14087" max="14087" width="2.28515625" style="49" hidden="1"/>
    <col min="14088" max="14328" width="11.42578125" style="49" hidden="1"/>
    <col min="14329" max="14329" width="2.28515625" style="49" hidden="1"/>
    <col min="14330" max="14330" width="3.140625" style="49" hidden="1"/>
    <col min="14331" max="14331" width="29.7109375" style="49" hidden="1"/>
    <col min="14332" max="14332" width="7" style="49" hidden="1"/>
    <col min="14333" max="14333" width="32.85546875" style="49" hidden="1"/>
    <col min="14334" max="14334" width="6.5703125" style="49" hidden="1"/>
    <col min="14335" max="14342" width="6.28515625" style="49" hidden="1"/>
    <col min="14343" max="14343" width="2.28515625" style="49" hidden="1"/>
    <col min="14344" max="14584" width="11.42578125" style="49" hidden="1"/>
    <col min="14585" max="14585" width="2.28515625" style="49" hidden="1"/>
    <col min="14586" max="14586" width="3.140625" style="49" hidden="1"/>
    <col min="14587" max="14587" width="29.7109375" style="49" hidden="1"/>
    <col min="14588" max="14588" width="7" style="49" hidden="1"/>
    <col min="14589" max="14589" width="32.85546875" style="49" hidden="1"/>
    <col min="14590" max="14590" width="6.5703125" style="49" hidden="1"/>
    <col min="14591" max="14598" width="6.28515625" style="49" hidden="1"/>
    <col min="14599" max="14599" width="2.28515625" style="49" hidden="1"/>
    <col min="14600" max="14840" width="11.42578125" style="49" hidden="1"/>
    <col min="14841" max="14841" width="2.28515625" style="49" hidden="1"/>
    <col min="14842" max="14842" width="3.140625" style="49" hidden="1"/>
    <col min="14843" max="14843" width="29.7109375" style="49" hidden="1"/>
    <col min="14844" max="14844" width="7" style="49" hidden="1"/>
    <col min="14845" max="14845" width="32.85546875" style="49" hidden="1"/>
    <col min="14846" max="14846" width="6.5703125" style="49" hidden="1"/>
    <col min="14847" max="14854" width="6.28515625" style="49" hidden="1"/>
    <col min="14855" max="14855" width="2.28515625" style="49" hidden="1"/>
    <col min="14856" max="15096" width="11.42578125" style="49" hidden="1"/>
    <col min="15097" max="15097" width="2.28515625" style="49" hidden="1"/>
    <col min="15098" max="15098" width="3.140625" style="49" hidden="1"/>
    <col min="15099" max="15099" width="29.7109375" style="49" hidden="1"/>
    <col min="15100" max="15100" width="7" style="49" hidden="1"/>
    <col min="15101" max="15101" width="32.85546875" style="49" hidden="1"/>
    <col min="15102" max="15102" width="6.5703125" style="49" hidden="1"/>
    <col min="15103" max="15110" width="6.28515625" style="49" hidden="1"/>
    <col min="15111" max="15111" width="2.28515625" style="49" hidden="1"/>
    <col min="15112" max="15352" width="11.42578125" style="49" hidden="1"/>
    <col min="15353" max="15353" width="2.28515625" style="49" hidden="1"/>
    <col min="15354" max="15354" width="3.140625" style="49" hidden="1"/>
    <col min="15355" max="15355" width="29.7109375" style="49" hidden="1"/>
    <col min="15356" max="15356" width="7" style="49" hidden="1"/>
    <col min="15357" max="15357" width="32.85546875" style="49" hidden="1"/>
    <col min="15358" max="15358" width="6.5703125" style="49" hidden="1"/>
    <col min="15359" max="15366" width="6.28515625" style="49" hidden="1"/>
    <col min="15367" max="15367" width="2.28515625" style="49" hidden="1"/>
    <col min="15368" max="15608" width="11.42578125" style="49" hidden="1"/>
    <col min="15609" max="15609" width="2.28515625" style="49" hidden="1"/>
    <col min="15610" max="15610" width="3.140625" style="49" hidden="1"/>
    <col min="15611" max="15611" width="29.7109375" style="49" hidden="1"/>
    <col min="15612" max="15612" width="7" style="49" hidden="1"/>
    <col min="15613" max="15613" width="32.85546875" style="49" hidden="1"/>
    <col min="15614" max="15614" width="6.5703125" style="49" hidden="1"/>
    <col min="15615" max="15622" width="6.28515625" style="49" hidden="1"/>
    <col min="15623" max="15623" width="2.28515625" style="49" hidden="1"/>
    <col min="15624" max="15864" width="11.42578125" style="49" hidden="1"/>
    <col min="15865" max="15865" width="2.28515625" style="49" hidden="1"/>
    <col min="15866" max="15866" width="3.140625" style="49" hidden="1"/>
    <col min="15867" max="15867" width="29.7109375" style="49" hidden="1"/>
    <col min="15868" max="15868" width="7" style="49" hidden="1"/>
    <col min="15869" max="15869" width="32.85546875" style="49" hidden="1"/>
    <col min="15870" max="15870" width="6.5703125" style="49" hidden="1"/>
    <col min="15871" max="15878" width="6.28515625" style="49" hidden="1"/>
    <col min="15879" max="15879" width="2.28515625" style="49" hidden="1"/>
    <col min="15880" max="16120" width="11.42578125" style="49" hidden="1"/>
    <col min="16121" max="16121" width="2.28515625" style="49" hidden="1"/>
    <col min="16122" max="16122" width="3.140625" style="49" hidden="1"/>
    <col min="16123" max="16123" width="29.7109375" style="49" hidden="1"/>
    <col min="16124" max="16124" width="7" style="49" hidden="1"/>
    <col min="16125" max="16125" width="32.85546875" style="49" hidden="1"/>
    <col min="16126" max="16126" width="6.5703125" style="49" hidden="1"/>
    <col min="16127" max="16134" width="6.28515625" style="49" hidden="1"/>
    <col min="16135" max="16135" width="2.28515625" style="49" hidden="1"/>
    <col min="16136" max="16136" width="32.85546875" style="49" hidden="1"/>
    <col min="16137" max="16137" width="6.5703125" style="49" hidden="1"/>
    <col min="16138" max="16145" width="6.28515625" style="49" hidden="1"/>
    <col min="16146" max="16146" width="2.28515625" style="49" hidden="1"/>
    <col min="16147" max="16384" width="11.42578125" style="49" hidden="1"/>
  </cols>
  <sheetData>
    <row r="1" spans="1:29" ht="9.9499999999999993" customHeight="1" thickBot="1" x14ac:dyDescent="0.3">
      <c r="A1" s="58"/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5"/>
    </row>
    <row r="2" spans="1:29" ht="17.25" customHeight="1" x14ac:dyDescent="0.25">
      <c r="A2" s="54"/>
      <c r="B2" s="677"/>
      <c r="C2" s="678"/>
      <c r="D2" s="678"/>
      <c r="E2" s="679"/>
      <c r="F2" s="692" t="s">
        <v>0</v>
      </c>
      <c r="G2" s="692"/>
      <c r="H2" s="692"/>
      <c r="I2" s="692"/>
      <c r="J2" s="692"/>
      <c r="K2" s="692"/>
      <c r="L2" s="692"/>
      <c r="M2" s="692"/>
      <c r="N2" s="693"/>
      <c r="O2" s="187" t="s">
        <v>62</v>
      </c>
      <c r="P2" s="688">
        <f>Datos!J2</f>
        <v>44928</v>
      </c>
      <c r="Q2" s="689"/>
      <c r="R2" s="52"/>
    </row>
    <row r="3" spans="1:29" ht="17.25" customHeight="1" thickBot="1" x14ac:dyDescent="0.3">
      <c r="A3" s="54"/>
      <c r="B3" s="680"/>
      <c r="C3" s="681"/>
      <c r="D3" s="681"/>
      <c r="E3" s="682"/>
      <c r="F3" s="694"/>
      <c r="G3" s="694"/>
      <c r="H3" s="694"/>
      <c r="I3" s="694"/>
      <c r="J3" s="694"/>
      <c r="K3" s="694"/>
      <c r="L3" s="694"/>
      <c r="M3" s="694"/>
      <c r="N3" s="695"/>
      <c r="O3" s="184" t="s">
        <v>181</v>
      </c>
      <c r="P3" s="700">
        <v>1</v>
      </c>
      <c r="Q3" s="701"/>
      <c r="R3" s="52"/>
    </row>
    <row r="4" spans="1:29" ht="21" customHeight="1" x14ac:dyDescent="0.25">
      <c r="A4" s="54"/>
      <c r="B4" s="680"/>
      <c r="C4" s="681"/>
      <c r="D4" s="681"/>
      <c r="E4" s="682"/>
      <c r="F4" s="696" t="e">
        <f>#REF!</f>
        <v>#REF!</v>
      </c>
      <c r="G4" s="696"/>
      <c r="H4" s="696"/>
      <c r="I4" s="696"/>
      <c r="J4" s="696"/>
      <c r="K4" s="696"/>
      <c r="L4" s="696"/>
      <c r="M4" s="696"/>
      <c r="N4" s="697"/>
      <c r="O4" s="185" t="s">
        <v>64</v>
      </c>
      <c r="P4" s="702" t="s">
        <v>180</v>
      </c>
      <c r="Q4" s="703"/>
      <c r="R4" s="52"/>
    </row>
    <row r="5" spans="1:29" ht="17.25" customHeight="1" thickBot="1" x14ac:dyDescent="0.3">
      <c r="A5" s="54"/>
      <c r="B5" s="683"/>
      <c r="C5" s="684"/>
      <c r="D5" s="684"/>
      <c r="E5" s="685"/>
      <c r="F5" s="698" t="s">
        <v>248</v>
      </c>
      <c r="G5" s="698"/>
      <c r="H5" s="698"/>
      <c r="I5" s="698"/>
      <c r="J5" s="698"/>
      <c r="K5" s="698"/>
      <c r="L5" s="698"/>
      <c r="M5" s="698"/>
      <c r="N5" s="699"/>
      <c r="O5" s="186" t="s">
        <v>59</v>
      </c>
      <c r="P5" s="690" t="e">
        <f>#REF!</f>
        <v>#REF!</v>
      </c>
      <c r="Q5" s="691"/>
      <c r="R5" s="52"/>
    </row>
    <row r="6" spans="1:29" ht="9.9499999999999993" customHeight="1" x14ac:dyDescent="0.25">
      <c r="A6" s="54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52"/>
    </row>
    <row r="7" spans="1:29" s="48" customFormat="1" ht="15" customHeight="1" x14ac:dyDescent="0.25">
      <c r="A7" s="12"/>
      <c r="B7" s="704" t="s">
        <v>55</v>
      </c>
      <c r="C7" s="705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6" t="s">
        <v>78</v>
      </c>
      <c r="O7" s="686"/>
      <c r="P7" s="687"/>
      <c r="Q7" s="706"/>
      <c r="R7" s="51"/>
      <c r="S7" s="49"/>
      <c r="T7" s="49"/>
      <c r="U7" s="53"/>
      <c r="V7" s="49"/>
      <c r="W7" s="65"/>
      <c r="X7" s="65"/>
      <c r="Y7" s="49"/>
      <c r="Z7" s="53"/>
      <c r="AA7" s="49"/>
      <c r="AB7" s="65"/>
      <c r="AC7" s="49"/>
    </row>
    <row r="8" spans="1:29" s="48" customFormat="1" ht="15" customHeight="1" x14ac:dyDescent="0.25">
      <c r="A8" s="12"/>
      <c r="B8" s="725" t="s">
        <v>176</v>
      </c>
      <c r="C8" s="726"/>
      <c r="D8" s="726"/>
      <c r="E8" s="726"/>
      <c r="F8" s="726"/>
      <c r="G8" s="726"/>
      <c r="H8" s="714"/>
      <c r="I8" s="714"/>
      <c r="J8" s="714"/>
      <c r="K8" s="714"/>
      <c r="L8" s="714"/>
      <c r="M8" s="714"/>
      <c r="N8" s="714"/>
      <c r="O8" s="182" t="s">
        <v>96</v>
      </c>
      <c r="P8" s="707"/>
      <c r="Q8" s="708"/>
      <c r="R8" s="51"/>
      <c r="S8" s="49"/>
      <c r="T8" s="49"/>
      <c r="U8" s="53"/>
      <c r="V8" s="49"/>
      <c r="W8" s="65"/>
      <c r="X8" s="65"/>
      <c r="Y8" s="49"/>
      <c r="Z8" s="53"/>
      <c r="AA8" s="49"/>
      <c r="AB8" s="65"/>
    </row>
    <row r="9" spans="1:29" ht="9.9499999999999993" customHeight="1" x14ac:dyDescent="0.25">
      <c r="A9" s="54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2"/>
      <c r="U9" s="256" t="s">
        <v>228</v>
      </c>
      <c r="V9" s="256" t="s">
        <v>184</v>
      </c>
    </row>
    <row r="10" spans="1:29" ht="16.5" customHeight="1" x14ac:dyDescent="0.25">
      <c r="A10" s="54"/>
      <c r="B10" s="727" t="s">
        <v>56</v>
      </c>
      <c r="C10" s="727"/>
      <c r="D10" s="727"/>
      <c r="E10" s="711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3"/>
      <c r="R10" s="52"/>
      <c r="U10" s="256" t="s">
        <v>229</v>
      </c>
      <c r="V10" s="256" t="s">
        <v>183</v>
      </c>
    </row>
    <row r="11" spans="1:29" ht="16.5" customHeight="1" x14ac:dyDescent="0.25">
      <c r="A11" s="54"/>
      <c r="B11" s="716" t="s">
        <v>98</v>
      </c>
      <c r="C11" s="716" t="s">
        <v>101</v>
      </c>
      <c r="D11" s="716" t="s">
        <v>6</v>
      </c>
      <c r="E11" s="718" t="s">
        <v>94</v>
      </c>
      <c r="F11" s="719"/>
      <c r="G11" s="719"/>
      <c r="H11" s="719"/>
      <c r="I11" s="719"/>
      <c r="J11" s="719"/>
      <c r="K11" s="720"/>
      <c r="L11" s="717" t="s">
        <v>74</v>
      </c>
      <c r="M11" s="717"/>
      <c r="N11" s="717"/>
      <c r="O11" s="717"/>
      <c r="P11" s="717"/>
      <c r="Q11" s="717"/>
      <c r="R11" s="52"/>
      <c r="U11" s="256" t="s">
        <v>240</v>
      </c>
      <c r="V11" s="256"/>
    </row>
    <row r="12" spans="1:29" ht="30.75" customHeight="1" x14ac:dyDescent="0.25">
      <c r="A12" s="54"/>
      <c r="B12" s="716"/>
      <c r="C12" s="716"/>
      <c r="D12" s="716"/>
      <c r="E12" s="721" t="s">
        <v>2</v>
      </c>
      <c r="F12" s="722"/>
      <c r="G12" s="139" t="s">
        <v>57</v>
      </c>
      <c r="H12" s="139" t="s">
        <v>8</v>
      </c>
      <c r="I12" s="139" t="s">
        <v>3</v>
      </c>
      <c r="J12" s="139" t="s">
        <v>7</v>
      </c>
      <c r="K12" s="139" t="s">
        <v>11</v>
      </c>
      <c r="L12" s="140" t="s">
        <v>2</v>
      </c>
      <c r="M12" s="140" t="s">
        <v>57</v>
      </c>
      <c r="N12" s="140" t="s">
        <v>8</v>
      </c>
      <c r="O12" s="140" t="s">
        <v>3</v>
      </c>
      <c r="P12" s="140" t="s">
        <v>7</v>
      </c>
      <c r="Q12" s="140" t="s">
        <v>11</v>
      </c>
      <c r="R12" s="52"/>
      <c r="U12" s="256" t="s">
        <v>244</v>
      </c>
      <c r="V12" s="256"/>
    </row>
    <row r="13" spans="1:29" ht="33.950000000000003" customHeight="1" x14ac:dyDescent="0.25">
      <c r="A13" s="54"/>
      <c r="B13" s="165"/>
      <c r="C13" s="175"/>
      <c r="D13" s="175"/>
      <c r="E13" s="709"/>
      <c r="F13" s="710"/>
      <c r="G13" s="175"/>
      <c r="H13" s="191"/>
      <c r="I13" s="178"/>
      <c r="J13" s="254"/>
      <c r="K13" s="174"/>
      <c r="L13" s="191"/>
      <c r="M13" s="175"/>
      <c r="N13" s="191"/>
      <c r="O13" s="142" t="str">
        <f>IF(I13=0," ",I13)</f>
        <v xml:space="preserve"> </v>
      </c>
      <c r="P13" s="142" t="str">
        <f>IF(J13=0," ",J13)</f>
        <v xml:space="preserve"> </v>
      </c>
      <c r="Q13" s="142" t="str">
        <f>IF(K13=0," ",K13)</f>
        <v xml:space="preserve"> </v>
      </c>
      <c r="R13" s="52"/>
    </row>
    <row r="14" spans="1:29" ht="33.950000000000003" customHeight="1" x14ac:dyDescent="0.25">
      <c r="A14" s="54"/>
      <c r="B14" s="165"/>
      <c r="C14" s="175"/>
      <c r="D14" s="175"/>
      <c r="E14" s="709"/>
      <c r="F14" s="710"/>
      <c r="G14" s="175"/>
      <c r="H14" s="191"/>
      <c r="I14" s="178"/>
      <c r="J14" s="254"/>
      <c r="K14" s="191"/>
      <c r="L14" s="175"/>
      <c r="M14" s="247"/>
      <c r="N14" s="191"/>
      <c r="O14" s="142" t="str">
        <f t="shared" ref="O14:O77" si="0">IF(I14=0," ",I14)</f>
        <v xml:space="preserve"> </v>
      </c>
      <c r="P14" s="142" t="str">
        <f t="shared" ref="P14:P77" si="1">IF(J14=0," ",J14)</f>
        <v xml:space="preserve"> </v>
      </c>
      <c r="Q14" s="142" t="str">
        <f>IF(K14=0," ",K14)</f>
        <v xml:space="preserve"> </v>
      </c>
      <c r="R14" s="52"/>
    </row>
    <row r="15" spans="1:29" ht="33.950000000000003" customHeight="1" x14ac:dyDescent="0.25">
      <c r="A15" s="54"/>
      <c r="B15" s="165"/>
      <c r="C15" s="175"/>
      <c r="D15" s="175"/>
      <c r="E15" s="709"/>
      <c r="F15" s="710"/>
      <c r="G15" s="175"/>
      <c r="H15" s="191"/>
      <c r="I15" s="178"/>
      <c r="J15" s="254"/>
      <c r="K15" s="191"/>
      <c r="L15" s="191"/>
      <c r="M15" s="175"/>
      <c r="N15" s="191"/>
      <c r="O15" s="142" t="str">
        <f t="shared" si="0"/>
        <v xml:space="preserve"> </v>
      </c>
      <c r="P15" s="142" t="str">
        <f t="shared" si="1"/>
        <v xml:space="preserve"> </v>
      </c>
      <c r="Q15" s="142" t="str">
        <f t="shared" ref="Q15:Q77" si="2">IF(K15=0," ",K15)</f>
        <v xml:space="preserve"> </v>
      </c>
      <c r="R15" s="52"/>
    </row>
    <row r="16" spans="1:29" ht="33.950000000000003" customHeight="1" x14ac:dyDescent="0.25">
      <c r="A16" s="54"/>
      <c r="B16" s="165"/>
      <c r="C16" s="175"/>
      <c r="D16" s="175"/>
      <c r="E16" s="709"/>
      <c r="F16" s="710"/>
      <c r="G16" s="175"/>
      <c r="H16" s="191"/>
      <c r="I16" s="178"/>
      <c r="J16" s="254"/>
      <c r="K16" s="191"/>
      <c r="L16" s="191"/>
      <c r="M16" s="175"/>
      <c r="N16" s="191"/>
      <c r="O16" s="142" t="str">
        <f t="shared" si="0"/>
        <v xml:space="preserve"> </v>
      </c>
      <c r="P16" s="142" t="str">
        <f t="shared" si="1"/>
        <v xml:space="preserve"> </v>
      </c>
      <c r="Q16" s="142" t="str">
        <f t="shared" si="2"/>
        <v xml:space="preserve"> </v>
      </c>
      <c r="R16" s="52"/>
    </row>
    <row r="17" spans="1:18" ht="33.950000000000003" customHeight="1" x14ac:dyDescent="0.25">
      <c r="A17" s="54"/>
      <c r="B17" s="165"/>
      <c r="C17" s="175"/>
      <c r="D17" s="175"/>
      <c r="E17" s="709"/>
      <c r="F17" s="710"/>
      <c r="G17" s="175"/>
      <c r="H17" s="191"/>
      <c r="I17" s="178"/>
      <c r="J17" s="254"/>
      <c r="K17" s="191"/>
      <c r="L17" s="191"/>
      <c r="M17" s="175"/>
      <c r="N17" s="191"/>
      <c r="O17" s="142" t="str">
        <f t="shared" si="0"/>
        <v xml:space="preserve"> </v>
      </c>
      <c r="P17" s="142" t="str">
        <f t="shared" si="1"/>
        <v xml:space="preserve"> </v>
      </c>
      <c r="Q17" s="142" t="str">
        <f t="shared" si="2"/>
        <v xml:space="preserve"> </v>
      </c>
      <c r="R17" s="52"/>
    </row>
    <row r="18" spans="1:18" ht="33.950000000000003" customHeight="1" x14ac:dyDescent="0.25">
      <c r="A18" s="54"/>
      <c r="B18" s="165"/>
      <c r="C18" s="175"/>
      <c r="D18" s="175"/>
      <c r="E18" s="709"/>
      <c r="F18" s="710"/>
      <c r="G18" s="191"/>
      <c r="H18" s="191"/>
      <c r="I18" s="178"/>
      <c r="J18" s="254"/>
      <c r="K18" s="191"/>
      <c r="L18" s="192"/>
      <c r="M18" s="193"/>
      <c r="N18" s="192"/>
      <c r="O18" s="142" t="str">
        <f t="shared" si="0"/>
        <v xml:space="preserve"> </v>
      </c>
      <c r="P18" s="142" t="str">
        <f t="shared" si="1"/>
        <v xml:space="preserve"> </v>
      </c>
      <c r="Q18" s="142" t="str">
        <f t="shared" si="2"/>
        <v xml:space="preserve"> </v>
      </c>
      <c r="R18" s="52"/>
    </row>
    <row r="19" spans="1:18" ht="33.950000000000003" customHeight="1" x14ac:dyDescent="0.25">
      <c r="A19" s="54"/>
      <c r="B19" s="165"/>
      <c r="C19" s="175"/>
      <c r="D19" s="175"/>
      <c r="E19" s="709"/>
      <c r="F19" s="710"/>
      <c r="G19" s="191"/>
      <c r="H19" s="191"/>
      <c r="I19" s="178"/>
      <c r="J19" s="254"/>
      <c r="K19" s="191"/>
      <c r="L19" s="192"/>
      <c r="M19" s="193"/>
      <c r="N19" s="192"/>
      <c r="O19" s="142" t="str">
        <f t="shared" si="0"/>
        <v xml:space="preserve"> </v>
      </c>
      <c r="P19" s="142" t="str">
        <f t="shared" si="1"/>
        <v xml:space="preserve"> </v>
      </c>
      <c r="Q19" s="142" t="str">
        <f t="shared" si="2"/>
        <v xml:space="preserve"> </v>
      </c>
      <c r="R19" s="52"/>
    </row>
    <row r="20" spans="1:18" ht="33.950000000000003" customHeight="1" x14ac:dyDescent="0.25">
      <c r="A20" s="54"/>
      <c r="B20" s="165"/>
      <c r="C20" s="175"/>
      <c r="D20" s="175"/>
      <c r="E20" s="709"/>
      <c r="F20" s="710"/>
      <c r="G20" s="191"/>
      <c r="H20" s="191"/>
      <c r="I20" s="178"/>
      <c r="J20" s="254"/>
      <c r="K20" s="191"/>
      <c r="L20" s="192"/>
      <c r="M20" s="193"/>
      <c r="N20" s="192"/>
      <c r="O20" s="142" t="str">
        <f t="shared" si="0"/>
        <v xml:space="preserve"> </v>
      </c>
      <c r="P20" s="142" t="str">
        <f t="shared" si="1"/>
        <v xml:space="preserve"> </v>
      </c>
      <c r="Q20" s="142" t="str">
        <f t="shared" si="2"/>
        <v xml:space="preserve"> </v>
      </c>
      <c r="R20" s="52"/>
    </row>
    <row r="21" spans="1:18" ht="33.950000000000003" customHeight="1" x14ac:dyDescent="0.25">
      <c r="A21" s="54"/>
      <c r="B21" s="165"/>
      <c r="C21" s="175"/>
      <c r="D21" s="175"/>
      <c r="E21" s="709"/>
      <c r="F21" s="710"/>
      <c r="G21" s="191"/>
      <c r="H21" s="191"/>
      <c r="I21" s="178"/>
      <c r="J21" s="254"/>
      <c r="K21" s="191"/>
      <c r="L21" s="192"/>
      <c r="M21" s="193"/>
      <c r="N21" s="192"/>
      <c r="O21" s="142" t="str">
        <f t="shared" si="0"/>
        <v xml:space="preserve"> </v>
      </c>
      <c r="P21" s="142" t="str">
        <f t="shared" si="1"/>
        <v xml:space="preserve"> </v>
      </c>
      <c r="Q21" s="142" t="str">
        <f t="shared" si="2"/>
        <v xml:space="preserve"> </v>
      </c>
      <c r="R21" s="52"/>
    </row>
    <row r="22" spans="1:18" ht="33.950000000000003" customHeight="1" x14ac:dyDescent="0.25">
      <c r="A22" s="54"/>
      <c r="B22" s="165"/>
      <c r="C22" s="175"/>
      <c r="D22" s="175"/>
      <c r="E22" s="709"/>
      <c r="F22" s="710"/>
      <c r="G22" s="175"/>
      <c r="H22" s="191"/>
      <c r="I22" s="178"/>
      <c r="J22" s="254"/>
      <c r="K22" s="191"/>
      <c r="L22" s="191"/>
      <c r="M22" s="175"/>
      <c r="N22" s="191"/>
      <c r="O22" s="142" t="str">
        <f t="shared" si="0"/>
        <v xml:space="preserve"> </v>
      </c>
      <c r="P22" s="142" t="str">
        <f t="shared" si="1"/>
        <v xml:space="preserve"> </v>
      </c>
      <c r="Q22" s="142" t="str">
        <f t="shared" si="2"/>
        <v xml:space="preserve"> </v>
      </c>
      <c r="R22" s="52"/>
    </row>
    <row r="23" spans="1:18" ht="33.950000000000003" customHeight="1" x14ac:dyDescent="0.25">
      <c r="A23" s="54"/>
      <c r="B23" s="165"/>
      <c r="C23" s="175"/>
      <c r="D23" s="175"/>
      <c r="E23" s="709"/>
      <c r="F23" s="710"/>
      <c r="G23" s="175"/>
      <c r="H23" s="191"/>
      <c r="I23" s="178"/>
      <c r="J23" s="254"/>
      <c r="K23" s="191"/>
      <c r="L23" s="175"/>
      <c r="M23" s="247"/>
      <c r="N23" s="191"/>
      <c r="O23" s="142" t="str">
        <f t="shared" si="0"/>
        <v xml:space="preserve"> </v>
      </c>
      <c r="P23" s="142" t="str">
        <f t="shared" si="1"/>
        <v xml:space="preserve"> </v>
      </c>
      <c r="Q23" s="142" t="str">
        <f t="shared" si="2"/>
        <v xml:space="preserve"> </v>
      </c>
      <c r="R23" s="52"/>
    </row>
    <row r="24" spans="1:18" ht="33.950000000000003" customHeight="1" x14ac:dyDescent="0.25">
      <c r="A24" s="54"/>
      <c r="B24" s="165"/>
      <c r="C24" s="175"/>
      <c r="D24" s="175"/>
      <c r="E24" s="709"/>
      <c r="F24" s="710"/>
      <c r="G24" s="175"/>
      <c r="H24" s="191"/>
      <c r="I24" s="178"/>
      <c r="J24" s="254"/>
      <c r="K24" s="191"/>
      <c r="L24" s="191"/>
      <c r="M24" s="175"/>
      <c r="N24" s="191"/>
      <c r="O24" s="142" t="str">
        <f t="shared" si="0"/>
        <v xml:space="preserve"> </v>
      </c>
      <c r="P24" s="142" t="str">
        <f t="shared" si="1"/>
        <v xml:space="preserve"> </v>
      </c>
      <c r="Q24" s="142" t="str">
        <f t="shared" si="2"/>
        <v xml:space="preserve"> </v>
      </c>
      <c r="R24" s="52"/>
    </row>
    <row r="25" spans="1:18" ht="33.950000000000003" customHeight="1" x14ac:dyDescent="0.25">
      <c r="A25" s="54"/>
      <c r="B25" s="165"/>
      <c r="C25" s="175"/>
      <c r="D25" s="175"/>
      <c r="E25" s="709"/>
      <c r="F25" s="710"/>
      <c r="G25" s="175"/>
      <c r="H25" s="191"/>
      <c r="I25" s="178"/>
      <c r="J25" s="254"/>
      <c r="K25" s="191"/>
      <c r="L25" s="191"/>
      <c r="M25" s="175"/>
      <c r="N25" s="191"/>
      <c r="O25" s="142" t="str">
        <f t="shared" si="0"/>
        <v xml:space="preserve"> </v>
      </c>
      <c r="P25" s="142" t="str">
        <f t="shared" si="1"/>
        <v xml:space="preserve"> </v>
      </c>
      <c r="Q25" s="142" t="str">
        <f t="shared" si="2"/>
        <v xml:space="preserve"> </v>
      </c>
      <c r="R25" s="52"/>
    </row>
    <row r="26" spans="1:18" ht="33.950000000000003" customHeight="1" x14ac:dyDescent="0.25">
      <c r="A26" s="54"/>
      <c r="B26" s="165"/>
      <c r="C26" s="175"/>
      <c r="D26" s="175"/>
      <c r="E26" s="709"/>
      <c r="F26" s="710"/>
      <c r="G26" s="175"/>
      <c r="H26" s="191"/>
      <c r="I26" s="178"/>
      <c r="J26" s="254"/>
      <c r="K26" s="191"/>
      <c r="L26" s="191"/>
      <c r="M26" s="175"/>
      <c r="N26" s="191"/>
      <c r="O26" s="142" t="str">
        <f t="shared" si="0"/>
        <v xml:space="preserve"> </v>
      </c>
      <c r="P26" s="142" t="str">
        <f t="shared" si="1"/>
        <v xml:space="preserve"> </v>
      </c>
      <c r="Q26" s="142" t="str">
        <f t="shared" si="2"/>
        <v xml:space="preserve"> </v>
      </c>
      <c r="R26" s="52"/>
    </row>
    <row r="27" spans="1:18" ht="33.950000000000003" customHeight="1" x14ac:dyDescent="0.25">
      <c r="A27" s="54"/>
      <c r="B27" s="165"/>
      <c r="C27" s="175"/>
      <c r="D27" s="175"/>
      <c r="E27" s="709"/>
      <c r="F27" s="710"/>
      <c r="G27" s="191"/>
      <c r="H27" s="191"/>
      <c r="I27" s="178"/>
      <c r="J27" s="254"/>
      <c r="K27" s="191"/>
      <c r="L27" s="192"/>
      <c r="M27" s="193"/>
      <c r="N27" s="192"/>
      <c r="O27" s="142" t="str">
        <f t="shared" si="0"/>
        <v xml:space="preserve"> </v>
      </c>
      <c r="P27" s="142" t="str">
        <f t="shared" si="1"/>
        <v xml:space="preserve"> </v>
      </c>
      <c r="Q27" s="142" t="str">
        <f t="shared" si="2"/>
        <v xml:space="preserve"> </v>
      </c>
      <c r="R27" s="52"/>
    </row>
    <row r="28" spans="1:18" ht="33.950000000000003" customHeight="1" x14ac:dyDescent="0.25">
      <c r="A28" s="54"/>
      <c r="B28" s="165"/>
      <c r="C28" s="175"/>
      <c r="D28" s="175"/>
      <c r="E28" s="709"/>
      <c r="F28" s="710"/>
      <c r="G28" s="191"/>
      <c r="H28" s="191"/>
      <c r="I28" s="178"/>
      <c r="J28" s="254"/>
      <c r="K28" s="191"/>
      <c r="L28" s="192"/>
      <c r="M28" s="193"/>
      <c r="N28" s="192"/>
      <c r="O28" s="142" t="str">
        <f t="shared" si="0"/>
        <v xml:space="preserve"> </v>
      </c>
      <c r="P28" s="142" t="str">
        <f t="shared" si="1"/>
        <v xml:space="preserve"> </v>
      </c>
      <c r="Q28" s="142" t="str">
        <f t="shared" si="2"/>
        <v xml:space="preserve"> </v>
      </c>
      <c r="R28" s="52"/>
    </row>
    <row r="29" spans="1:18" ht="33.950000000000003" customHeight="1" x14ac:dyDescent="0.25">
      <c r="A29" s="54"/>
      <c r="B29" s="165"/>
      <c r="C29" s="175"/>
      <c r="D29" s="175"/>
      <c r="E29" s="709"/>
      <c r="F29" s="710"/>
      <c r="G29" s="191"/>
      <c r="H29" s="191"/>
      <c r="I29" s="178"/>
      <c r="J29" s="254"/>
      <c r="K29" s="191"/>
      <c r="L29" s="192"/>
      <c r="M29" s="193"/>
      <c r="N29" s="192"/>
      <c r="O29" s="142" t="str">
        <f t="shared" si="0"/>
        <v xml:space="preserve"> </v>
      </c>
      <c r="P29" s="142" t="str">
        <f t="shared" si="1"/>
        <v xml:space="preserve"> </v>
      </c>
      <c r="Q29" s="142" t="str">
        <f t="shared" si="2"/>
        <v xml:space="preserve"> </v>
      </c>
      <c r="R29" s="52"/>
    </row>
    <row r="30" spans="1:18" ht="33.950000000000003" customHeight="1" x14ac:dyDescent="0.25">
      <c r="A30" s="54"/>
      <c r="B30" s="165"/>
      <c r="C30" s="175"/>
      <c r="D30" s="175"/>
      <c r="E30" s="709"/>
      <c r="F30" s="710"/>
      <c r="G30" s="191"/>
      <c r="H30" s="191"/>
      <c r="I30" s="178"/>
      <c r="J30" s="254"/>
      <c r="K30" s="191"/>
      <c r="L30" s="192"/>
      <c r="M30" s="193"/>
      <c r="N30" s="192"/>
      <c r="O30" s="142" t="str">
        <f t="shared" si="0"/>
        <v xml:space="preserve"> </v>
      </c>
      <c r="P30" s="142" t="str">
        <f t="shared" si="1"/>
        <v xml:space="preserve"> </v>
      </c>
      <c r="Q30" s="142" t="str">
        <f t="shared" si="2"/>
        <v xml:space="preserve"> </v>
      </c>
      <c r="R30" s="52"/>
    </row>
    <row r="31" spans="1:18" ht="33.950000000000003" customHeight="1" x14ac:dyDescent="0.25">
      <c r="A31" s="54"/>
      <c r="B31" s="165"/>
      <c r="C31" s="175"/>
      <c r="D31" s="175"/>
      <c r="E31" s="709"/>
      <c r="F31" s="710"/>
      <c r="G31" s="191"/>
      <c r="H31" s="191"/>
      <c r="I31" s="178"/>
      <c r="J31" s="254"/>
      <c r="K31" s="191"/>
      <c r="L31" s="192"/>
      <c r="M31" s="193"/>
      <c r="N31" s="192"/>
      <c r="O31" s="142" t="str">
        <f t="shared" si="0"/>
        <v xml:space="preserve"> </v>
      </c>
      <c r="P31" s="142" t="str">
        <f t="shared" si="1"/>
        <v xml:space="preserve"> </v>
      </c>
      <c r="Q31" s="142" t="str">
        <f t="shared" si="2"/>
        <v xml:space="preserve"> </v>
      </c>
      <c r="R31" s="52"/>
    </row>
    <row r="32" spans="1:18" ht="33.950000000000003" customHeight="1" x14ac:dyDescent="0.25">
      <c r="A32" s="54"/>
      <c r="B32" s="165"/>
      <c r="C32" s="175"/>
      <c r="D32" s="175"/>
      <c r="E32" s="709"/>
      <c r="F32" s="710"/>
      <c r="G32" s="191"/>
      <c r="H32" s="191"/>
      <c r="I32" s="178"/>
      <c r="J32" s="254"/>
      <c r="K32" s="191"/>
      <c r="L32" s="192"/>
      <c r="M32" s="193"/>
      <c r="N32" s="192"/>
      <c r="O32" s="142" t="str">
        <f t="shared" si="0"/>
        <v xml:space="preserve"> </v>
      </c>
      <c r="P32" s="142" t="str">
        <f t="shared" si="1"/>
        <v xml:space="preserve"> </v>
      </c>
      <c r="Q32" s="142" t="str">
        <f t="shared" si="2"/>
        <v xml:space="preserve"> </v>
      </c>
      <c r="R32" s="52"/>
    </row>
    <row r="33" spans="1:18" ht="33.950000000000003" customHeight="1" x14ac:dyDescent="0.25">
      <c r="A33" s="54"/>
      <c r="B33" s="165"/>
      <c r="C33" s="175"/>
      <c r="D33" s="175"/>
      <c r="E33" s="709"/>
      <c r="F33" s="710"/>
      <c r="G33" s="175"/>
      <c r="H33" s="191"/>
      <c r="I33" s="178"/>
      <c r="J33" s="254"/>
      <c r="K33" s="191"/>
      <c r="L33" s="191"/>
      <c r="M33" s="175"/>
      <c r="N33" s="191"/>
      <c r="O33" s="142" t="str">
        <f t="shared" si="0"/>
        <v xml:space="preserve"> </v>
      </c>
      <c r="P33" s="142" t="str">
        <f t="shared" si="1"/>
        <v xml:space="preserve"> </v>
      </c>
      <c r="Q33" s="142" t="str">
        <f t="shared" si="2"/>
        <v xml:space="preserve"> </v>
      </c>
      <c r="R33" s="52"/>
    </row>
    <row r="34" spans="1:18" ht="33.950000000000003" customHeight="1" x14ac:dyDescent="0.25">
      <c r="A34" s="54"/>
      <c r="B34" s="165"/>
      <c r="C34" s="175"/>
      <c r="D34" s="175"/>
      <c r="E34" s="709"/>
      <c r="F34" s="710"/>
      <c r="G34" s="175"/>
      <c r="H34" s="191"/>
      <c r="I34" s="178"/>
      <c r="J34" s="254"/>
      <c r="K34" s="191"/>
      <c r="L34" s="175"/>
      <c r="M34" s="247"/>
      <c r="N34" s="191"/>
      <c r="O34" s="142" t="str">
        <f t="shared" si="0"/>
        <v xml:space="preserve"> </v>
      </c>
      <c r="P34" s="142" t="str">
        <f t="shared" si="1"/>
        <v xml:space="preserve"> </v>
      </c>
      <c r="Q34" s="142" t="str">
        <f t="shared" si="2"/>
        <v xml:space="preserve"> </v>
      </c>
      <c r="R34" s="52"/>
    </row>
    <row r="35" spans="1:18" ht="33.950000000000003" customHeight="1" x14ac:dyDescent="0.25">
      <c r="A35" s="54"/>
      <c r="B35" s="165"/>
      <c r="C35" s="175"/>
      <c r="D35" s="175"/>
      <c r="E35" s="709"/>
      <c r="F35" s="710"/>
      <c r="G35" s="175"/>
      <c r="H35" s="191"/>
      <c r="I35" s="178"/>
      <c r="J35" s="254"/>
      <c r="K35" s="191"/>
      <c r="L35" s="191"/>
      <c r="M35" s="175"/>
      <c r="N35" s="191"/>
      <c r="O35" s="142" t="str">
        <f t="shared" si="0"/>
        <v xml:space="preserve"> </v>
      </c>
      <c r="P35" s="142" t="str">
        <f t="shared" si="1"/>
        <v xml:space="preserve"> </v>
      </c>
      <c r="Q35" s="142" t="str">
        <f t="shared" si="2"/>
        <v xml:space="preserve"> </v>
      </c>
      <c r="R35" s="52"/>
    </row>
    <row r="36" spans="1:18" ht="33.950000000000003" customHeight="1" x14ac:dyDescent="0.25">
      <c r="A36" s="54"/>
      <c r="B36" s="165"/>
      <c r="C36" s="175"/>
      <c r="D36" s="175"/>
      <c r="E36" s="709"/>
      <c r="F36" s="710"/>
      <c r="G36" s="175"/>
      <c r="H36" s="191"/>
      <c r="I36" s="178"/>
      <c r="J36" s="254"/>
      <c r="K36" s="191"/>
      <c r="L36" s="191"/>
      <c r="M36" s="175"/>
      <c r="N36" s="191"/>
      <c r="O36" s="142" t="str">
        <f t="shared" si="0"/>
        <v xml:space="preserve"> </v>
      </c>
      <c r="P36" s="142" t="str">
        <f t="shared" si="1"/>
        <v xml:space="preserve"> </v>
      </c>
      <c r="Q36" s="142" t="str">
        <f t="shared" si="2"/>
        <v xml:space="preserve"> </v>
      </c>
      <c r="R36" s="52"/>
    </row>
    <row r="37" spans="1:18" ht="33.950000000000003" customHeight="1" x14ac:dyDescent="0.25">
      <c r="A37" s="54"/>
      <c r="B37" s="165"/>
      <c r="C37" s="175"/>
      <c r="D37" s="175"/>
      <c r="E37" s="709"/>
      <c r="F37" s="710"/>
      <c r="G37" s="175"/>
      <c r="H37" s="191"/>
      <c r="I37" s="178"/>
      <c r="J37" s="254"/>
      <c r="K37" s="191"/>
      <c r="L37" s="191"/>
      <c r="M37" s="175"/>
      <c r="N37" s="191"/>
      <c r="O37" s="142" t="str">
        <f t="shared" si="0"/>
        <v xml:space="preserve"> </v>
      </c>
      <c r="P37" s="142" t="str">
        <f t="shared" si="1"/>
        <v xml:space="preserve"> </v>
      </c>
      <c r="Q37" s="142" t="str">
        <f t="shared" si="2"/>
        <v xml:space="preserve"> </v>
      </c>
      <c r="R37" s="52"/>
    </row>
    <row r="38" spans="1:18" ht="33.950000000000003" customHeight="1" x14ac:dyDescent="0.25">
      <c r="A38" s="54"/>
      <c r="B38" s="165"/>
      <c r="C38" s="175"/>
      <c r="D38" s="175"/>
      <c r="E38" s="709"/>
      <c r="F38" s="710"/>
      <c r="G38" s="191"/>
      <c r="H38" s="191"/>
      <c r="I38" s="178"/>
      <c r="J38" s="254"/>
      <c r="K38" s="191"/>
      <c r="L38" s="192"/>
      <c r="M38" s="193"/>
      <c r="N38" s="192"/>
      <c r="O38" s="142" t="str">
        <f t="shared" si="0"/>
        <v xml:space="preserve"> </v>
      </c>
      <c r="P38" s="142" t="str">
        <f t="shared" si="1"/>
        <v xml:space="preserve"> </v>
      </c>
      <c r="Q38" s="142" t="str">
        <f t="shared" si="2"/>
        <v xml:space="preserve"> </v>
      </c>
      <c r="R38" s="52"/>
    </row>
    <row r="39" spans="1:18" ht="33.950000000000003" customHeight="1" x14ac:dyDescent="0.25">
      <c r="A39" s="54"/>
      <c r="B39" s="165"/>
      <c r="C39" s="175"/>
      <c r="D39" s="175"/>
      <c r="E39" s="709"/>
      <c r="F39" s="710"/>
      <c r="G39" s="191"/>
      <c r="H39" s="191"/>
      <c r="I39" s="178"/>
      <c r="J39" s="254"/>
      <c r="K39" s="191"/>
      <c r="L39" s="192"/>
      <c r="M39" s="193"/>
      <c r="N39" s="192"/>
      <c r="O39" s="142" t="str">
        <f t="shared" si="0"/>
        <v xml:space="preserve"> </v>
      </c>
      <c r="P39" s="142" t="str">
        <f t="shared" si="1"/>
        <v xml:space="preserve"> </v>
      </c>
      <c r="Q39" s="142" t="str">
        <f t="shared" si="2"/>
        <v xml:space="preserve"> </v>
      </c>
      <c r="R39" s="52"/>
    </row>
    <row r="40" spans="1:18" ht="33.950000000000003" customHeight="1" x14ac:dyDescent="0.25">
      <c r="A40" s="54"/>
      <c r="B40" s="165"/>
      <c r="C40" s="175"/>
      <c r="D40" s="175"/>
      <c r="E40" s="709"/>
      <c r="F40" s="710"/>
      <c r="G40" s="191"/>
      <c r="H40" s="191"/>
      <c r="I40" s="178"/>
      <c r="J40" s="254"/>
      <c r="K40" s="191"/>
      <c r="L40" s="192"/>
      <c r="M40" s="193"/>
      <c r="N40" s="192"/>
      <c r="O40" s="142" t="str">
        <f t="shared" si="0"/>
        <v xml:space="preserve"> </v>
      </c>
      <c r="P40" s="142" t="str">
        <f t="shared" si="1"/>
        <v xml:space="preserve"> </v>
      </c>
      <c r="Q40" s="142" t="str">
        <f t="shared" si="2"/>
        <v xml:space="preserve"> </v>
      </c>
      <c r="R40" s="52"/>
    </row>
    <row r="41" spans="1:18" ht="33.950000000000003" customHeight="1" x14ac:dyDescent="0.25">
      <c r="A41" s="54"/>
      <c r="B41" s="165"/>
      <c r="C41" s="175"/>
      <c r="D41" s="175"/>
      <c r="E41" s="246"/>
      <c r="F41" s="247"/>
      <c r="G41" s="191"/>
      <c r="H41" s="191"/>
      <c r="I41" s="178"/>
      <c r="J41" s="254"/>
      <c r="K41" s="191"/>
      <c r="L41" s="192"/>
      <c r="M41" s="193"/>
      <c r="N41" s="192"/>
      <c r="O41" s="142" t="str">
        <f t="shared" si="0"/>
        <v xml:space="preserve"> </v>
      </c>
      <c r="P41" s="142" t="str">
        <f t="shared" si="1"/>
        <v xml:space="preserve"> </v>
      </c>
      <c r="Q41" s="142" t="str">
        <f t="shared" si="2"/>
        <v xml:space="preserve"> </v>
      </c>
      <c r="R41" s="52"/>
    </row>
    <row r="42" spans="1:18" ht="33.950000000000003" customHeight="1" x14ac:dyDescent="0.25">
      <c r="A42" s="54"/>
      <c r="B42" s="165"/>
      <c r="C42" s="175"/>
      <c r="D42" s="175"/>
      <c r="E42" s="246"/>
      <c r="F42" s="247"/>
      <c r="G42" s="191"/>
      <c r="H42" s="191"/>
      <c r="I42" s="178"/>
      <c r="J42" s="254"/>
      <c r="K42" s="191"/>
      <c r="L42" s="192"/>
      <c r="M42" s="193"/>
      <c r="N42" s="192"/>
      <c r="O42" s="142" t="str">
        <f t="shared" si="0"/>
        <v xml:space="preserve"> </v>
      </c>
      <c r="P42" s="142" t="str">
        <f t="shared" si="1"/>
        <v xml:space="preserve"> </v>
      </c>
      <c r="Q42" s="142" t="str">
        <f t="shared" si="2"/>
        <v xml:space="preserve"> </v>
      </c>
      <c r="R42" s="52"/>
    </row>
    <row r="43" spans="1:18" ht="33.950000000000003" customHeight="1" x14ac:dyDescent="0.25">
      <c r="A43" s="54"/>
      <c r="B43" s="165"/>
      <c r="C43" s="175"/>
      <c r="D43" s="175"/>
      <c r="E43" s="246"/>
      <c r="F43" s="247"/>
      <c r="G43" s="191"/>
      <c r="H43" s="191"/>
      <c r="I43" s="178"/>
      <c r="J43" s="254"/>
      <c r="K43" s="191"/>
      <c r="L43" s="192"/>
      <c r="M43" s="193"/>
      <c r="N43" s="192"/>
      <c r="O43" s="142" t="str">
        <f t="shared" si="0"/>
        <v xml:space="preserve"> </v>
      </c>
      <c r="P43" s="142" t="str">
        <f t="shared" si="1"/>
        <v xml:space="preserve"> </v>
      </c>
      <c r="Q43" s="142" t="str">
        <f t="shared" si="2"/>
        <v xml:space="preserve"> </v>
      </c>
      <c r="R43" s="52"/>
    </row>
    <row r="44" spans="1:18" ht="33.950000000000003" customHeight="1" x14ac:dyDescent="0.25">
      <c r="A44" s="54"/>
      <c r="B44" s="165"/>
      <c r="C44" s="175"/>
      <c r="D44" s="175"/>
      <c r="E44" s="246"/>
      <c r="F44" s="247"/>
      <c r="G44" s="191"/>
      <c r="H44" s="191"/>
      <c r="I44" s="178"/>
      <c r="J44" s="254"/>
      <c r="K44" s="191"/>
      <c r="L44" s="192"/>
      <c r="M44" s="193"/>
      <c r="N44" s="192"/>
      <c r="O44" s="142" t="str">
        <f t="shared" si="0"/>
        <v xml:space="preserve"> </v>
      </c>
      <c r="P44" s="142" t="str">
        <f t="shared" si="1"/>
        <v xml:space="preserve"> </v>
      </c>
      <c r="Q44" s="142" t="str">
        <f t="shared" si="2"/>
        <v xml:space="preserve"> </v>
      </c>
      <c r="R44" s="52"/>
    </row>
    <row r="45" spans="1:18" ht="33.950000000000003" customHeight="1" x14ac:dyDescent="0.25">
      <c r="A45" s="54"/>
      <c r="B45" s="165"/>
      <c r="C45" s="175"/>
      <c r="D45" s="175"/>
      <c r="E45" s="246"/>
      <c r="F45" s="247"/>
      <c r="G45" s="191"/>
      <c r="H45" s="191"/>
      <c r="I45" s="178"/>
      <c r="J45" s="254"/>
      <c r="K45" s="191"/>
      <c r="L45" s="192"/>
      <c r="M45" s="193"/>
      <c r="N45" s="192"/>
      <c r="O45" s="142" t="str">
        <f t="shared" si="0"/>
        <v xml:space="preserve"> </v>
      </c>
      <c r="P45" s="142" t="str">
        <f t="shared" si="1"/>
        <v xml:space="preserve"> </v>
      </c>
      <c r="Q45" s="142" t="str">
        <f t="shared" si="2"/>
        <v xml:space="preserve"> </v>
      </c>
      <c r="R45" s="52"/>
    </row>
    <row r="46" spans="1:18" ht="33.950000000000003" customHeight="1" x14ac:dyDescent="0.25">
      <c r="A46" s="54"/>
      <c r="B46" s="165"/>
      <c r="C46" s="175"/>
      <c r="D46" s="175"/>
      <c r="E46" s="246"/>
      <c r="F46" s="247"/>
      <c r="G46" s="191"/>
      <c r="H46" s="191"/>
      <c r="I46" s="178"/>
      <c r="J46" s="254"/>
      <c r="K46" s="191"/>
      <c r="L46" s="192"/>
      <c r="M46" s="193"/>
      <c r="N46" s="192"/>
      <c r="O46" s="142" t="str">
        <f t="shared" si="0"/>
        <v xml:space="preserve"> </v>
      </c>
      <c r="P46" s="142" t="str">
        <f t="shared" si="1"/>
        <v xml:space="preserve"> </v>
      </c>
      <c r="Q46" s="142" t="str">
        <f t="shared" si="2"/>
        <v xml:space="preserve"> </v>
      </c>
      <c r="R46" s="52"/>
    </row>
    <row r="47" spans="1:18" ht="33.950000000000003" customHeight="1" x14ac:dyDescent="0.25">
      <c r="A47" s="54"/>
      <c r="B47" s="165"/>
      <c r="C47" s="175"/>
      <c r="D47" s="175"/>
      <c r="E47" s="246"/>
      <c r="F47" s="247"/>
      <c r="G47" s="191"/>
      <c r="H47" s="191"/>
      <c r="I47" s="178"/>
      <c r="J47" s="254"/>
      <c r="K47" s="191"/>
      <c r="L47" s="192"/>
      <c r="M47" s="193"/>
      <c r="N47" s="192"/>
      <c r="O47" s="142" t="str">
        <f t="shared" si="0"/>
        <v xml:space="preserve"> </v>
      </c>
      <c r="P47" s="142" t="str">
        <f t="shared" si="1"/>
        <v xml:space="preserve"> </v>
      </c>
      <c r="Q47" s="142" t="str">
        <f t="shared" si="2"/>
        <v xml:space="preserve"> </v>
      </c>
      <c r="R47" s="52"/>
    </row>
    <row r="48" spans="1:18" ht="33.950000000000003" customHeight="1" x14ac:dyDescent="0.25">
      <c r="A48" s="54"/>
      <c r="B48" s="165"/>
      <c r="C48" s="175"/>
      <c r="D48" s="175"/>
      <c r="E48" s="246"/>
      <c r="F48" s="247"/>
      <c r="G48" s="191"/>
      <c r="H48" s="191"/>
      <c r="I48" s="178"/>
      <c r="J48" s="254"/>
      <c r="K48" s="191"/>
      <c r="L48" s="192"/>
      <c r="M48" s="193"/>
      <c r="N48" s="192"/>
      <c r="O48" s="142" t="str">
        <f t="shared" si="0"/>
        <v xml:space="preserve"> </v>
      </c>
      <c r="P48" s="142" t="str">
        <f t="shared" si="1"/>
        <v xml:space="preserve"> </v>
      </c>
      <c r="Q48" s="142" t="str">
        <f t="shared" si="2"/>
        <v xml:space="preserve"> </v>
      </c>
      <c r="R48" s="52"/>
    </row>
    <row r="49" spans="1:18" ht="33.950000000000003" customHeight="1" x14ac:dyDescent="0.25">
      <c r="A49" s="54"/>
      <c r="B49" s="165"/>
      <c r="C49" s="175"/>
      <c r="D49" s="175"/>
      <c r="E49" s="246"/>
      <c r="F49" s="247"/>
      <c r="G49" s="191"/>
      <c r="H49" s="191"/>
      <c r="I49" s="178"/>
      <c r="J49" s="254"/>
      <c r="K49" s="191"/>
      <c r="L49" s="192"/>
      <c r="M49" s="193"/>
      <c r="N49" s="192"/>
      <c r="O49" s="142" t="str">
        <f t="shared" si="0"/>
        <v xml:space="preserve"> </v>
      </c>
      <c r="P49" s="142" t="str">
        <f t="shared" si="1"/>
        <v xml:space="preserve"> </v>
      </c>
      <c r="Q49" s="142" t="str">
        <f t="shared" si="2"/>
        <v xml:space="preserve"> </v>
      </c>
      <c r="R49" s="52"/>
    </row>
    <row r="50" spans="1:18" ht="33.950000000000003" customHeight="1" x14ac:dyDescent="0.25">
      <c r="A50" s="54"/>
      <c r="B50" s="165"/>
      <c r="C50" s="175"/>
      <c r="D50" s="175"/>
      <c r="E50" s="246"/>
      <c r="F50" s="247"/>
      <c r="G50" s="191"/>
      <c r="H50" s="191"/>
      <c r="I50" s="178"/>
      <c r="J50" s="254"/>
      <c r="K50" s="191"/>
      <c r="L50" s="192"/>
      <c r="M50" s="193"/>
      <c r="N50" s="192"/>
      <c r="O50" s="142" t="str">
        <f t="shared" si="0"/>
        <v xml:space="preserve"> </v>
      </c>
      <c r="P50" s="142" t="str">
        <f t="shared" si="1"/>
        <v xml:space="preserve"> </v>
      </c>
      <c r="Q50" s="142" t="str">
        <f t="shared" si="2"/>
        <v xml:space="preserve"> </v>
      </c>
      <c r="R50" s="52"/>
    </row>
    <row r="51" spans="1:18" ht="33.950000000000003" customHeight="1" x14ac:dyDescent="0.25">
      <c r="A51" s="54"/>
      <c r="B51" s="165"/>
      <c r="C51" s="175"/>
      <c r="D51" s="175"/>
      <c r="E51" s="246"/>
      <c r="F51" s="247"/>
      <c r="G51" s="191"/>
      <c r="H51" s="191"/>
      <c r="I51" s="178"/>
      <c r="J51" s="254"/>
      <c r="K51" s="191"/>
      <c r="L51" s="192"/>
      <c r="M51" s="193"/>
      <c r="N51" s="192"/>
      <c r="O51" s="142" t="str">
        <f t="shared" si="0"/>
        <v xml:space="preserve"> </v>
      </c>
      <c r="P51" s="142" t="str">
        <f t="shared" si="1"/>
        <v xml:space="preserve"> </v>
      </c>
      <c r="Q51" s="142" t="str">
        <f t="shared" si="2"/>
        <v xml:space="preserve"> </v>
      </c>
      <c r="R51" s="52"/>
    </row>
    <row r="52" spans="1:18" ht="33.950000000000003" customHeight="1" x14ac:dyDescent="0.25">
      <c r="A52" s="54"/>
      <c r="B52" s="165"/>
      <c r="C52" s="175"/>
      <c r="D52" s="175"/>
      <c r="E52" s="246"/>
      <c r="F52" s="247"/>
      <c r="G52" s="191"/>
      <c r="H52" s="191"/>
      <c r="I52" s="178"/>
      <c r="J52" s="254"/>
      <c r="K52" s="191"/>
      <c r="L52" s="192"/>
      <c r="M52" s="193"/>
      <c r="N52" s="192"/>
      <c r="O52" s="142" t="str">
        <f t="shared" si="0"/>
        <v xml:space="preserve"> </v>
      </c>
      <c r="P52" s="142" t="str">
        <f t="shared" si="1"/>
        <v xml:space="preserve"> </v>
      </c>
      <c r="Q52" s="142" t="str">
        <f t="shared" si="2"/>
        <v xml:space="preserve"> </v>
      </c>
      <c r="R52" s="52"/>
    </row>
    <row r="53" spans="1:18" ht="33.950000000000003" customHeight="1" x14ac:dyDescent="0.25">
      <c r="A53" s="54"/>
      <c r="B53" s="165"/>
      <c r="C53" s="175"/>
      <c r="D53" s="175"/>
      <c r="E53" s="246"/>
      <c r="F53" s="247"/>
      <c r="G53" s="191"/>
      <c r="H53" s="191"/>
      <c r="I53" s="178"/>
      <c r="J53" s="254"/>
      <c r="K53" s="191"/>
      <c r="L53" s="192"/>
      <c r="M53" s="193"/>
      <c r="N53" s="192"/>
      <c r="O53" s="142" t="str">
        <f t="shared" si="0"/>
        <v xml:space="preserve"> </v>
      </c>
      <c r="P53" s="142" t="str">
        <f t="shared" si="1"/>
        <v xml:space="preserve"> </v>
      </c>
      <c r="Q53" s="142" t="str">
        <f t="shared" si="2"/>
        <v xml:space="preserve"> </v>
      </c>
      <c r="R53" s="52"/>
    </row>
    <row r="54" spans="1:18" ht="33.950000000000003" customHeight="1" x14ac:dyDescent="0.25">
      <c r="A54" s="54"/>
      <c r="B54" s="165"/>
      <c r="C54" s="175"/>
      <c r="D54" s="175"/>
      <c r="E54" s="246"/>
      <c r="F54" s="247"/>
      <c r="G54" s="191"/>
      <c r="H54" s="191"/>
      <c r="I54" s="178"/>
      <c r="J54" s="254"/>
      <c r="K54" s="191"/>
      <c r="L54" s="192"/>
      <c r="M54" s="193"/>
      <c r="N54" s="192"/>
      <c r="O54" s="142" t="str">
        <f t="shared" si="0"/>
        <v xml:space="preserve"> </v>
      </c>
      <c r="P54" s="142" t="str">
        <f t="shared" si="1"/>
        <v xml:space="preserve"> </v>
      </c>
      <c r="Q54" s="142" t="str">
        <f t="shared" si="2"/>
        <v xml:space="preserve"> </v>
      </c>
      <c r="R54" s="52"/>
    </row>
    <row r="55" spans="1:18" ht="33.950000000000003" customHeight="1" x14ac:dyDescent="0.25">
      <c r="A55" s="54"/>
      <c r="B55" s="165"/>
      <c r="C55" s="175"/>
      <c r="D55" s="175"/>
      <c r="E55" s="246"/>
      <c r="F55" s="247"/>
      <c r="G55" s="191"/>
      <c r="H55" s="191"/>
      <c r="I55" s="178"/>
      <c r="J55" s="254"/>
      <c r="K55" s="191"/>
      <c r="L55" s="192"/>
      <c r="M55" s="193"/>
      <c r="N55" s="192"/>
      <c r="O55" s="142" t="str">
        <f t="shared" si="0"/>
        <v xml:space="preserve"> </v>
      </c>
      <c r="P55" s="142" t="str">
        <f t="shared" si="1"/>
        <v xml:space="preserve"> </v>
      </c>
      <c r="Q55" s="142" t="str">
        <f t="shared" si="2"/>
        <v xml:space="preserve"> </v>
      </c>
      <c r="R55" s="52"/>
    </row>
    <row r="56" spans="1:18" ht="33.950000000000003" customHeight="1" x14ac:dyDescent="0.25">
      <c r="A56" s="54"/>
      <c r="B56" s="165"/>
      <c r="C56" s="175"/>
      <c r="D56" s="175"/>
      <c r="E56" s="246"/>
      <c r="F56" s="247"/>
      <c r="G56" s="191"/>
      <c r="H56" s="191"/>
      <c r="I56" s="178"/>
      <c r="J56" s="254"/>
      <c r="K56" s="191"/>
      <c r="L56" s="192"/>
      <c r="M56" s="193"/>
      <c r="N56" s="192"/>
      <c r="O56" s="142" t="str">
        <f t="shared" si="0"/>
        <v xml:space="preserve"> </v>
      </c>
      <c r="P56" s="142" t="str">
        <f t="shared" si="1"/>
        <v xml:space="preserve"> </v>
      </c>
      <c r="Q56" s="142" t="str">
        <f t="shared" si="2"/>
        <v xml:space="preserve"> </v>
      </c>
      <c r="R56" s="52"/>
    </row>
    <row r="57" spans="1:18" ht="33.950000000000003" customHeight="1" x14ac:dyDescent="0.25">
      <c r="A57" s="54"/>
      <c r="B57" s="165"/>
      <c r="C57" s="175"/>
      <c r="D57" s="175"/>
      <c r="E57" s="246"/>
      <c r="F57" s="247"/>
      <c r="G57" s="191"/>
      <c r="H57" s="191"/>
      <c r="I57" s="178"/>
      <c r="J57" s="254"/>
      <c r="K57" s="191"/>
      <c r="L57" s="192"/>
      <c r="M57" s="193"/>
      <c r="N57" s="192"/>
      <c r="O57" s="142" t="str">
        <f t="shared" si="0"/>
        <v xml:space="preserve"> </v>
      </c>
      <c r="P57" s="142" t="str">
        <f t="shared" si="1"/>
        <v xml:space="preserve"> </v>
      </c>
      <c r="Q57" s="142" t="str">
        <f t="shared" si="2"/>
        <v xml:space="preserve"> </v>
      </c>
      <c r="R57" s="52"/>
    </row>
    <row r="58" spans="1:18" ht="33.950000000000003" customHeight="1" x14ac:dyDescent="0.25">
      <c r="A58" s="54"/>
      <c r="B58" s="165"/>
      <c r="C58" s="175"/>
      <c r="D58" s="175"/>
      <c r="E58" s="246"/>
      <c r="F58" s="247"/>
      <c r="G58" s="191"/>
      <c r="H58" s="191"/>
      <c r="I58" s="178"/>
      <c r="J58" s="254"/>
      <c r="K58" s="191"/>
      <c r="L58" s="192"/>
      <c r="M58" s="193"/>
      <c r="N58" s="192"/>
      <c r="O58" s="142" t="str">
        <f t="shared" si="0"/>
        <v xml:space="preserve"> </v>
      </c>
      <c r="P58" s="142" t="str">
        <f t="shared" si="1"/>
        <v xml:space="preserve"> </v>
      </c>
      <c r="Q58" s="142" t="str">
        <f t="shared" si="2"/>
        <v xml:space="preserve"> </v>
      </c>
      <c r="R58" s="52"/>
    </row>
    <row r="59" spans="1:18" ht="33.950000000000003" customHeight="1" x14ac:dyDescent="0.25">
      <c r="A59" s="54"/>
      <c r="B59" s="165"/>
      <c r="C59" s="175"/>
      <c r="D59" s="175"/>
      <c r="E59" s="246"/>
      <c r="F59" s="247"/>
      <c r="G59" s="191"/>
      <c r="H59" s="191"/>
      <c r="I59" s="178"/>
      <c r="J59" s="254"/>
      <c r="K59" s="191"/>
      <c r="L59" s="192"/>
      <c r="M59" s="193"/>
      <c r="N59" s="192"/>
      <c r="O59" s="142" t="str">
        <f t="shared" si="0"/>
        <v xml:space="preserve"> </v>
      </c>
      <c r="P59" s="142" t="str">
        <f t="shared" si="1"/>
        <v xml:space="preserve"> </v>
      </c>
      <c r="Q59" s="142" t="str">
        <f t="shared" si="2"/>
        <v xml:space="preserve"> </v>
      </c>
      <c r="R59" s="52"/>
    </row>
    <row r="60" spans="1:18" ht="33.950000000000003" customHeight="1" x14ac:dyDescent="0.25">
      <c r="A60" s="54"/>
      <c r="B60" s="165"/>
      <c r="C60" s="175"/>
      <c r="D60" s="175"/>
      <c r="E60" s="246"/>
      <c r="F60" s="247"/>
      <c r="G60" s="191"/>
      <c r="H60" s="191"/>
      <c r="I60" s="178"/>
      <c r="J60" s="254"/>
      <c r="K60" s="191"/>
      <c r="L60" s="192"/>
      <c r="M60" s="193"/>
      <c r="N60" s="192"/>
      <c r="O60" s="142" t="str">
        <f t="shared" si="0"/>
        <v xml:space="preserve"> </v>
      </c>
      <c r="P60" s="142" t="str">
        <f t="shared" si="1"/>
        <v xml:space="preserve"> </v>
      </c>
      <c r="Q60" s="142" t="str">
        <f t="shared" si="2"/>
        <v xml:space="preserve"> </v>
      </c>
      <c r="R60" s="52"/>
    </row>
    <row r="61" spans="1:18" ht="33.950000000000003" customHeight="1" x14ac:dyDescent="0.25">
      <c r="A61" s="54"/>
      <c r="B61" s="165"/>
      <c r="C61" s="175"/>
      <c r="D61" s="175"/>
      <c r="E61" s="246"/>
      <c r="F61" s="247"/>
      <c r="G61" s="191"/>
      <c r="H61" s="191"/>
      <c r="I61" s="178"/>
      <c r="J61" s="254"/>
      <c r="K61" s="191"/>
      <c r="L61" s="192"/>
      <c r="M61" s="193"/>
      <c r="N61" s="192"/>
      <c r="O61" s="142" t="str">
        <f t="shared" si="0"/>
        <v xml:space="preserve"> </v>
      </c>
      <c r="P61" s="142" t="str">
        <f t="shared" si="1"/>
        <v xml:space="preserve"> </v>
      </c>
      <c r="Q61" s="142" t="str">
        <f t="shared" si="2"/>
        <v xml:space="preserve"> </v>
      </c>
      <c r="R61" s="52"/>
    </row>
    <row r="62" spans="1:18" ht="33.950000000000003" customHeight="1" x14ac:dyDescent="0.25">
      <c r="A62" s="54"/>
      <c r="B62" s="165"/>
      <c r="C62" s="175"/>
      <c r="D62" s="175"/>
      <c r="E62" s="246"/>
      <c r="F62" s="247"/>
      <c r="G62" s="191"/>
      <c r="H62" s="191"/>
      <c r="I62" s="178"/>
      <c r="J62" s="254"/>
      <c r="K62" s="191"/>
      <c r="L62" s="192"/>
      <c r="M62" s="193"/>
      <c r="N62" s="192"/>
      <c r="O62" s="142" t="str">
        <f t="shared" si="0"/>
        <v xml:space="preserve"> </v>
      </c>
      <c r="P62" s="142" t="str">
        <f t="shared" si="1"/>
        <v xml:space="preserve"> </v>
      </c>
      <c r="Q62" s="142" t="str">
        <f t="shared" si="2"/>
        <v xml:space="preserve"> </v>
      </c>
      <c r="R62" s="52"/>
    </row>
    <row r="63" spans="1:18" ht="33.950000000000003" customHeight="1" x14ac:dyDescent="0.25">
      <c r="A63" s="54"/>
      <c r="B63" s="165"/>
      <c r="C63" s="175"/>
      <c r="D63" s="175"/>
      <c r="E63" s="246"/>
      <c r="F63" s="247"/>
      <c r="G63" s="191"/>
      <c r="H63" s="191"/>
      <c r="I63" s="178"/>
      <c r="J63" s="254"/>
      <c r="K63" s="191"/>
      <c r="L63" s="192"/>
      <c r="M63" s="193"/>
      <c r="N63" s="192"/>
      <c r="O63" s="142" t="str">
        <f t="shared" si="0"/>
        <v xml:space="preserve"> </v>
      </c>
      <c r="P63" s="142" t="str">
        <f t="shared" si="1"/>
        <v xml:space="preserve"> </v>
      </c>
      <c r="Q63" s="142" t="str">
        <f t="shared" si="2"/>
        <v xml:space="preserve"> </v>
      </c>
      <c r="R63" s="52"/>
    </row>
    <row r="64" spans="1:18" ht="33.950000000000003" customHeight="1" x14ac:dyDescent="0.25">
      <c r="A64" s="54"/>
      <c r="B64" s="165"/>
      <c r="C64" s="175"/>
      <c r="D64" s="175"/>
      <c r="E64" s="246"/>
      <c r="F64" s="247"/>
      <c r="G64" s="191"/>
      <c r="H64" s="191"/>
      <c r="I64" s="178"/>
      <c r="J64" s="254"/>
      <c r="K64" s="191"/>
      <c r="L64" s="192"/>
      <c r="M64" s="193"/>
      <c r="N64" s="192"/>
      <c r="O64" s="142" t="str">
        <f t="shared" si="0"/>
        <v xml:space="preserve"> </v>
      </c>
      <c r="P64" s="142" t="str">
        <f t="shared" si="1"/>
        <v xml:space="preserve"> </v>
      </c>
      <c r="Q64" s="142" t="str">
        <f t="shared" si="2"/>
        <v xml:space="preserve"> </v>
      </c>
      <c r="R64" s="52"/>
    </row>
    <row r="65" spans="1:18" ht="33.950000000000003" customHeight="1" x14ac:dyDescent="0.25">
      <c r="A65" s="54"/>
      <c r="B65" s="165"/>
      <c r="C65" s="175"/>
      <c r="D65" s="175"/>
      <c r="E65" s="246"/>
      <c r="F65" s="247"/>
      <c r="G65" s="191"/>
      <c r="H65" s="191"/>
      <c r="I65" s="178"/>
      <c r="J65" s="254"/>
      <c r="K65" s="191"/>
      <c r="L65" s="192"/>
      <c r="M65" s="193"/>
      <c r="N65" s="192"/>
      <c r="O65" s="142" t="str">
        <f t="shared" si="0"/>
        <v xml:space="preserve"> </v>
      </c>
      <c r="P65" s="142" t="str">
        <f t="shared" si="1"/>
        <v xml:space="preserve"> </v>
      </c>
      <c r="Q65" s="142" t="str">
        <f t="shared" si="2"/>
        <v xml:space="preserve"> </v>
      </c>
      <c r="R65" s="52"/>
    </row>
    <row r="66" spans="1:18" ht="33.950000000000003" customHeight="1" x14ac:dyDescent="0.25">
      <c r="A66" s="54"/>
      <c r="B66" s="165"/>
      <c r="C66" s="175"/>
      <c r="D66" s="175"/>
      <c r="E66" s="246"/>
      <c r="F66" s="247"/>
      <c r="G66" s="191"/>
      <c r="H66" s="191"/>
      <c r="I66" s="178"/>
      <c r="J66" s="254"/>
      <c r="K66" s="191"/>
      <c r="L66" s="192"/>
      <c r="M66" s="193"/>
      <c r="N66" s="192"/>
      <c r="O66" s="142" t="str">
        <f t="shared" si="0"/>
        <v xml:space="preserve"> </v>
      </c>
      <c r="P66" s="142" t="str">
        <f t="shared" si="1"/>
        <v xml:space="preserve"> </v>
      </c>
      <c r="Q66" s="142" t="str">
        <f t="shared" si="2"/>
        <v xml:space="preserve"> </v>
      </c>
      <c r="R66" s="52"/>
    </row>
    <row r="67" spans="1:18" ht="33.950000000000003" customHeight="1" x14ac:dyDescent="0.25">
      <c r="A67" s="54"/>
      <c r="B67" s="165"/>
      <c r="C67" s="175"/>
      <c r="D67" s="175"/>
      <c r="E67" s="246"/>
      <c r="F67" s="247"/>
      <c r="G67" s="191"/>
      <c r="H67" s="191"/>
      <c r="I67" s="178"/>
      <c r="J67" s="254"/>
      <c r="K67" s="191"/>
      <c r="L67" s="192"/>
      <c r="M67" s="193"/>
      <c r="N67" s="192"/>
      <c r="O67" s="142" t="str">
        <f t="shared" si="0"/>
        <v xml:space="preserve"> </v>
      </c>
      <c r="P67" s="142" t="str">
        <f t="shared" si="1"/>
        <v xml:space="preserve"> </v>
      </c>
      <c r="Q67" s="142" t="str">
        <f t="shared" si="2"/>
        <v xml:space="preserve"> </v>
      </c>
      <c r="R67" s="52"/>
    </row>
    <row r="68" spans="1:18" ht="33.950000000000003" customHeight="1" x14ac:dyDescent="0.25">
      <c r="A68" s="54"/>
      <c r="B68" s="165"/>
      <c r="C68" s="175"/>
      <c r="D68" s="175"/>
      <c r="E68" s="246"/>
      <c r="F68" s="247"/>
      <c r="G68" s="191"/>
      <c r="H68" s="191"/>
      <c r="I68" s="178"/>
      <c r="J68" s="254"/>
      <c r="K68" s="191"/>
      <c r="L68" s="192"/>
      <c r="M68" s="193"/>
      <c r="N68" s="192"/>
      <c r="O68" s="142" t="str">
        <f t="shared" si="0"/>
        <v xml:space="preserve"> </v>
      </c>
      <c r="P68" s="142" t="str">
        <f t="shared" si="1"/>
        <v xml:space="preserve"> </v>
      </c>
      <c r="Q68" s="142" t="str">
        <f t="shared" si="2"/>
        <v xml:space="preserve"> </v>
      </c>
      <c r="R68" s="52"/>
    </row>
    <row r="69" spans="1:18" ht="33.950000000000003" customHeight="1" x14ac:dyDescent="0.25">
      <c r="A69" s="54"/>
      <c r="B69" s="165"/>
      <c r="C69" s="175"/>
      <c r="D69" s="175"/>
      <c r="E69" s="246"/>
      <c r="F69" s="247"/>
      <c r="G69" s="191"/>
      <c r="H69" s="191"/>
      <c r="I69" s="178"/>
      <c r="J69" s="254"/>
      <c r="K69" s="191"/>
      <c r="L69" s="192"/>
      <c r="M69" s="193"/>
      <c r="N69" s="192"/>
      <c r="O69" s="142" t="str">
        <f t="shared" si="0"/>
        <v xml:space="preserve"> </v>
      </c>
      <c r="P69" s="142" t="str">
        <f t="shared" si="1"/>
        <v xml:space="preserve"> </v>
      </c>
      <c r="Q69" s="142" t="str">
        <f t="shared" si="2"/>
        <v xml:space="preserve"> </v>
      </c>
      <c r="R69" s="52"/>
    </row>
    <row r="70" spans="1:18" ht="33.950000000000003" customHeight="1" x14ac:dyDescent="0.25">
      <c r="A70" s="54"/>
      <c r="B70" s="165"/>
      <c r="C70" s="175"/>
      <c r="D70" s="175"/>
      <c r="E70" s="246"/>
      <c r="F70" s="247"/>
      <c r="G70" s="191"/>
      <c r="H70" s="191"/>
      <c r="I70" s="178"/>
      <c r="J70" s="254"/>
      <c r="K70" s="191"/>
      <c r="L70" s="192"/>
      <c r="M70" s="193"/>
      <c r="N70" s="192"/>
      <c r="O70" s="142" t="str">
        <f t="shared" si="0"/>
        <v xml:space="preserve"> </v>
      </c>
      <c r="P70" s="142" t="str">
        <f t="shared" si="1"/>
        <v xml:space="preserve"> </v>
      </c>
      <c r="Q70" s="142" t="str">
        <f t="shared" si="2"/>
        <v xml:space="preserve"> </v>
      </c>
      <c r="R70" s="52"/>
    </row>
    <row r="71" spans="1:18" ht="33.950000000000003" customHeight="1" x14ac:dyDescent="0.25">
      <c r="A71" s="54"/>
      <c r="B71" s="165"/>
      <c r="C71" s="175"/>
      <c r="D71" s="175"/>
      <c r="E71" s="246"/>
      <c r="F71" s="247"/>
      <c r="G71" s="191"/>
      <c r="H71" s="191"/>
      <c r="I71" s="178"/>
      <c r="J71" s="254"/>
      <c r="K71" s="191"/>
      <c r="L71" s="192"/>
      <c r="M71" s="193"/>
      <c r="N71" s="192"/>
      <c r="O71" s="142" t="str">
        <f t="shared" si="0"/>
        <v xml:space="preserve"> </v>
      </c>
      <c r="P71" s="142" t="str">
        <f t="shared" si="1"/>
        <v xml:space="preserve"> </v>
      </c>
      <c r="Q71" s="142" t="str">
        <f t="shared" si="2"/>
        <v xml:space="preserve"> </v>
      </c>
      <c r="R71" s="52"/>
    </row>
    <row r="72" spans="1:18" ht="33.950000000000003" customHeight="1" x14ac:dyDescent="0.25">
      <c r="A72" s="54"/>
      <c r="B72" s="165"/>
      <c r="C72" s="175"/>
      <c r="D72" s="175"/>
      <c r="E72" s="246"/>
      <c r="F72" s="247"/>
      <c r="G72" s="191"/>
      <c r="H72" s="191"/>
      <c r="I72" s="178"/>
      <c r="J72" s="254"/>
      <c r="K72" s="191"/>
      <c r="L72" s="192"/>
      <c r="M72" s="193"/>
      <c r="N72" s="192"/>
      <c r="O72" s="142" t="str">
        <f t="shared" si="0"/>
        <v xml:space="preserve"> </v>
      </c>
      <c r="P72" s="142" t="str">
        <f t="shared" si="1"/>
        <v xml:space="preserve"> </v>
      </c>
      <c r="Q72" s="142" t="str">
        <f t="shared" si="2"/>
        <v xml:space="preserve"> </v>
      </c>
      <c r="R72" s="52"/>
    </row>
    <row r="73" spans="1:18" ht="33.950000000000003" customHeight="1" x14ac:dyDescent="0.25">
      <c r="A73" s="54"/>
      <c r="B73" s="165"/>
      <c r="C73" s="175"/>
      <c r="D73" s="175"/>
      <c r="E73" s="246"/>
      <c r="F73" s="247"/>
      <c r="G73" s="191"/>
      <c r="H73" s="191"/>
      <c r="I73" s="178"/>
      <c r="J73" s="254"/>
      <c r="K73" s="191"/>
      <c r="L73" s="192"/>
      <c r="M73" s="193"/>
      <c r="N73" s="192"/>
      <c r="O73" s="142" t="str">
        <f t="shared" si="0"/>
        <v xml:space="preserve"> </v>
      </c>
      <c r="P73" s="142" t="str">
        <f t="shared" si="1"/>
        <v xml:space="preserve"> </v>
      </c>
      <c r="Q73" s="142" t="str">
        <f t="shared" si="2"/>
        <v xml:space="preserve"> </v>
      </c>
      <c r="R73" s="52"/>
    </row>
    <row r="74" spans="1:18" ht="33.950000000000003" customHeight="1" x14ac:dyDescent="0.25">
      <c r="A74" s="54"/>
      <c r="B74" s="165"/>
      <c r="C74" s="175"/>
      <c r="D74" s="175"/>
      <c r="E74" s="246"/>
      <c r="F74" s="247"/>
      <c r="G74" s="191"/>
      <c r="H74" s="191"/>
      <c r="I74" s="178"/>
      <c r="J74" s="254"/>
      <c r="K74" s="191"/>
      <c r="L74" s="192"/>
      <c r="M74" s="193"/>
      <c r="N74" s="192"/>
      <c r="O74" s="142" t="str">
        <f t="shared" si="0"/>
        <v xml:space="preserve"> </v>
      </c>
      <c r="P74" s="142" t="str">
        <f t="shared" si="1"/>
        <v xml:space="preserve"> </v>
      </c>
      <c r="Q74" s="142" t="str">
        <f t="shared" si="2"/>
        <v xml:space="preserve"> </v>
      </c>
      <c r="R74" s="52"/>
    </row>
    <row r="75" spans="1:18" ht="33.950000000000003" customHeight="1" x14ac:dyDescent="0.25">
      <c r="A75" s="54"/>
      <c r="B75" s="165"/>
      <c r="C75" s="175"/>
      <c r="D75" s="175"/>
      <c r="E75" s="246"/>
      <c r="F75" s="247"/>
      <c r="G75" s="191"/>
      <c r="H75" s="191"/>
      <c r="I75" s="178"/>
      <c r="J75" s="254"/>
      <c r="K75" s="191"/>
      <c r="L75" s="192"/>
      <c r="M75" s="193"/>
      <c r="N75" s="192"/>
      <c r="O75" s="142" t="str">
        <f t="shared" si="0"/>
        <v xml:space="preserve"> </v>
      </c>
      <c r="P75" s="142" t="str">
        <f t="shared" si="1"/>
        <v xml:space="preserve"> </v>
      </c>
      <c r="Q75" s="142" t="str">
        <f t="shared" si="2"/>
        <v xml:space="preserve"> </v>
      </c>
      <c r="R75" s="52"/>
    </row>
    <row r="76" spans="1:18" ht="33.950000000000003" customHeight="1" x14ac:dyDescent="0.25">
      <c r="A76" s="54"/>
      <c r="B76" s="165"/>
      <c r="C76" s="175"/>
      <c r="D76" s="175"/>
      <c r="E76" s="246"/>
      <c r="F76" s="247"/>
      <c r="G76" s="191"/>
      <c r="H76" s="191"/>
      <c r="I76" s="178"/>
      <c r="J76" s="254"/>
      <c r="K76" s="191"/>
      <c r="L76" s="192"/>
      <c r="M76" s="193"/>
      <c r="N76" s="192"/>
      <c r="O76" s="142" t="str">
        <f t="shared" si="0"/>
        <v xml:space="preserve"> </v>
      </c>
      <c r="P76" s="142" t="str">
        <f t="shared" si="1"/>
        <v xml:space="preserve"> </v>
      </c>
      <c r="Q76" s="142" t="str">
        <f t="shared" si="2"/>
        <v xml:space="preserve"> </v>
      </c>
      <c r="R76" s="52"/>
    </row>
    <row r="77" spans="1:18" ht="33.950000000000003" customHeight="1" x14ac:dyDescent="0.25">
      <c r="A77" s="54"/>
      <c r="B77" s="165"/>
      <c r="C77" s="175"/>
      <c r="D77" s="175"/>
      <c r="E77" s="246"/>
      <c r="F77" s="247"/>
      <c r="G77" s="191"/>
      <c r="H77" s="191"/>
      <c r="I77" s="178"/>
      <c r="J77" s="254"/>
      <c r="K77" s="191"/>
      <c r="L77" s="192"/>
      <c r="M77" s="193"/>
      <c r="N77" s="192"/>
      <c r="O77" s="142" t="str">
        <f t="shared" si="0"/>
        <v xml:space="preserve"> </v>
      </c>
      <c r="P77" s="142" t="str">
        <f t="shared" si="1"/>
        <v xml:space="preserve"> </v>
      </c>
      <c r="Q77" s="142" t="str">
        <f t="shared" si="2"/>
        <v xml:space="preserve"> </v>
      </c>
      <c r="R77" s="52"/>
    </row>
    <row r="78" spans="1:18" ht="33.950000000000003" customHeight="1" x14ac:dyDescent="0.25">
      <c r="A78" s="54"/>
      <c r="B78" s="165"/>
      <c r="C78" s="175"/>
      <c r="D78" s="175"/>
      <c r="E78" s="246"/>
      <c r="F78" s="247"/>
      <c r="G78" s="191"/>
      <c r="H78" s="191"/>
      <c r="I78" s="178"/>
      <c r="J78" s="254"/>
      <c r="K78" s="191"/>
      <c r="L78" s="192"/>
      <c r="M78" s="193"/>
      <c r="N78" s="192"/>
      <c r="O78" s="142" t="str">
        <f t="shared" ref="O78:O141" si="3">IF(I78=0," ",I78)</f>
        <v xml:space="preserve"> </v>
      </c>
      <c r="P78" s="142" t="str">
        <f t="shared" ref="P78:P141" si="4">IF(J78=0," ",J78)</f>
        <v xml:space="preserve"> </v>
      </c>
      <c r="Q78" s="142" t="str">
        <f t="shared" ref="Q78:Q141" si="5">IF(K78=0," ",K78)</f>
        <v xml:space="preserve"> </v>
      </c>
      <c r="R78" s="52"/>
    </row>
    <row r="79" spans="1:18" ht="33.950000000000003" customHeight="1" x14ac:dyDescent="0.25">
      <c r="A79" s="54"/>
      <c r="B79" s="165"/>
      <c r="C79" s="175"/>
      <c r="D79" s="175"/>
      <c r="E79" s="246"/>
      <c r="F79" s="247"/>
      <c r="G79" s="191"/>
      <c r="H79" s="191"/>
      <c r="I79" s="178"/>
      <c r="J79" s="254"/>
      <c r="K79" s="191"/>
      <c r="L79" s="192"/>
      <c r="M79" s="193"/>
      <c r="N79" s="192"/>
      <c r="O79" s="142" t="str">
        <f t="shared" si="3"/>
        <v xml:space="preserve"> </v>
      </c>
      <c r="P79" s="142" t="str">
        <f t="shared" si="4"/>
        <v xml:space="preserve"> </v>
      </c>
      <c r="Q79" s="142" t="str">
        <f t="shared" si="5"/>
        <v xml:space="preserve"> </v>
      </c>
      <c r="R79" s="52"/>
    </row>
    <row r="80" spans="1:18" ht="33.950000000000003" customHeight="1" x14ac:dyDescent="0.25">
      <c r="A80" s="54"/>
      <c r="B80" s="165"/>
      <c r="C80" s="175"/>
      <c r="D80" s="175"/>
      <c r="E80" s="246"/>
      <c r="F80" s="247"/>
      <c r="G80" s="191"/>
      <c r="H80" s="191"/>
      <c r="I80" s="178"/>
      <c r="J80" s="254"/>
      <c r="K80" s="191"/>
      <c r="L80" s="192"/>
      <c r="M80" s="193"/>
      <c r="N80" s="192"/>
      <c r="O80" s="142" t="str">
        <f t="shared" si="3"/>
        <v xml:space="preserve"> </v>
      </c>
      <c r="P80" s="142" t="str">
        <f t="shared" si="4"/>
        <v xml:space="preserve"> </v>
      </c>
      <c r="Q80" s="142" t="str">
        <f t="shared" si="5"/>
        <v xml:space="preserve"> </v>
      </c>
      <c r="R80" s="52"/>
    </row>
    <row r="81" spans="1:18" ht="33.950000000000003" customHeight="1" x14ac:dyDescent="0.25">
      <c r="A81" s="54"/>
      <c r="B81" s="165"/>
      <c r="C81" s="175"/>
      <c r="D81" s="175"/>
      <c r="E81" s="246"/>
      <c r="F81" s="247"/>
      <c r="G81" s="191"/>
      <c r="H81" s="191"/>
      <c r="I81" s="178"/>
      <c r="J81" s="254"/>
      <c r="K81" s="191"/>
      <c r="L81" s="192"/>
      <c r="M81" s="193"/>
      <c r="N81" s="192"/>
      <c r="O81" s="142" t="str">
        <f t="shared" si="3"/>
        <v xml:space="preserve"> </v>
      </c>
      <c r="P81" s="142" t="str">
        <f t="shared" si="4"/>
        <v xml:space="preserve"> </v>
      </c>
      <c r="Q81" s="142" t="str">
        <f t="shared" si="5"/>
        <v xml:space="preserve"> </v>
      </c>
      <c r="R81" s="52"/>
    </row>
    <row r="82" spans="1:18" ht="33.950000000000003" customHeight="1" x14ac:dyDescent="0.25">
      <c r="A82" s="54"/>
      <c r="B82" s="165"/>
      <c r="C82" s="175"/>
      <c r="D82" s="175"/>
      <c r="E82" s="246"/>
      <c r="F82" s="247"/>
      <c r="G82" s="191"/>
      <c r="H82" s="191"/>
      <c r="I82" s="178"/>
      <c r="J82" s="254"/>
      <c r="K82" s="191"/>
      <c r="L82" s="192"/>
      <c r="M82" s="193"/>
      <c r="N82" s="192"/>
      <c r="O82" s="142" t="str">
        <f t="shared" si="3"/>
        <v xml:space="preserve"> </v>
      </c>
      <c r="P82" s="142" t="str">
        <f t="shared" si="4"/>
        <v xml:space="preserve"> </v>
      </c>
      <c r="Q82" s="142" t="str">
        <f t="shared" si="5"/>
        <v xml:space="preserve"> </v>
      </c>
      <c r="R82" s="52"/>
    </row>
    <row r="83" spans="1:18" ht="33.950000000000003" customHeight="1" x14ac:dyDescent="0.25">
      <c r="A83" s="54"/>
      <c r="B83" s="165"/>
      <c r="C83" s="175"/>
      <c r="D83" s="175"/>
      <c r="E83" s="246"/>
      <c r="F83" s="247"/>
      <c r="G83" s="191"/>
      <c r="H83" s="191"/>
      <c r="I83" s="178"/>
      <c r="J83" s="254"/>
      <c r="K83" s="191"/>
      <c r="L83" s="192"/>
      <c r="M83" s="193"/>
      <c r="N83" s="192"/>
      <c r="O83" s="142" t="str">
        <f t="shared" si="3"/>
        <v xml:space="preserve"> </v>
      </c>
      <c r="P83" s="142" t="str">
        <f t="shared" si="4"/>
        <v xml:space="preserve"> </v>
      </c>
      <c r="Q83" s="142" t="str">
        <f t="shared" si="5"/>
        <v xml:space="preserve"> </v>
      </c>
      <c r="R83" s="52"/>
    </row>
    <row r="84" spans="1:18" ht="33.950000000000003" customHeight="1" x14ac:dyDescent="0.25">
      <c r="A84" s="54"/>
      <c r="B84" s="165"/>
      <c r="C84" s="175"/>
      <c r="D84" s="175"/>
      <c r="E84" s="246"/>
      <c r="F84" s="247"/>
      <c r="G84" s="191"/>
      <c r="H84" s="191"/>
      <c r="I84" s="178"/>
      <c r="J84" s="254"/>
      <c r="K84" s="191"/>
      <c r="L84" s="192"/>
      <c r="M84" s="193"/>
      <c r="N84" s="192"/>
      <c r="O84" s="142" t="str">
        <f t="shared" si="3"/>
        <v xml:space="preserve"> </v>
      </c>
      <c r="P84" s="142" t="str">
        <f t="shared" si="4"/>
        <v xml:space="preserve"> </v>
      </c>
      <c r="Q84" s="142" t="str">
        <f t="shared" si="5"/>
        <v xml:space="preserve"> </v>
      </c>
      <c r="R84" s="52"/>
    </row>
    <row r="85" spans="1:18" ht="33.950000000000003" customHeight="1" x14ac:dyDescent="0.25">
      <c r="A85" s="54"/>
      <c r="B85" s="165"/>
      <c r="C85" s="175"/>
      <c r="D85" s="175"/>
      <c r="E85" s="246"/>
      <c r="F85" s="247"/>
      <c r="G85" s="191"/>
      <c r="H85" s="191"/>
      <c r="I85" s="178"/>
      <c r="J85" s="254"/>
      <c r="K85" s="191"/>
      <c r="L85" s="192"/>
      <c r="M85" s="193"/>
      <c r="N85" s="192"/>
      <c r="O85" s="142" t="str">
        <f t="shared" si="3"/>
        <v xml:space="preserve"> </v>
      </c>
      <c r="P85" s="142" t="str">
        <f t="shared" si="4"/>
        <v xml:space="preserve"> </v>
      </c>
      <c r="Q85" s="142" t="str">
        <f t="shared" si="5"/>
        <v xml:space="preserve"> </v>
      </c>
      <c r="R85" s="52"/>
    </row>
    <row r="86" spans="1:18" ht="33.950000000000003" customHeight="1" x14ac:dyDescent="0.25">
      <c r="A86" s="54"/>
      <c r="B86" s="165"/>
      <c r="C86" s="175"/>
      <c r="D86" s="175"/>
      <c r="E86" s="246"/>
      <c r="F86" s="247"/>
      <c r="G86" s="191"/>
      <c r="H86" s="191"/>
      <c r="I86" s="178"/>
      <c r="J86" s="254"/>
      <c r="K86" s="191"/>
      <c r="L86" s="192"/>
      <c r="M86" s="193"/>
      <c r="N86" s="192"/>
      <c r="O86" s="142" t="str">
        <f t="shared" si="3"/>
        <v xml:space="preserve"> </v>
      </c>
      <c r="P86" s="142" t="str">
        <f t="shared" si="4"/>
        <v xml:space="preserve"> </v>
      </c>
      <c r="Q86" s="142" t="str">
        <f t="shared" si="5"/>
        <v xml:space="preserve"> </v>
      </c>
      <c r="R86" s="52"/>
    </row>
    <row r="87" spans="1:18" ht="33.950000000000003" customHeight="1" x14ac:dyDescent="0.25">
      <c r="A87" s="54"/>
      <c r="B87" s="165"/>
      <c r="C87" s="175"/>
      <c r="D87" s="175"/>
      <c r="E87" s="246"/>
      <c r="F87" s="247"/>
      <c r="G87" s="191"/>
      <c r="H87" s="191"/>
      <c r="I87" s="178"/>
      <c r="J87" s="254"/>
      <c r="K87" s="191"/>
      <c r="L87" s="192"/>
      <c r="M87" s="193"/>
      <c r="N87" s="192"/>
      <c r="O87" s="142" t="str">
        <f t="shared" si="3"/>
        <v xml:space="preserve"> </v>
      </c>
      <c r="P87" s="142" t="str">
        <f t="shared" si="4"/>
        <v xml:space="preserve"> </v>
      </c>
      <c r="Q87" s="142" t="str">
        <f t="shared" si="5"/>
        <v xml:space="preserve"> </v>
      </c>
      <c r="R87" s="52"/>
    </row>
    <row r="88" spans="1:18" ht="33.950000000000003" customHeight="1" x14ac:dyDescent="0.25">
      <c r="A88" s="54"/>
      <c r="B88" s="165"/>
      <c r="C88" s="175"/>
      <c r="D88" s="175"/>
      <c r="E88" s="246"/>
      <c r="F88" s="247"/>
      <c r="G88" s="191"/>
      <c r="H88" s="191"/>
      <c r="I88" s="178"/>
      <c r="J88" s="254"/>
      <c r="K88" s="191"/>
      <c r="L88" s="192"/>
      <c r="M88" s="193"/>
      <c r="N88" s="192"/>
      <c r="O88" s="142" t="str">
        <f t="shared" si="3"/>
        <v xml:space="preserve"> </v>
      </c>
      <c r="P88" s="142" t="str">
        <f t="shared" si="4"/>
        <v xml:space="preserve"> </v>
      </c>
      <c r="Q88" s="142" t="str">
        <f t="shared" si="5"/>
        <v xml:space="preserve"> </v>
      </c>
      <c r="R88" s="52"/>
    </row>
    <row r="89" spans="1:18" ht="33.950000000000003" customHeight="1" x14ac:dyDescent="0.25">
      <c r="A89" s="54"/>
      <c r="B89" s="165"/>
      <c r="C89" s="175"/>
      <c r="D89" s="175"/>
      <c r="E89" s="246"/>
      <c r="F89" s="247"/>
      <c r="G89" s="191"/>
      <c r="H89" s="191"/>
      <c r="I89" s="178"/>
      <c r="J89" s="254"/>
      <c r="K89" s="191"/>
      <c r="L89" s="192"/>
      <c r="M89" s="193"/>
      <c r="N89" s="192"/>
      <c r="O89" s="142" t="str">
        <f t="shared" si="3"/>
        <v xml:space="preserve"> </v>
      </c>
      <c r="P89" s="142" t="str">
        <f t="shared" si="4"/>
        <v xml:space="preserve"> </v>
      </c>
      <c r="Q89" s="142" t="str">
        <f t="shared" si="5"/>
        <v xml:space="preserve"> </v>
      </c>
      <c r="R89" s="52"/>
    </row>
    <row r="90" spans="1:18" ht="33.950000000000003" customHeight="1" x14ac:dyDescent="0.25">
      <c r="A90" s="54"/>
      <c r="B90" s="165"/>
      <c r="C90" s="175"/>
      <c r="D90" s="175"/>
      <c r="E90" s="246"/>
      <c r="F90" s="247"/>
      <c r="G90" s="191"/>
      <c r="H90" s="191"/>
      <c r="I90" s="178"/>
      <c r="J90" s="254"/>
      <c r="K90" s="191"/>
      <c r="L90" s="192"/>
      <c r="M90" s="193"/>
      <c r="N90" s="192"/>
      <c r="O90" s="142" t="str">
        <f t="shared" si="3"/>
        <v xml:space="preserve"> </v>
      </c>
      <c r="P90" s="142" t="str">
        <f t="shared" si="4"/>
        <v xml:space="preserve"> </v>
      </c>
      <c r="Q90" s="142" t="str">
        <f t="shared" si="5"/>
        <v xml:space="preserve"> </v>
      </c>
      <c r="R90" s="52"/>
    </row>
    <row r="91" spans="1:18" ht="33.950000000000003" customHeight="1" x14ac:dyDescent="0.25">
      <c r="A91" s="54"/>
      <c r="B91" s="165"/>
      <c r="C91" s="175"/>
      <c r="D91" s="175"/>
      <c r="E91" s="246"/>
      <c r="F91" s="247"/>
      <c r="G91" s="191"/>
      <c r="H91" s="191"/>
      <c r="I91" s="178"/>
      <c r="J91" s="254"/>
      <c r="K91" s="191"/>
      <c r="L91" s="192"/>
      <c r="M91" s="193"/>
      <c r="N91" s="192"/>
      <c r="O91" s="142" t="str">
        <f t="shared" si="3"/>
        <v xml:space="preserve"> </v>
      </c>
      <c r="P91" s="142" t="str">
        <f t="shared" si="4"/>
        <v xml:space="preserve"> </v>
      </c>
      <c r="Q91" s="142" t="str">
        <f t="shared" si="5"/>
        <v xml:space="preserve"> </v>
      </c>
      <c r="R91" s="52"/>
    </row>
    <row r="92" spans="1:18" ht="33.950000000000003" customHeight="1" x14ac:dyDescent="0.25">
      <c r="A92" s="54"/>
      <c r="B92" s="165"/>
      <c r="C92" s="175"/>
      <c r="D92" s="175"/>
      <c r="E92" s="246"/>
      <c r="F92" s="247"/>
      <c r="G92" s="191"/>
      <c r="H92" s="191"/>
      <c r="I92" s="178"/>
      <c r="J92" s="254"/>
      <c r="K92" s="191"/>
      <c r="L92" s="192"/>
      <c r="M92" s="193"/>
      <c r="N92" s="192"/>
      <c r="O92" s="142" t="str">
        <f t="shared" si="3"/>
        <v xml:space="preserve"> </v>
      </c>
      <c r="P92" s="142" t="str">
        <f t="shared" si="4"/>
        <v xml:space="preserve"> </v>
      </c>
      <c r="Q92" s="142" t="str">
        <f t="shared" si="5"/>
        <v xml:space="preserve"> </v>
      </c>
      <c r="R92" s="52"/>
    </row>
    <row r="93" spans="1:18" ht="33.950000000000003" customHeight="1" x14ac:dyDescent="0.25">
      <c r="A93" s="54"/>
      <c r="B93" s="165"/>
      <c r="C93" s="175"/>
      <c r="D93" s="175"/>
      <c r="E93" s="246"/>
      <c r="F93" s="247"/>
      <c r="G93" s="191"/>
      <c r="H93" s="191"/>
      <c r="I93" s="178"/>
      <c r="J93" s="254"/>
      <c r="K93" s="191"/>
      <c r="L93" s="192"/>
      <c r="M93" s="193"/>
      <c r="N93" s="192"/>
      <c r="O93" s="142" t="str">
        <f t="shared" si="3"/>
        <v xml:space="preserve"> </v>
      </c>
      <c r="P93" s="142" t="str">
        <f t="shared" si="4"/>
        <v xml:space="preserve"> </v>
      </c>
      <c r="Q93" s="142" t="str">
        <f t="shared" si="5"/>
        <v xml:space="preserve"> </v>
      </c>
      <c r="R93" s="52"/>
    </row>
    <row r="94" spans="1:18" ht="33.950000000000003" customHeight="1" x14ac:dyDescent="0.25">
      <c r="A94" s="54"/>
      <c r="B94" s="165"/>
      <c r="C94" s="175"/>
      <c r="D94" s="175"/>
      <c r="E94" s="246"/>
      <c r="F94" s="247"/>
      <c r="G94" s="191"/>
      <c r="H94" s="191"/>
      <c r="I94" s="178"/>
      <c r="J94" s="254"/>
      <c r="K94" s="191"/>
      <c r="L94" s="192"/>
      <c r="M94" s="193"/>
      <c r="N94" s="192"/>
      <c r="O94" s="142" t="str">
        <f t="shared" si="3"/>
        <v xml:space="preserve"> </v>
      </c>
      <c r="P94" s="142" t="str">
        <f t="shared" si="4"/>
        <v xml:space="preserve"> </v>
      </c>
      <c r="Q94" s="142" t="str">
        <f t="shared" si="5"/>
        <v xml:space="preserve"> </v>
      </c>
      <c r="R94" s="52"/>
    </row>
    <row r="95" spans="1:18" ht="33.950000000000003" customHeight="1" x14ac:dyDescent="0.25">
      <c r="A95" s="54"/>
      <c r="B95" s="165"/>
      <c r="C95" s="175"/>
      <c r="D95" s="175"/>
      <c r="E95" s="246"/>
      <c r="F95" s="247"/>
      <c r="G95" s="191"/>
      <c r="H95" s="191"/>
      <c r="I95" s="178"/>
      <c r="J95" s="254"/>
      <c r="K95" s="191"/>
      <c r="L95" s="192"/>
      <c r="M95" s="193"/>
      <c r="N95" s="192"/>
      <c r="O95" s="142" t="str">
        <f t="shared" si="3"/>
        <v xml:space="preserve"> </v>
      </c>
      <c r="P95" s="142" t="str">
        <f t="shared" si="4"/>
        <v xml:space="preserve"> </v>
      </c>
      <c r="Q95" s="142" t="str">
        <f t="shared" si="5"/>
        <v xml:space="preserve"> </v>
      </c>
      <c r="R95" s="52"/>
    </row>
    <row r="96" spans="1:18" ht="33.950000000000003" customHeight="1" x14ac:dyDescent="0.25">
      <c r="A96" s="54"/>
      <c r="B96" s="165"/>
      <c r="C96" s="175"/>
      <c r="D96" s="175"/>
      <c r="E96" s="246"/>
      <c r="F96" s="247"/>
      <c r="G96" s="191"/>
      <c r="H96" s="191"/>
      <c r="I96" s="178"/>
      <c r="J96" s="254"/>
      <c r="K96" s="191"/>
      <c r="L96" s="192"/>
      <c r="M96" s="193"/>
      <c r="N96" s="192"/>
      <c r="O96" s="142" t="str">
        <f t="shared" si="3"/>
        <v xml:space="preserve"> </v>
      </c>
      <c r="P96" s="142" t="str">
        <f t="shared" si="4"/>
        <v xml:space="preserve"> </v>
      </c>
      <c r="Q96" s="142" t="str">
        <f t="shared" si="5"/>
        <v xml:space="preserve"> </v>
      </c>
      <c r="R96" s="52"/>
    </row>
    <row r="97" spans="1:18" ht="33.950000000000003" customHeight="1" x14ac:dyDescent="0.25">
      <c r="A97" s="54"/>
      <c r="B97" s="165"/>
      <c r="C97" s="175"/>
      <c r="D97" s="175"/>
      <c r="E97" s="246"/>
      <c r="F97" s="247"/>
      <c r="G97" s="191"/>
      <c r="H97" s="191"/>
      <c r="I97" s="178"/>
      <c r="J97" s="254"/>
      <c r="K97" s="191"/>
      <c r="L97" s="192"/>
      <c r="M97" s="193"/>
      <c r="N97" s="192"/>
      <c r="O97" s="142" t="str">
        <f t="shared" si="3"/>
        <v xml:space="preserve"> </v>
      </c>
      <c r="P97" s="142" t="str">
        <f t="shared" si="4"/>
        <v xml:space="preserve"> </v>
      </c>
      <c r="Q97" s="142" t="str">
        <f t="shared" si="5"/>
        <v xml:space="preserve"> </v>
      </c>
      <c r="R97" s="52"/>
    </row>
    <row r="98" spans="1:18" ht="33.950000000000003" customHeight="1" x14ac:dyDescent="0.25">
      <c r="A98" s="54"/>
      <c r="B98" s="165"/>
      <c r="C98" s="175"/>
      <c r="D98" s="175"/>
      <c r="E98" s="246"/>
      <c r="F98" s="247"/>
      <c r="G98" s="191"/>
      <c r="H98" s="191"/>
      <c r="I98" s="178"/>
      <c r="J98" s="254"/>
      <c r="K98" s="191"/>
      <c r="L98" s="192"/>
      <c r="M98" s="193"/>
      <c r="N98" s="192"/>
      <c r="O98" s="142" t="str">
        <f t="shared" si="3"/>
        <v xml:space="preserve"> </v>
      </c>
      <c r="P98" s="142" t="str">
        <f t="shared" si="4"/>
        <v xml:space="preserve"> </v>
      </c>
      <c r="Q98" s="142" t="str">
        <f t="shared" si="5"/>
        <v xml:space="preserve"> </v>
      </c>
      <c r="R98" s="52"/>
    </row>
    <row r="99" spans="1:18" ht="33.950000000000003" customHeight="1" x14ac:dyDescent="0.25">
      <c r="A99" s="54"/>
      <c r="B99" s="165"/>
      <c r="C99" s="175"/>
      <c r="D99" s="175"/>
      <c r="E99" s="246"/>
      <c r="F99" s="247"/>
      <c r="G99" s="191"/>
      <c r="H99" s="191"/>
      <c r="I99" s="178"/>
      <c r="J99" s="254"/>
      <c r="K99" s="191"/>
      <c r="L99" s="192"/>
      <c r="M99" s="193"/>
      <c r="N99" s="192"/>
      <c r="O99" s="142" t="str">
        <f t="shared" si="3"/>
        <v xml:space="preserve"> </v>
      </c>
      <c r="P99" s="142" t="str">
        <f t="shared" si="4"/>
        <v xml:space="preserve"> </v>
      </c>
      <c r="Q99" s="142" t="str">
        <f t="shared" si="5"/>
        <v xml:space="preserve"> </v>
      </c>
      <c r="R99" s="52"/>
    </row>
    <row r="100" spans="1:18" ht="33.950000000000003" customHeight="1" x14ac:dyDescent="0.25">
      <c r="A100" s="54"/>
      <c r="B100" s="165"/>
      <c r="C100" s="175"/>
      <c r="D100" s="175"/>
      <c r="E100" s="246"/>
      <c r="F100" s="247"/>
      <c r="G100" s="191"/>
      <c r="H100" s="191"/>
      <c r="I100" s="178"/>
      <c r="J100" s="254"/>
      <c r="K100" s="191"/>
      <c r="L100" s="192"/>
      <c r="M100" s="193"/>
      <c r="N100" s="192"/>
      <c r="O100" s="142" t="str">
        <f t="shared" si="3"/>
        <v xml:space="preserve"> </v>
      </c>
      <c r="P100" s="142" t="str">
        <f t="shared" si="4"/>
        <v xml:space="preserve"> </v>
      </c>
      <c r="Q100" s="142" t="str">
        <f t="shared" si="5"/>
        <v xml:space="preserve"> </v>
      </c>
      <c r="R100" s="52"/>
    </row>
    <row r="101" spans="1:18" ht="33.950000000000003" customHeight="1" x14ac:dyDescent="0.25">
      <c r="A101" s="54"/>
      <c r="B101" s="165"/>
      <c r="C101" s="175"/>
      <c r="D101" s="175"/>
      <c r="E101" s="246"/>
      <c r="F101" s="247"/>
      <c r="G101" s="191"/>
      <c r="H101" s="191"/>
      <c r="I101" s="178"/>
      <c r="J101" s="254"/>
      <c r="K101" s="191"/>
      <c r="L101" s="192"/>
      <c r="M101" s="193"/>
      <c r="N101" s="192"/>
      <c r="O101" s="142" t="str">
        <f t="shared" si="3"/>
        <v xml:space="preserve"> </v>
      </c>
      <c r="P101" s="142" t="str">
        <f t="shared" si="4"/>
        <v xml:space="preserve"> </v>
      </c>
      <c r="Q101" s="142" t="str">
        <f t="shared" si="5"/>
        <v xml:space="preserve"> </v>
      </c>
      <c r="R101" s="52"/>
    </row>
    <row r="102" spans="1:18" ht="33.950000000000003" customHeight="1" x14ac:dyDescent="0.25">
      <c r="A102" s="54"/>
      <c r="B102" s="165"/>
      <c r="C102" s="175"/>
      <c r="D102" s="175"/>
      <c r="E102" s="246"/>
      <c r="F102" s="247"/>
      <c r="G102" s="191"/>
      <c r="H102" s="191"/>
      <c r="I102" s="178"/>
      <c r="J102" s="254"/>
      <c r="K102" s="191"/>
      <c r="L102" s="192"/>
      <c r="M102" s="193"/>
      <c r="N102" s="192"/>
      <c r="O102" s="142" t="str">
        <f t="shared" si="3"/>
        <v xml:space="preserve"> </v>
      </c>
      <c r="P102" s="142" t="str">
        <f t="shared" si="4"/>
        <v xml:space="preserve"> </v>
      </c>
      <c r="Q102" s="142" t="str">
        <f t="shared" si="5"/>
        <v xml:space="preserve"> </v>
      </c>
      <c r="R102" s="52"/>
    </row>
    <row r="103" spans="1:18" ht="33.950000000000003" customHeight="1" x14ac:dyDescent="0.25">
      <c r="A103" s="54"/>
      <c r="B103" s="165"/>
      <c r="C103" s="175"/>
      <c r="D103" s="175"/>
      <c r="E103" s="246"/>
      <c r="F103" s="247"/>
      <c r="G103" s="191"/>
      <c r="H103" s="191"/>
      <c r="I103" s="178"/>
      <c r="J103" s="254"/>
      <c r="K103" s="191"/>
      <c r="L103" s="192"/>
      <c r="M103" s="193"/>
      <c r="N103" s="192"/>
      <c r="O103" s="142" t="str">
        <f t="shared" si="3"/>
        <v xml:space="preserve"> </v>
      </c>
      <c r="P103" s="142" t="str">
        <f t="shared" si="4"/>
        <v xml:space="preserve"> </v>
      </c>
      <c r="Q103" s="142" t="str">
        <f t="shared" si="5"/>
        <v xml:space="preserve"> </v>
      </c>
      <c r="R103" s="52"/>
    </row>
    <row r="104" spans="1:18" ht="33.950000000000003" customHeight="1" x14ac:dyDescent="0.25">
      <c r="A104" s="54"/>
      <c r="B104" s="165"/>
      <c r="C104" s="175"/>
      <c r="D104" s="175"/>
      <c r="E104" s="246"/>
      <c r="F104" s="247"/>
      <c r="G104" s="191"/>
      <c r="H104" s="191"/>
      <c r="I104" s="178"/>
      <c r="J104" s="254"/>
      <c r="K104" s="191"/>
      <c r="L104" s="192"/>
      <c r="M104" s="193"/>
      <c r="N104" s="192"/>
      <c r="O104" s="142" t="str">
        <f t="shared" si="3"/>
        <v xml:space="preserve"> </v>
      </c>
      <c r="P104" s="142" t="str">
        <f t="shared" si="4"/>
        <v xml:space="preserve"> </v>
      </c>
      <c r="Q104" s="142" t="str">
        <f t="shared" si="5"/>
        <v xml:space="preserve"> </v>
      </c>
      <c r="R104" s="52"/>
    </row>
    <row r="105" spans="1:18" ht="33.950000000000003" customHeight="1" x14ac:dyDescent="0.25">
      <c r="A105" s="54"/>
      <c r="B105" s="165"/>
      <c r="C105" s="175"/>
      <c r="D105" s="175"/>
      <c r="E105" s="246"/>
      <c r="F105" s="247"/>
      <c r="G105" s="191"/>
      <c r="H105" s="191"/>
      <c r="I105" s="178"/>
      <c r="J105" s="254"/>
      <c r="K105" s="191"/>
      <c r="L105" s="192"/>
      <c r="M105" s="193"/>
      <c r="N105" s="192"/>
      <c r="O105" s="142" t="str">
        <f t="shared" si="3"/>
        <v xml:space="preserve"> </v>
      </c>
      <c r="P105" s="142" t="str">
        <f t="shared" si="4"/>
        <v xml:space="preserve"> </v>
      </c>
      <c r="Q105" s="142" t="str">
        <f t="shared" si="5"/>
        <v xml:space="preserve"> </v>
      </c>
      <c r="R105" s="52"/>
    </row>
    <row r="106" spans="1:18" ht="33.950000000000003" customHeight="1" x14ac:dyDescent="0.25">
      <c r="A106" s="54"/>
      <c r="B106" s="165"/>
      <c r="C106" s="175"/>
      <c r="D106" s="175"/>
      <c r="E106" s="246"/>
      <c r="F106" s="247"/>
      <c r="G106" s="191"/>
      <c r="H106" s="191"/>
      <c r="I106" s="178"/>
      <c r="J106" s="254"/>
      <c r="K106" s="191"/>
      <c r="L106" s="192"/>
      <c r="M106" s="193"/>
      <c r="N106" s="192"/>
      <c r="O106" s="142" t="str">
        <f t="shared" si="3"/>
        <v xml:space="preserve"> </v>
      </c>
      <c r="P106" s="142" t="str">
        <f t="shared" si="4"/>
        <v xml:space="preserve"> </v>
      </c>
      <c r="Q106" s="142" t="str">
        <f t="shared" si="5"/>
        <v xml:space="preserve"> </v>
      </c>
      <c r="R106" s="52"/>
    </row>
    <row r="107" spans="1:18" ht="33.950000000000003" customHeight="1" x14ac:dyDescent="0.25">
      <c r="A107" s="54"/>
      <c r="B107" s="165"/>
      <c r="C107" s="175"/>
      <c r="D107" s="175"/>
      <c r="E107" s="246"/>
      <c r="F107" s="247"/>
      <c r="G107" s="191"/>
      <c r="H107" s="191"/>
      <c r="I107" s="178"/>
      <c r="J107" s="254"/>
      <c r="K107" s="191"/>
      <c r="L107" s="192"/>
      <c r="M107" s="193"/>
      <c r="N107" s="192"/>
      <c r="O107" s="142" t="str">
        <f t="shared" si="3"/>
        <v xml:space="preserve"> </v>
      </c>
      <c r="P107" s="142" t="str">
        <f t="shared" si="4"/>
        <v xml:space="preserve"> </v>
      </c>
      <c r="Q107" s="142" t="str">
        <f t="shared" si="5"/>
        <v xml:space="preserve"> </v>
      </c>
      <c r="R107" s="52"/>
    </row>
    <row r="108" spans="1:18" ht="33.950000000000003" customHeight="1" x14ac:dyDescent="0.25">
      <c r="A108" s="54"/>
      <c r="B108" s="165"/>
      <c r="C108" s="175"/>
      <c r="D108" s="175"/>
      <c r="E108" s="246"/>
      <c r="F108" s="247"/>
      <c r="G108" s="191"/>
      <c r="H108" s="191"/>
      <c r="I108" s="178"/>
      <c r="J108" s="254"/>
      <c r="K108" s="191"/>
      <c r="L108" s="192"/>
      <c r="M108" s="193"/>
      <c r="N108" s="192"/>
      <c r="O108" s="142" t="str">
        <f t="shared" si="3"/>
        <v xml:space="preserve"> </v>
      </c>
      <c r="P108" s="142" t="str">
        <f t="shared" si="4"/>
        <v xml:space="preserve"> </v>
      </c>
      <c r="Q108" s="142" t="str">
        <f t="shared" si="5"/>
        <v xml:space="preserve"> </v>
      </c>
      <c r="R108" s="52"/>
    </row>
    <row r="109" spans="1:18" ht="33.950000000000003" customHeight="1" x14ac:dyDescent="0.25">
      <c r="A109" s="54"/>
      <c r="B109" s="165"/>
      <c r="C109" s="175"/>
      <c r="D109" s="175"/>
      <c r="E109" s="246"/>
      <c r="F109" s="247"/>
      <c r="G109" s="191"/>
      <c r="H109" s="191"/>
      <c r="I109" s="178"/>
      <c r="J109" s="254"/>
      <c r="K109" s="191"/>
      <c r="L109" s="192"/>
      <c r="M109" s="193"/>
      <c r="N109" s="192"/>
      <c r="O109" s="142" t="str">
        <f t="shared" si="3"/>
        <v xml:space="preserve"> </v>
      </c>
      <c r="P109" s="142" t="str">
        <f t="shared" si="4"/>
        <v xml:space="preserve"> </v>
      </c>
      <c r="Q109" s="142" t="str">
        <f t="shared" si="5"/>
        <v xml:space="preserve"> </v>
      </c>
      <c r="R109" s="52"/>
    </row>
    <row r="110" spans="1:18" ht="33.950000000000003" customHeight="1" x14ac:dyDescent="0.25">
      <c r="A110" s="54"/>
      <c r="B110" s="165"/>
      <c r="C110" s="175"/>
      <c r="D110" s="175"/>
      <c r="E110" s="246"/>
      <c r="F110" s="247"/>
      <c r="G110" s="191"/>
      <c r="H110" s="191"/>
      <c r="I110" s="178"/>
      <c r="J110" s="254"/>
      <c r="K110" s="191"/>
      <c r="L110" s="192"/>
      <c r="M110" s="193"/>
      <c r="N110" s="192"/>
      <c r="O110" s="142" t="str">
        <f t="shared" si="3"/>
        <v xml:space="preserve"> </v>
      </c>
      <c r="P110" s="142" t="str">
        <f t="shared" si="4"/>
        <v xml:space="preserve"> </v>
      </c>
      <c r="Q110" s="142" t="str">
        <f t="shared" si="5"/>
        <v xml:space="preserve"> </v>
      </c>
      <c r="R110" s="52"/>
    </row>
    <row r="111" spans="1:18" ht="33.950000000000003" customHeight="1" x14ac:dyDescent="0.25">
      <c r="A111" s="54"/>
      <c r="B111" s="165"/>
      <c r="C111" s="175"/>
      <c r="D111" s="175"/>
      <c r="E111" s="246"/>
      <c r="F111" s="247"/>
      <c r="G111" s="191"/>
      <c r="H111" s="191"/>
      <c r="I111" s="178"/>
      <c r="J111" s="254"/>
      <c r="K111" s="191"/>
      <c r="L111" s="192"/>
      <c r="M111" s="193"/>
      <c r="N111" s="192"/>
      <c r="O111" s="142" t="str">
        <f t="shared" si="3"/>
        <v xml:space="preserve"> </v>
      </c>
      <c r="P111" s="142" t="str">
        <f t="shared" si="4"/>
        <v xml:space="preserve"> </v>
      </c>
      <c r="Q111" s="142" t="str">
        <f t="shared" si="5"/>
        <v xml:space="preserve"> </v>
      </c>
      <c r="R111" s="52"/>
    </row>
    <row r="112" spans="1:18" ht="33.950000000000003" customHeight="1" x14ac:dyDescent="0.25">
      <c r="A112" s="54"/>
      <c r="B112" s="165"/>
      <c r="C112" s="175"/>
      <c r="D112" s="175"/>
      <c r="E112" s="246"/>
      <c r="F112" s="247"/>
      <c r="G112" s="191"/>
      <c r="H112" s="191"/>
      <c r="I112" s="178"/>
      <c r="J112" s="254"/>
      <c r="K112" s="191"/>
      <c r="L112" s="192"/>
      <c r="M112" s="193"/>
      <c r="N112" s="192"/>
      <c r="O112" s="142" t="str">
        <f t="shared" si="3"/>
        <v xml:space="preserve"> </v>
      </c>
      <c r="P112" s="142" t="str">
        <f t="shared" si="4"/>
        <v xml:space="preserve"> </v>
      </c>
      <c r="Q112" s="142" t="str">
        <f t="shared" si="5"/>
        <v xml:space="preserve"> </v>
      </c>
      <c r="R112" s="52"/>
    </row>
    <row r="113" spans="1:18" ht="33.950000000000003" customHeight="1" x14ac:dyDescent="0.25">
      <c r="A113" s="54"/>
      <c r="B113" s="165"/>
      <c r="C113" s="175"/>
      <c r="D113" s="175"/>
      <c r="E113" s="246"/>
      <c r="F113" s="247"/>
      <c r="G113" s="191"/>
      <c r="H113" s="191"/>
      <c r="I113" s="178"/>
      <c r="J113" s="254"/>
      <c r="K113" s="191"/>
      <c r="L113" s="192"/>
      <c r="M113" s="193"/>
      <c r="N113" s="192"/>
      <c r="O113" s="142" t="str">
        <f t="shared" si="3"/>
        <v xml:space="preserve"> </v>
      </c>
      <c r="P113" s="142" t="str">
        <f t="shared" si="4"/>
        <v xml:space="preserve"> </v>
      </c>
      <c r="Q113" s="142" t="str">
        <f t="shared" si="5"/>
        <v xml:space="preserve"> </v>
      </c>
      <c r="R113" s="52"/>
    </row>
    <row r="114" spans="1:18" ht="33.950000000000003" customHeight="1" x14ac:dyDescent="0.25">
      <c r="A114" s="54"/>
      <c r="B114" s="165"/>
      <c r="C114" s="175"/>
      <c r="D114" s="175"/>
      <c r="E114" s="246"/>
      <c r="F114" s="247"/>
      <c r="G114" s="191"/>
      <c r="H114" s="191"/>
      <c r="I114" s="178"/>
      <c r="J114" s="254"/>
      <c r="K114" s="191"/>
      <c r="L114" s="192"/>
      <c r="M114" s="193"/>
      <c r="N114" s="192"/>
      <c r="O114" s="142" t="str">
        <f t="shared" si="3"/>
        <v xml:space="preserve"> </v>
      </c>
      <c r="P114" s="142" t="str">
        <f t="shared" si="4"/>
        <v xml:space="preserve"> </v>
      </c>
      <c r="Q114" s="142" t="str">
        <f t="shared" si="5"/>
        <v xml:space="preserve"> </v>
      </c>
      <c r="R114" s="52"/>
    </row>
    <row r="115" spans="1:18" ht="33.950000000000003" customHeight="1" x14ac:dyDescent="0.25">
      <c r="A115" s="54"/>
      <c r="B115" s="165"/>
      <c r="C115" s="175"/>
      <c r="D115" s="175"/>
      <c r="E115" s="246"/>
      <c r="F115" s="247"/>
      <c r="G115" s="191"/>
      <c r="H115" s="191"/>
      <c r="I115" s="178"/>
      <c r="J115" s="254"/>
      <c r="K115" s="191"/>
      <c r="L115" s="192"/>
      <c r="M115" s="193"/>
      <c r="N115" s="192"/>
      <c r="O115" s="142" t="str">
        <f t="shared" si="3"/>
        <v xml:space="preserve"> </v>
      </c>
      <c r="P115" s="142" t="str">
        <f t="shared" si="4"/>
        <v xml:space="preserve"> </v>
      </c>
      <c r="Q115" s="142" t="str">
        <f t="shared" si="5"/>
        <v xml:space="preserve"> </v>
      </c>
      <c r="R115" s="52"/>
    </row>
    <row r="116" spans="1:18" ht="33.950000000000003" customHeight="1" x14ac:dyDescent="0.25">
      <c r="A116" s="54"/>
      <c r="B116" s="165"/>
      <c r="C116" s="175"/>
      <c r="D116" s="175"/>
      <c r="E116" s="246"/>
      <c r="F116" s="247"/>
      <c r="G116" s="191"/>
      <c r="H116" s="191"/>
      <c r="I116" s="178"/>
      <c r="J116" s="254"/>
      <c r="K116" s="191"/>
      <c r="L116" s="192"/>
      <c r="M116" s="193"/>
      <c r="N116" s="192"/>
      <c r="O116" s="142" t="str">
        <f t="shared" si="3"/>
        <v xml:space="preserve"> </v>
      </c>
      <c r="P116" s="142" t="str">
        <f t="shared" si="4"/>
        <v xml:space="preserve"> </v>
      </c>
      <c r="Q116" s="142" t="str">
        <f t="shared" si="5"/>
        <v xml:space="preserve"> </v>
      </c>
      <c r="R116" s="52"/>
    </row>
    <row r="117" spans="1:18" ht="33.950000000000003" customHeight="1" x14ac:dyDescent="0.25">
      <c r="A117" s="54"/>
      <c r="B117" s="165"/>
      <c r="C117" s="175"/>
      <c r="D117" s="175"/>
      <c r="E117" s="246"/>
      <c r="F117" s="247"/>
      <c r="G117" s="191"/>
      <c r="H117" s="191"/>
      <c r="I117" s="178"/>
      <c r="J117" s="254"/>
      <c r="K117" s="191"/>
      <c r="L117" s="192"/>
      <c r="M117" s="193"/>
      <c r="N117" s="192"/>
      <c r="O117" s="142" t="str">
        <f t="shared" si="3"/>
        <v xml:space="preserve"> </v>
      </c>
      <c r="P117" s="142" t="str">
        <f t="shared" si="4"/>
        <v xml:space="preserve"> </v>
      </c>
      <c r="Q117" s="142" t="str">
        <f t="shared" si="5"/>
        <v xml:space="preserve"> </v>
      </c>
      <c r="R117" s="52"/>
    </row>
    <row r="118" spans="1:18" ht="33.950000000000003" customHeight="1" x14ac:dyDescent="0.25">
      <c r="A118" s="54"/>
      <c r="B118" s="165"/>
      <c r="C118" s="175"/>
      <c r="D118" s="175"/>
      <c r="E118" s="246"/>
      <c r="F118" s="247"/>
      <c r="G118" s="191"/>
      <c r="H118" s="191"/>
      <c r="I118" s="178"/>
      <c r="J118" s="254"/>
      <c r="K118" s="191"/>
      <c r="L118" s="192"/>
      <c r="M118" s="193"/>
      <c r="N118" s="192"/>
      <c r="O118" s="142" t="str">
        <f t="shared" si="3"/>
        <v xml:space="preserve"> </v>
      </c>
      <c r="P118" s="142" t="str">
        <f t="shared" si="4"/>
        <v xml:space="preserve"> </v>
      </c>
      <c r="Q118" s="142" t="str">
        <f t="shared" si="5"/>
        <v xml:space="preserve"> </v>
      </c>
      <c r="R118" s="52"/>
    </row>
    <row r="119" spans="1:18" ht="33.950000000000003" customHeight="1" x14ac:dyDescent="0.25">
      <c r="A119" s="54"/>
      <c r="B119" s="165"/>
      <c r="C119" s="175"/>
      <c r="D119" s="175"/>
      <c r="E119" s="246"/>
      <c r="F119" s="247"/>
      <c r="G119" s="191"/>
      <c r="H119" s="191"/>
      <c r="I119" s="178"/>
      <c r="J119" s="254"/>
      <c r="K119" s="191"/>
      <c r="L119" s="192"/>
      <c r="M119" s="193"/>
      <c r="N119" s="192"/>
      <c r="O119" s="142" t="str">
        <f t="shared" si="3"/>
        <v xml:space="preserve"> </v>
      </c>
      <c r="P119" s="142" t="str">
        <f t="shared" si="4"/>
        <v xml:space="preserve"> </v>
      </c>
      <c r="Q119" s="142" t="str">
        <f t="shared" si="5"/>
        <v xml:space="preserve"> </v>
      </c>
      <c r="R119" s="52"/>
    </row>
    <row r="120" spans="1:18" ht="33.950000000000003" customHeight="1" x14ac:dyDescent="0.25">
      <c r="A120" s="54"/>
      <c r="B120" s="165"/>
      <c r="C120" s="175"/>
      <c r="D120" s="175"/>
      <c r="E120" s="246"/>
      <c r="F120" s="247"/>
      <c r="G120" s="191"/>
      <c r="H120" s="191"/>
      <c r="I120" s="178"/>
      <c r="J120" s="254"/>
      <c r="K120" s="191"/>
      <c r="L120" s="192"/>
      <c r="M120" s="193"/>
      <c r="N120" s="192"/>
      <c r="O120" s="142" t="str">
        <f t="shared" si="3"/>
        <v xml:space="preserve"> </v>
      </c>
      <c r="P120" s="142" t="str">
        <f t="shared" si="4"/>
        <v xml:space="preserve"> </v>
      </c>
      <c r="Q120" s="142" t="str">
        <f t="shared" si="5"/>
        <v xml:space="preserve"> </v>
      </c>
      <c r="R120" s="52"/>
    </row>
    <row r="121" spans="1:18" ht="33.950000000000003" customHeight="1" x14ac:dyDescent="0.25">
      <c r="A121" s="54"/>
      <c r="B121" s="165"/>
      <c r="C121" s="175"/>
      <c r="D121" s="175"/>
      <c r="E121" s="246"/>
      <c r="F121" s="247"/>
      <c r="G121" s="191"/>
      <c r="H121" s="191"/>
      <c r="I121" s="178"/>
      <c r="J121" s="254"/>
      <c r="K121" s="191"/>
      <c r="L121" s="192"/>
      <c r="M121" s="193"/>
      <c r="N121" s="192"/>
      <c r="O121" s="142" t="str">
        <f t="shared" si="3"/>
        <v xml:space="preserve"> </v>
      </c>
      <c r="P121" s="142" t="str">
        <f t="shared" si="4"/>
        <v xml:space="preserve"> </v>
      </c>
      <c r="Q121" s="142" t="str">
        <f t="shared" si="5"/>
        <v xml:space="preserve"> </v>
      </c>
      <c r="R121" s="52"/>
    </row>
    <row r="122" spans="1:18" ht="33.950000000000003" customHeight="1" x14ac:dyDescent="0.25">
      <c r="A122" s="54"/>
      <c r="B122" s="165"/>
      <c r="C122" s="175"/>
      <c r="D122" s="175"/>
      <c r="E122" s="246"/>
      <c r="F122" s="247"/>
      <c r="G122" s="191"/>
      <c r="H122" s="191"/>
      <c r="I122" s="178"/>
      <c r="J122" s="254"/>
      <c r="K122" s="191"/>
      <c r="L122" s="192"/>
      <c r="M122" s="193"/>
      <c r="N122" s="192"/>
      <c r="O122" s="142" t="str">
        <f t="shared" si="3"/>
        <v xml:space="preserve"> </v>
      </c>
      <c r="P122" s="142" t="str">
        <f t="shared" si="4"/>
        <v xml:space="preserve"> </v>
      </c>
      <c r="Q122" s="142" t="str">
        <f t="shared" si="5"/>
        <v xml:space="preserve"> </v>
      </c>
      <c r="R122" s="52"/>
    </row>
    <row r="123" spans="1:18" ht="33.950000000000003" customHeight="1" x14ac:dyDescent="0.25">
      <c r="A123" s="54"/>
      <c r="B123" s="165"/>
      <c r="C123" s="175"/>
      <c r="D123" s="175"/>
      <c r="E123" s="246"/>
      <c r="F123" s="247"/>
      <c r="G123" s="191"/>
      <c r="H123" s="191"/>
      <c r="I123" s="178"/>
      <c r="J123" s="254"/>
      <c r="K123" s="191"/>
      <c r="L123" s="192"/>
      <c r="M123" s="193"/>
      <c r="N123" s="192"/>
      <c r="O123" s="142" t="str">
        <f t="shared" si="3"/>
        <v xml:space="preserve"> </v>
      </c>
      <c r="P123" s="142" t="str">
        <f t="shared" si="4"/>
        <v xml:space="preserve"> </v>
      </c>
      <c r="Q123" s="142" t="str">
        <f t="shared" si="5"/>
        <v xml:space="preserve"> </v>
      </c>
      <c r="R123" s="52"/>
    </row>
    <row r="124" spans="1:18" ht="33.950000000000003" customHeight="1" x14ac:dyDescent="0.25">
      <c r="A124" s="54"/>
      <c r="B124" s="165"/>
      <c r="C124" s="175"/>
      <c r="D124" s="175"/>
      <c r="E124" s="246"/>
      <c r="F124" s="247"/>
      <c r="G124" s="191"/>
      <c r="H124" s="191"/>
      <c r="I124" s="178"/>
      <c r="J124" s="254"/>
      <c r="K124" s="191"/>
      <c r="L124" s="192"/>
      <c r="M124" s="193"/>
      <c r="N124" s="192"/>
      <c r="O124" s="142" t="str">
        <f t="shared" si="3"/>
        <v xml:space="preserve"> </v>
      </c>
      <c r="P124" s="142" t="str">
        <f t="shared" si="4"/>
        <v xml:space="preserve"> </v>
      </c>
      <c r="Q124" s="142" t="str">
        <f t="shared" si="5"/>
        <v xml:space="preserve"> </v>
      </c>
      <c r="R124" s="52"/>
    </row>
    <row r="125" spans="1:18" ht="33.950000000000003" customHeight="1" x14ac:dyDescent="0.25">
      <c r="A125" s="54"/>
      <c r="B125" s="165"/>
      <c r="C125" s="175"/>
      <c r="D125" s="175"/>
      <c r="E125" s="246"/>
      <c r="F125" s="247"/>
      <c r="G125" s="191"/>
      <c r="H125" s="191"/>
      <c r="I125" s="178"/>
      <c r="J125" s="254"/>
      <c r="K125" s="191"/>
      <c r="L125" s="192"/>
      <c r="M125" s="193"/>
      <c r="N125" s="192"/>
      <c r="O125" s="142" t="str">
        <f t="shared" si="3"/>
        <v xml:space="preserve"> </v>
      </c>
      <c r="P125" s="142" t="str">
        <f t="shared" si="4"/>
        <v xml:space="preserve"> </v>
      </c>
      <c r="Q125" s="142" t="str">
        <f t="shared" si="5"/>
        <v xml:space="preserve"> </v>
      </c>
      <c r="R125" s="52"/>
    </row>
    <row r="126" spans="1:18" ht="33.950000000000003" customHeight="1" x14ac:dyDescent="0.25">
      <c r="A126" s="54"/>
      <c r="B126" s="165"/>
      <c r="C126" s="175"/>
      <c r="D126" s="175"/>
      <c r="E126" s="246"/>
      <c r="F126" s="247"/>
      <c r="G126" s="191"/>
      <c r="H126" s="191"/>
      <c r="I126" s="178"/>
      <c r="J126" s="254"/>
      <c r="K126" s="191"/>
      <c r="L126" s="192"/>
      <c r="M126" s="193"/>
      <c r="N126" s="192"/>
      <c r="O126" s="142" t="str">
        <f t="shared" si="3"/>
        <v xml:space="preserve"> </v>
      </c>
      <c r="P126" s="142" t="str">
        <f t="shared" si="4"/>
        <v xml:space="preserve"> </v>
      </c>
      <c r="Q126" s="142" t="str">
        <f t="shared" si="5"/>
        <v xml:space="preserve"> </v>
      </c>
      <c r="R126" s="52"/>
    </row>
    <row r="127" spans="1:18" ht="33.950000000000003" customHeight="1" x14ac:dyDescent="0.25">
      <c r="A127" s="54"/>
      <c r="B127" s="165"/>
      <c r="C127" s="175"/>
      <c r="D127" s="175"/>
      <c r="E127" s="246"/>
      <c r="F127" s="247"/>
      <c r="G127" s="191"/>
      <c r="H127" s="191"/>
      <c r="I127" s="178"/>
      <c r="J127" s="254"/>
      <c r="K127" s="191"/>
      <c r="L127" s="192"/>
      <c r="M127" s="193"/>
      <c r="N127" s="192"/>
      <c r="O127" s="142" t="str">
        <f t="shared" si="3"/>
        <v xml:space="preserve"> </v>
      </c>
      <c r="P127" s="142" t="str">
        <f t="shared" si="4"/>
        <v xml:space="preserve"> </v>
      </c>
      <c r="Q127" s="142" t="str">
        <f t="shared" si="5"/>
        <v xml:space="preserve"> </v>
      </c>
      <c r="R127" s="52"/>
    </row>
    <row r="128" spans="1:18" ht="33.950000000000003" customHeight="1" x14ac:dyDescent="0.25">
      <c r="A128" s="54"/>
      <c r="B128" s="165"/>
      <c r="C128" s="175"/>
      <c r="D128" s="175"/>
      <c r="E128" s="246"/>
      <c r="F128" s="247"/>
      <c r="G128" s="191"/>
      <c r="H128" s="191"/>
      <c r="I128" s="178"/>
      <c r="J128" s="254"/>
      <c r="K128" s="191"/>
      <c r="L128" s="192"/>
      <c r="M128" s="193"/>
      <c r="N128" s="192"/>
      <c r="O128" s="142" t="str">
        <f t="shared" si="3"/>
        <v xml:space="preserve"> </v>
      </c>
      <c r="P128" s="142" t="str">
        <f t="shared" si="4"/>
        <v xml:space="preserve"> </v>
      </c>
      <c r="Q128" s="142" t="str">
        <f t="shared" si="5"/>
        <v xml:space="preserve"> </v>
      </c>
      <c r="R128" s="52"/>
    </row>
    <row r="129" spans="1:18" ht="33.950000000000003" customHeight="1" x14ac:dyDescent="0.25">
      <c r="A129" s="54"/>
      <c r="B129" s="165"/>
      <c r="C129" s="175"/>
      <c r="D129" s="175"/>
      <c r="E129" s="246"/>
      <c r="F129" s="247"/>
      <c r="G129" s="191"/>
      <c r="H129" s="191"/>
      <c r="I129" s="178"/>
      <c r="J129" s="254"/>
      <c r="K129" s="191"/>
      <c r="L129" s="192"/>
      <c r="M129" s="193"/>
      <c r="N129" s="192"/>
      <c r="O129" s="142" t="str">
        <f t="shared" si="3"/>
        <v xml:space="preserve"> </v>
      </c>
      <c r="P129" s="142" t="str">
        <f t="shared" si="4"/>
        <v xml:space="preserve"> </v>
      </c>
      <c r="Q129" s="142" t="str">
        <f t="shared" si="5"/>
        <v xml:space="preserve"> </v>
      </c>
      <c r="R129" s="52"/>
    </row>
    <row r="130" spans="1:18" ht="33.950000000000003" customHeight="1" x14ac:dyDescent="0.25">
      <c r="A130" s="54"/>
      <c r="B130" s="165"/>
      <c r="C130" s="175"/>
      <c r="D130" s="175"/>
      <c r="E130" s="246"/>
      <c r="F130" s="247"/>
      <c r="G130" s="191"/>
      <c r="H130" s="191"/>
      <c r="I130" s="178"/>
      <c r="J130" s="254"/>
      <c r="K130" s="191"/>
      <c r="L130" s="192"/>
      <c r="M130" s="193"/>
      <c r="N130" s="192"/>
      <c r="O130" s="142" t="str">
        <f t="shared" si="3"/>
        <v xml:space="preserve"> </v>
      </c>
      <c r="P130" s="142" t="str">
        <f t="shared" si="4"/>
        <v xml:space="preserve"> </v>
      </c>
      <c r="Q130" s="142" t="str">
        <f t="shared" si="5"/>
        <v xml:space="preserve"> </v>
      </c>
      <c r="R130" s="52"/>
    </row>
    <row r="131" spans="1:18" ht="33.950000000000003" customHeight="1" x14ac:dyDescent="0.25">
      <c r="A131" s="54"/>
      <c r="B131" s="165"/>
      <c r="C131" s="175"/>
      <c r="D131" s="175"/>
      <c r="E131" s="246"/>
      <c r="F131" s="247"/>
      <c r="G131" s="191"/>
      <c r="H131" s="191"/>
      <c r="I131" s="178"/>
      <c r="J131" s="254"/>
      <c r="K131" s="191"/>
      <c r="L131" s="192"/>
      <c r="M131" s="193"/>
      <c r="N131" s="192"/>
      <c r="O131" s="142" t="str">
        <f t="shared" si="3"/>
        <v xml:space="preserve"> </v>
      </c>
      <c r="P131" s="142" t="str">
        <f t="shared" si="4"/>
        <v xml:space="preserve"> </v>
      </c>
      <c r="Q131" s="142" t="str">
        <f t="shared" si="5"/>
        <v xml:space="preserve"> </v>
      </c>
      <c r="R131" s="52"/>
    </row>
    <row r="132" spans="1:18" ht="33.950000000000003" customHeight="1" x14ac:dyDescent="0.25">
      <c r="A132" s="54"/>
      <c r="B132" s="165"/>
      <c r="C132" s="175"/>
      <c r="D132" s="175"/>
      <c r="E132" s="246"/>
      <c r="F132" s="247"/>
      <c r="G132" s="191"/>
      <c r="H132" s="191"/>
      <c r="I132" s="178"/>
      <c r="J132" s="254"/>
      <c r="K132" s="191"/>
      <c r="L132" s="192"/>
      <c r="M132" s="193"/>
      <c r="N132" s="192"/>
      <c r="O132" s="142" t="str">
        <f t="shared" si="3"/>
        <v xml:space="preserve"> </v>
      </c>
      <c r="P132" s="142" t="str">
        <f t="shared" si="4"/>
        <v xml:space="preserve"> </v>
      </c>
      <c r="Q132" s="142" t="str">
        <f t="shared" si="5"/>
        <v xml:space="preserve"> </v>
      </c>
      <c r="R132" s="52"/>
    </row>
    <row r="133" spans="1:18" ht="33.950000000000003" customHeight="1" x14ac:dyDescent="0.25">
      <c r="A133" s="54"/>
      <c r="B133" s="165"/>
      <c r="C133" s="175"/>
      <c r="D133" s="175"/>
      <c r="E133" s="246"/>
      <c r="F133" s="247"/>
      <c r="G133" s="191"/>
      <c r="H133" s="191"/>
      <c r="I133" s="178"/>
      <c r="J133" s="254"/>
      <c r="K133" s="191"/>
      <c r="L133" s="192"/>
      <c r="M133" s="193"/>
      <c r="N133" s="192"/>
      <c r="O133" s="142" t="str">
        <f t="shared" si="3"/>
        <v xml:space="preserve"> </v>
      </c>
      <c r="P133" s="142" t="str">
        <f t="shared" si="4"/>
        <v xml:space="preserve"> </v>
      </c>
      <c r="Q133" s="142" t="str">
        <f t="shared" si="5"/>
        <v xml:space="preserve"> </v>
      </c>
      <c r="R133" s="52"/>
    </row>
    <row r="134" spans="1:18" ht="33.950000000000003" customHeight="1" x14ac:dyDescent="0.25">
      <c r="A134" s="54"/>
      <c r="B134" s="165"/>
      <c r="C134" s="175"/>
      <c r="D134" s="175"/>
      <c r="E134" s="246"/>
      <c r="F134" s="247"/>
      <c r="G134" s="191"/>
      <c r="H134" s="191"/>
      <c r="I134" s="178"/>
      <c r="J134" s="254"/>
      <c r="K134" s="191"/>
      <c r="L134" s="192"/>
      <c r="M134" s="193"/>
      <c r="N134" s="192"/>
      <c r="O134" s="142" t="str">
        <f t="shared" si="3"/>
        <v xml:space="preserve"> </v>
      </c>
      <c r="P134" s="142" t="str">
        <f t="shared" si="4"/>
        <v xml:space="preserve"> </v>
      </c>
      <c r="Q134" s="142" t="str">
        <f t="shared" si="5"/>
        <v xml:space="preserve"> </v>
      </c>
      <c r="R134" s="52"/>
    </row>
    <row r="135" spans="1:18" ht="33.950000000000003" customHeight="1" x14ac:dyDescent="0.25">
      <c r="A135" s="54"/>
      <c r="B135" s="165"/>
      <c r="C135" s="175"/>
      <c r="D135" s="175"/>
      <c r="E135" s="246"/>
      <c r="F135" s="247"/>
      <c r="G135" s="191"/>
      <c r="H135" s="191"/>
      <c r="I135" s="178"/>
      <c r="J135" s="254"/>
      <c r="K135" s="191"/>
      <c r="L135" s="192"/>
      <c r="M135" s="193"/>
      <c r="N135" s="192"/>
      <c r="O135" s="142" t="str">
        <f t="shared" si="3"/>
        <v xml:space="preserve"> </v>
      </c>
      <c r="P135" s="142" t="str">
        <f t="shared" si="4"/>
        <v xml:space="preserve"> </v>
      </c>
      <c r="Q135" s="142" t="str">
        <f t="shared" si="5"/>
        <v xml:space="preserve"> </v>
      </c>
      <c r="R135" s="52"/>
    </row>
    <row r="136" spans="1:18" ht="33.950000000000003" customHeight="1" x14ac:dyDescent="0.25">
      <c r="A136" s="54"/>
      <c r="B136" s="165"/>
      <c r="C136" s="175"/>
      <c r="D136" s="175"/>
      <c r="E136" s="246"/>
      <c r="F136" s="247"/>
      <c r="G136" s="191"/>
      <c r="H136" s="191"/>
      <c r="I136" s="178"/>
      <c r="J136" s="254"/>
      <c r="K136" s="191"/>
      <c r="L136" s="192"/>
      <c r="M136" s="193"/>
      <c r="N136" s="192"/>
      <c r="O136" s="142" t="str">
        <f t="shared" si="3"/>
        <v xml:space="preserve"> </v>
      </c>
      <c r="P136" s="142" t="str">
        <f t="shared" si="4"/>
        <v xml:space="preserve"> </v>
      </c>
      <c r="Q136" s="142" t="str">
        <f t="shared" si="5"/>
        <v xml:space="preserve"> </v>
      </c>
      <c r="R136" s="52"/>
    </row>
    <row r="137" spans="1:18" ht="33.950000000000003" customHeight="1" x14ac:dyDescent="0.25">
      <c r="A137" s="54"/>
      <c r="B137" s="165"/>
      <c r="C137" s="175"/>
      <c r="D137" s="175"/>
      <c r="E137" s="246"/>
      <c r="F137" s="247"/>
      <c r="G137" s="191"/>
      <c r="H137" s="191"/>
      <c r="I137" s="178"/>
      <c r="J137" s="254"/>
      <c r="K137" s="191"/>
      <c r="L137" s="192"/>
      <c r="M137" s="193"/>
      <c r="N137" s="192"/>
      <c r="O137" s="142" t="str">
        <f t="shared" si="3"/>
        <v xml:space="preserve"> </v>
      </c>
      <c r="P137" s="142" t="str">
        <f t="shared" si="4"/>
        <v xml:space="preserve"> </v>
      </c>
      <c r="Q137" s="142" t="str">
        <f t="shared" si="5"/>
        <v xml:space="preserve"> </v>
      </c>
      <c r="R137" s="52"/>
    </row>
    <row r="138" spans="1:18" ht="33.950000000000003" customHeight="1" x14ac:dyDescent="0.25">
      <c r="A138" s="54"/>
      <c r="B138" s="165"/>
      <c r="C138" s="175"/>
      <c r="D138" s="175"/>
      <c r="E138" s="246"/>
      <c r="F138" s="247"/>
      <c r="G138" s="191"/>
      <c r="H138" s="191"/>
      <c r="I138" s="178"/>
      <c r="J138" s="254"/>
      <c r="K138" s="191"/>
      <c r="L138" s="192"/>
      <c r="M138" s="193"/>
      <c r="N138" s="192"/>
      <c r="O138" s="142" t="str">
        <f t="shared" si="3"/>
        <v xml:space="preserve"> </v>
      </c>
      <c r="P138" s="142" t="str">
        <f t="shared" si="4"/>
        <v xml:space="preserve"> </v>
      </c>
      <c r="Q138" s="142" t="str">
        <f t="shared" si="5"/>
        <v xml:space="preserve"> </v>
      </c>
      <c r="R138" s="52"/>
    </row>
    <row r="139" spans="1:18" ht="33.950000000000003" customHeight="1" x14ac:dyDescent="0.25">
      <c r="A139" s="54"/>
      <c r="B139" s="165"/>
      <c r="C139" s="175"/>
      <c r="D139" s="175"/>
      <c r="E139" s="246"/>
      <c r="F139" s="247"/>
      <c r="G139" s="191"/>
      <c r="H139" s="191"/>
      <c r="I139" s="178"/>
      <c r="J139" s="254"/>
      <c r="K139" s="191"/>
      <c r="L139" s="192"/>
      <c r="M139" s="193"/>
      <c r="N139" s="192"/>
      <c r="O139" s="142" t="str">
        <f t="shared" si="3"/>
        <v xml:space="preserve"> </v>
      </c>
      <c r="P139" s="142" t="str">
        <f t="shared" si="4"/>
        <v xml:space="preserve"> </v>
      </c>
      <c r="Q139" s="142" t="str">
        <f t="shared" si="5"/>
        <v xml:space="preserve"> </v>
      </c>
      <c r="R139" s="52"/>
    </row>
    <row r="140" spans="1:18" ht="33.950000000000003" customHeight="1" x14ac:dyDescent="0.25">
      <c r="A140" s="54"/>
      <c r="B140" s="165"/>
      <c r="C140" s="175"/>
      <c r="D140" s="175"/>
      <c r="E140" s="246"/>
      <c r="F140" s="247"/>
      <c r="G140" s="191"/>
      <c r="H140" s="191"/>
      <c r="I140" s="178"/>
      <c r="J140" s="254"/>
      <c r="K140" s="191"/>
      <c r="L140" s="192"/>
      <c r="M140" s="193"/>
      <c r="N140" s="192"/>
      <c r="O140" s="142" t="str">
        <f t="shared" si="3"/>
        <v xml:space="preserve"> </v>
      </c>
      <c r="P140" s="142" t="str">
        <f t="shared" si="4"/>
        <v xml:space="preserve"> </v>
      </c>
      <c r="Q140" s="142" t="str">
        <f t="shared" si="5"/>
        <v xml:space="preserve"> </v>
      </c>
      <c r="R140" s="52"/>
    </row>
    <row r="141" spans="1:18" ht="33.950000000000003" customHeight="1" x14ac:dyDescent="0.25">
      <c r="A141" s="54"/>
      <c r="B141" s="165"/>
      <c r="C141" s="175"/>
      <c r="D141" s="175"/>
      <c r="E141" s="246"/>
      <c r="F141" s="247"/>
      <c r="G141" s="191"/>
      <c r="H141" s="191"/>
      <c r="I141" s="178"/>
      <c r="J141" s="254"/>
      <c r="K141" s="191"/>
      <c r="L141" s="192"/>
      <c r="M141" s="193"/>
      <c r="N141" s="192"/>
      <c r="O141" s="142" t="str">
        <f t="shared" si="3"/>
        <v xml:space="preserve"> </v>
      </c>
      <c r="P141" s="142" t="str">
        <f t="shared" si="4"/>
        <v xml:space="preserve"> </v>
      </c>
      <c r="Q141" s="142" t="str">
        <f t="shared" si="5"/>
        <v xml:space="preserve"> </v>
      </c>
      <c r="R141" s="52"/>
    </row>
    <row r="142" spans="1:18" ht="33.950000000000003" customHeight="1" x14ac:dyDescent="0.25">
      <c r="A142" s="54"/>
      <c r="B142" s="165"/>
      <c r="C142" s="175"/>
      <c r="D142" s="175"/>
      <c r="E142" s="246"/>
      <c r="F142" s="247"/>
      <c r="G142" s="191"/>
      <c r="H142" s="191"/>
      <c r="I142" s="178"/>
      <c r="J142" s="254"/>
      <c r="K142" s="191"/>
      <c r="L142" s="192"/>
      <c r="M142" s="193"/>
      <c r="N142" s="192"/>
      <c r="O142" s="142" t="str">
        <f t="shared" ref="O142:O150" si="6">IF(I142=0," ",I142)</f>
        <v xml:space="preserve"> </v>
      </c>
      <c r="P142" s="142" t="str">
        <f t="shared" ref="P142:P150" si="7">IF(J142=0," ",J142)</f>
        <v xml:space="preserve"> </v>
      </c>
      <c r="Q142" s="142" t="str">
        <f t="shared" ref="Q142:Q150" si="8">IF(K142=0," ",K142)</f>
        <v xml:space="preserve"> </v>
      </c>
      <c r="R142" s="52"/>
    </row>
    <row r="143" spans="1:18" ht="33.950000000000003" customHeight="1" x14ac:dyDescent="0.25">
      <c r="A143" s="54"/>
      <c r="B143" s="165"/>
      <c r="C143" s="175"/>
      <c r="D143" s="175"/>
      <c r="E143" s="246"/>
      <c r="F143" s="247"/>
      <c r="G143" s="191"/>
      <c r="H143" s="191"/>
      <c r="I143" s="178"/>
      <c r="J143" s="254"/>
      <c r="K143" s="191"/>
      <c r="L143" s="192"/>
      <c r="M143" s="193"/>
      <c r="N143" s="192"/>
      <c r="O143" s="142" t="str">
        <f t="shared" si="6"/>
        <v xml:space="preserve"> </v>
      </c>
      <c r="P143" s="142" t="str">
        <f t="shared" si="7"/>
        <v xml:space="preserve"> </v>
      </c>
      <c r="Q143" s="142" t="str">
        <f t="shared" si="8"/>
        <v xml:space="preserve"> </v>
      </c>
      <c r="R143" s="52"/>
    </row>
    <row r="144" spans="1:18" ht="33.950000000000003" customHeight="1" x14ac:dyDescent="0.25">
      <c r="A144" s="54"/>
      <c r="B144" s="165"/>
      <c r="C144" s="175"/>
      <c r="D144" s="175"/>
      <c r="E144" s="246"/>
      <c r="F144" s="247"/>
      <c r="G144" s="191"/>
      <c r="H144" s="191"/>
      <c r="I144" s="178"/>
      <c r="J144" s="254"/>
      <c r="K144" s="191"/>
      <c r="L144" s="192"/>
      <c r="M144" s="193"/>
      <c r="N144" s="192"/>
      <c r="O144" s="142" t="str">
        <f t="shared" si="6"/>
        <v xml:space="preserve"> </v>
      </c>
      <c r="P144" s="142" t="str">
        <f t="shared" si="7"/>
        <v xml:space="preserve"> </v>
      </c>
      <c r="Q144" s="142" t="str">
        <f t="shared" si="8"/>
        <v xml:space="preserve"> </v>
      </c>
      <c r="R144" s="52"/>
    </row>
    <row r="145" spans="1:18" ht="33.950000000000003" customHeight="1" x14ac:dyDescent="0.25">
      <c r="A145" s="54"/>
      <c r="B145" s="165"/>
      <c r="C145" s="175"/>
      <c r="D145" s="175"/>
      <c r="E145" s="246"/>
      <c r="F145" s="247"/>
      <c r="G145" s="191"/>
      <c r="H145" s="191"/>
      <c r="I145" s="178"/>
      <c r="J145" s="254"/>
      <c r="K145" s="191"/>
      <c r="L145" s="192"/>
      <c r="M145" s="193"/>
      <c r="N145" s="192"/>
      <c r="O145" s="142" t="str">
        <f t="shared" si="6"/>
        <v xml:space="preserve"> </v>
      </c>
      <c r="P145" s="142" t="str">
        <f t="shared" si="7"/>
        <v xml:space="preserve"> </v>
      </c>
      <c r="Q145" s="142" t="str">
        <f t="shared" si="8"/>
        <v xml:space="preserve"> </v>
      </c>
      <c r="R145" s="52"/>
    </row>
    <row r="146" spans="1:18" ht="33.950000000000003" customHeight="1" x14ac:dyDescent="0.25">
      <c r="A146" s="54"/>
      <c r="B146" s="165"/>
      <c r="C146" s="175"/>
      <c r="D146" s="175"/>
      <c r="E146" s="246"/>
      <c r="F146" s="247"/>
      <c r="G146" s="191"/>
      <c r="H146" s="191"/>
      <c r="I146" s="178"/>
      <c r="J146" s="254"/>
      <c r="K146" s="191"/>
      <c r="L146" s="192"/>
      <c r="M146" s="193"/>
      <c r="N146" s="192"/>
      <c r="O146" s="142" t="str">
        <f t="shared" si="6"/>
        <v xml:space="preserve"> </v>
      </c>
      <c r="P146" s="142" t="str">
        <f t="shared" si="7"/>
        <v xml:space="preserve"> </v>
      </c>
      <c r="Q146" s="142" t="str">
        <f t="shared" si="8"/>
        <v xml:space="preserve"> </v>
      </c>
      <c r="R146" s="52"/>
    </row>
    <row r="147" spans="1:18" ht="33.950000000000003" customHeight="1" x14ac:dyDescent="0.25">
      <c r="A147" s="54"/>
      <c r="B147" s="165"/>
      <c r="C147" s="175"/>
      <c r="D147" s="175"/>
      <c r="E147" s="709"/>
      <c r="F147" s="710"/>
      <c r="G147" s="191"/>
      <c r="H147" s="191"/>
      <c r="I147" s="178"/>
      <c r="J147" s="254"/>
      <c r="K147" s="191"/>
      <c r="L147" s="192"/>
      <c r="M147" s="193"/>
      <c r="N147" s="192"/>
      <c r="O147" s="142" t="str">
        <f t="shared" si="6"/>
        <v xml:space="preserve"> </v>
      </c>
      <c r="P147" s="142" t="str">
        <f t="shared" si="7"/>
        <v xml:space="preserve"> </v>
      </c>
      <c r="Q147" s="142" t="str">
        <f t="shared" si="8"/>
        <v xml:space="preserve"> </v>
      </c>
      <c r="R147" s="52"/>
    </row>
    <row r="148" spans="1:18" ht="33.950000000000003" customHeight="1" x14ac:dyDescent="0.25">
      <c r="A148" s="54"/>
      <c r="B148" s="165"/>
      <c r="C148" s="175"/>
      <c r="D148" s="175"/>
      <c r="E148" s="709"/>
      <c r="F148" s="710"/>
      <c r="G148" s="175"/>
      <c r="H148" s="191"/>
      <c r="I148" s="178"/>
      <c r="J148" s="254"/>
      <c r="K148" s="191"/>
      <c r="L148" s="191"/>
      <c r="M148" s="175"/>
      <c r="N148" s="191"/>
      <c r="O148" s="142" t="str">
        <f t="shared" si="6"/>
        <v xml:space="preserve"> </v>
      </c>
      <c r="P148" s="142" t="str">
        <f t="shared" si="7"/>
        <v xml:space="preserve"> </v>
      </c>
      <c r="Q148" s="142" t="str">
        <f t="shared" si="8"/>
        <v xml:space="preserve"> </v>
      </c>
      <c r="R148" s="52"/>
    </row>
    <row r="149" spans="1:18" ht="33.950000000000003" customHeight="1" x14ac:dyDescent="0.25">
      <c r="A149" s="54"/>
      <c r="B149" s="165"/>
      <c r="C149" s="175"/>
      <c r="D149" s="175"/>
      <c r="E149" s="709"/>
      <c r="F149" s="710"/>
      <c r="G149" s="175"/>
      <c r="H149" s="191"/>
      <c r="I149" s="178"/>
      <c r="J149" s="254"/>
      <c r="K149" s="191"/>
      <c r="L149" s="175"/>
      <c r="M149" s="247"/>
      <c r="N149" s="191"/>
      <c r="O149" s="142" t="str">
        <f t="shared" si="6"/>
        <v xml:space="preserve"> </v>
      </c>
      <c r="P149" s="142" t="str">
        <f t="shared" si="7"/>
        <v xml:space="preserve"> </v>
      </c>
      <c r="Q149" s="142" t="str">
        <f t="shared" si="8"/>
        <v xml:space="preserve"> </v>
      </c>
      <c r="R149" s="52"/>
    </row>
    <row r="150" spans="1:18" ht="33.950000000000003" customHeight="1" x14ac:dyDescent="0.25">
      <c r="A150" s="54"/>
      <c r="B150" s="165"/>
      <c r="C150" s="175"/>
      <c r="D150" s="175"/>
      <c r="E150" s="709"/>
      <c r="F150" s="710"/>
      <c r="G150" s="175"/>
      <c r="H150" s="191"/>
      <c r="I150" s="178"/>
      <c r="J150" s="254"/>
      <c r="K150" s="191"/>
      <c r="L150" s="191"/>
      <c r="M150" s="175"/>
      <c r="N150" s="191"/>
      <c r="O150" s="142" t="str">
        <f t="shared" si="6"/>
        <v xml:space="preserve"> </v>
      </c>
      <c r="P150" s="142" t="str">
        <f t="shared" si="7"/>
        <v xml:space="preserve"> </v>
      </c>
      <c r="Q150" s="142" t="str">
        <f t="shared" si="8"/>
        <v xml:space="preserve"> </v>
      </c>
      <c r="R150" s="52"/>
    </row>
    <row r="151" spans="1:18" ht="33.950000000000003" hidden="1" customHeight="1" x14ac:dyDescent="0.25">
      <c r="A151" s="54"/>
      <c r="B151" s="165"/>
      <c r="C151" s="166"/>
      <c r="D151" s="165"/>
      <c r="E151" s="723"/>
      <c r="F151" s="724"/>
      <c r="G151" s="165"/>
      <c r="H151" s="174"/>
      <c r="I151" s="178"/>
      <c r="J151" s="141" t="str">
        <f>IFERROR(VLOOKUP(I151,Datos!F:F,2,0),"")</f>
        <v/>
      </c>
      <c r="K151" s="142" t="str">
        <f>IFERROR(VLOOKUP(I151,Datos!B:C,2,0),"")</f>
        <v/>
      </c>
      <c r="L151" s="174"/>
      <c r="M151" s="165"/>
      <c r="N151" s="174"/>
      <c r="O151" s="142" t="str">
        <f>IF(I151=0," ",I151)</f>
        <v xml:space="preserve"> </v>
      </c>
      <c r="P151" s="141" t="str">
        <f>IFERROR(VLOOKUP(I151,Datos!F:F,2,0),"")</f>
        <v/>
      </c>
      <c r="Q151" s="142" t="str">
        <f>+K151</f>
        <v/>
      </c>
      <c r="R151" s="52"/>
    </row>
    <row r="152" spans="1:18" ht="33.950000000000003" hidden="1" customHeight="1" x14ac:dyDescent="0.25">
      <c r="A152" s="54"/>
      <c r="B152" s="165"/>
      <c r="C152" s="166"/>
      <c r="D152" s="165"/>
      <c r="E152" s="723"/>
      <c r="F152" s="724"/>
      <c r="G152" s="174"/>
      <c r="H152" s="174"/>
      <c r="I152" s="176"/>
      <c r="J152" s="141" t="str">
        <f>IFERROR(VLOOKUP(I152,Datos!F:F,2,0),"")</f>
        <v/>
      </c>
      <c r="K152" s="142" t="str">
        <f>IFERROR(VLOOKUP(I152,Datos!B:C,2,0),"")</f>
        <v/>
      </c>
      <c r="L152" s="176"/>
      <c r="M152" s="177"/>
      <c r="N152" s="164"/>
      <c r="O152" s="142" t="str">
        <f>IF(I152=0," ",I152)</f>
        <v xml:space="preserve"> </v>
      </c>
      <c r="P152" s="141" t="str">
        <f>IFERROR(VLOOKUP(I152,Datos!F:F,2,0),"")</f>
        <v/>
      </c>
      <c r="Q152" s="142" t="str">
        <f t="shared" ref="Q152:Q155" si="9">+K152</f>
        <v/>
      </c>
      <c r="R152" s="52"/>
    </row>
    <row r="153" spans="1:18" ht="33.950000000000003" hidden="1" customHeight="1" x14ac:dyDescent="0.25">
      <c r="A153" s="54"/>
      <c r="B153" s="165"/>
      <c r="C153" s="166"/>
      <c r="D153" s="165"/>
      <c r="E153" s="723"/>
      <c r="F153" s="724"/>
      <c r="G153" s="174"/>
      <c r="H153" s="174"/>
      <c r="I153" s="176"/>
      <c r="J153" s="141" t="str">
        <f>IFERROR(VLOOKUP(I153,Datos!F:F,2,0),"")</f>
        <v/>
      </c>
      <c r="K153" s="142" t="str">
        <f>IFERROR(VLOOKUP(I153,Datos!B:C,2,0),"")</f>
        <v/>
      </c>
      <c r="L153" s="176"/>
      <c r="M153" s="177"/>
      <c r="N153" s="164"/>
      <c r="O153" s="142" t="str">
        <f t="shared" ref="O153:O155" si="10">IF(I153=0," ",I153)</f>
        <v xml:space="preserve"> </v>
      </c>
      <c r="P153" s="141" t="str">
        <f>IFERROR(VLOOKUP(I153,Datos!F:F,2,0),"")</f>
        <v/>
      </c>
      <c r="Q153" s="142" t="str">
        <f t="shared" si="9"/>
        <v/>
      </c>
      <c r="R153" s="52"/>
    </row>
    <row r="154" spans="1:18" ht="33.950000000000003" hidden="1" customHeight="1" x14ac:dyDescent="0.25">
      <c r="A154" s="54"/>
      <c r="B154" s="165"/>
      <c r="C154" s="166"/>
      <c r="D154" s="165"/>
      <c r="E154" s="723"/>
      <c r="F154" s="724"/>
      <c r="G154" s="174"/>
      <c r="H154" s="174"/>
      <c r="I154" s="176"/>
      <c r="J154" s="141" t="str">
        <f>IFERROR(VLOOKUP(I154,Datos!F:F,2,0),"")</f>
        <v/>
      </c>
      <c r="K154" s="142" t="str">
        <f>IFERROR(VLOOKUP(I154,Datos!B:C,2,0),"")</f>
        <v/>
      </c>
      <c r="L154" s="176"/>
      <c r="M154" s="177"/>
      <c r="N154" s="164"/>
      <c r="O154" s="142" t="str">
        <f>IF(I154=0," ",I154)</f>
        <v xml:space="preserve"> </v>
      </c>
      <c r="P154" s="141" t="str">
        <f>IFERROR(VLOOKUP(I154,Datos!F:F,2,0),"")</f>
        <v/>
      </c>
      <c r="Q154" s="142" t="str">
        <f>+K154</f>
        <v/>
      </c>
      <c r="R154" s="52"/>
    </row>
    <row r="155" spans="1:18" ht="33.950000000000003" hidden="1" customHeight="1" x14ac:dyDescent="0.25">
      <c r="A155" s="54"/>
      <c r="B155" s="165"/>
      <c r="C155" s="166"/>
      <c r="D155" s="165"/>
      <c r="E155" s="723"/>
      <c r="F155" s="724"/>
      <c r="G155" s="174"/>
      <c r="H155" s="174"/>
      <c r="I155" s="176"/>
      <c r="J155" s="141" t="str">
        <f>IFERROR(VLOOKUP(I155,Datos!F:F,2,0),"")</f>
        <v/>
      </c>
      <c r="K155" s="142" t="str">
        <f>IFERROR(VLOOKUP(I155,Datos!B:C,2,0),"")</f>
        <v/>
      </c>
      <c r="L155" s="176"/>
      <c r="M155" s="177"/>
      <c r="N155" s="164"/>
      <c r="O155" s="142" t="str">
        <f t="shared" si="10"/>
        <v xml:space="preserve"> </v>
      </c>
      <c r="P155" s="141" t="str">
        <f>IFERROR(VLOOKUP(I155,Datos!F:F,2,0),"")</f>
        <v/>
      </c>
      <c r="Q155" s="142" t="str">
        <f t="shared" si="9"/>
        <v/>
      </c>
      <c r="R155" s="52"/>
    </row>
    <row r="156" spans="1:18" ht="30" customHeight="1" x14ac:dyDescent="0.25">
      <c r="A156" s="54"/>
      <c r="B156" s="729" t="s">
        <v>100</v>
      </c>
      <c r="C156" s="729"/>
      <c r="D156" s="729"/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30"/>
      <c r="Q156" s="143">
        <f>COUNT(B13:B155)</f>
        <v>0</v>
      </c>
      <c r="R156" s="52"/>
    </row>
    <row r="157" spans="1:18" ht="21.75" customHeight="1" x14ac:dyDescent="0.25">
      <c r="A157" s="54"/>
      <c r="B157" s="144"/>
      <c r="C157" s="144"/>
      <c r="D157" s="144"/>
      <c r="E157" s="144"/>
      <c r="F157" s="144"/>
      <c r="G157" s="144"/>
      <c r="H157" s="728"/>
      <c r="I157" s="728"/>
      <c r="J157" s="728"/>
      <c r="K157" s="728"/>
      <c r="L157" s="728"/>
      <c r="M157" s="728"/>
      <c r="N157" s="144"/>
      <c r="O157" s="144"/>
      <c r="P157" s="144"/>
      <c r="Q157" s="144"/>
      <c r="R157" s="52"/>
    </row>
    <row r="158" spans="1:18" ht="21" customHeight="1" thickBot="1" x14ac:dyDescent="0.3">
      <c r="A158" s="145"/>
      <c r="B158" s="715" t="s">
        <v>99</v>
      </c>
      <c r="C158" s="715"/>
      <c r="D158" s="715"/>
      <c r="E158" s="715"/>
      <c r="F158" s="715"/>
      <c r="G158" s="715"/>
      <c r="H158" s="715"/>
      <c r="I158" s="715"/>
      <c r="J158" s="715"/>
      <c r="K158" s="715"/>
      <c r="L158" s="715"/>
      <c r="M158" s="715"/>
      <c r="N158" s="715"/>
      <c r="O158" s="715"/>
      <c r="P158" s="715"/>
      <c r="Q158" s="715"/>
      <c r="R158" s="146"/>
    </row>
  </sheetData>
  <protectedRanges>
    <protectedRange sqref="A7:B8 L7:N7 D8 H7:I7 L8:O8 J8 E7:E8 P7:W8" name="Rango2"/>
  </protectedRanges>
  <mergeCells count="64">
    <mergeCell ref="E152:F152"/>
    <mergeCell ref="H157:M157"/>
    <mergeCell ref="E26:F26"/>
    <mergeCell ref="E27:F27"/>
    <mergeCell ref="E28:F28"/>
    <mergeCell ref="E29:F29"/>
    <mergeCell ref="E30:F30"/>
    <mergeCell ref="E147:F147"/>
    <mergeCell ref="B156:P156"/>
    <mergeCell ref="E31:F31"/>
    <mergeCell ref="E32:F32"/>
    <mergeCell ref="E39:F39"/>
    <mergeCell ref="E40:F40"/>
    <mergeCell ref="B8:G8"/>
    <mergeCell ref="E13:F13"/>
    <mergeCell ref="E14:F14"/>
    <mergeCell ref="E15:F15"/>
    <mergeCell ref="D11:D12"/>
    <mergeCell ref="B10:D10"/>
    <mergeCell ref="B158:Q158"/>
    <mergeCell ref="B11:B12"/>
    <mergeCell ref="L11:Q11"/>
    <mergeCell ref="E11:K11"/>
    <mergeCell ref="E12:F12"/>
    <mergeCell ref="C11:C12"/>
    <mergeCell ref="E155:F155"/>
    <mergeCell ref="E153:F153"/>
    <mergeCell ref="E154:F154"/>
    <mergeCell ref="E151:F151"/>
    <mergeCell ref="E33:F33"/>
    <mergeCell ref="E148:F148"/>
    <mergeCell ref="E149:F149"/>
    <mergeCell ref="E150:F150"/>
    <mergeCell ref="E17:F17"/>
    <mergeCell ref="E18:F18"/>
    <mergeCell ref="P8:Q8"/>
    <mergeCell ref="E36:F36"/>
    <mergeCell ref="E37:F37"/>
    <mergeCell ref="E38:F38"/>
    <mergeCell ref="E24:F24"/>
    <mergeCell ref="E25:F25"/>
    <mergeCell ref="E23:F23"/>
    <mergeCell ref="E10:Q10"/>
    <mergeCell ref="E34:F34"/>
    <mergeCell ref="E35:F35"/>
    <mergeCell ref="E16:F16"/>
    <mergeCell ref="E21:F21"/>
    <mergeCell ref="E22:F22"/>
    <mergeCell ref="E19:F19"/>
    <mergeCell ref="E20:F20"/>
    <mergeCell ref="H8:N8"/>
    <mergeCell ref="B2:E5"/>
    <mergeCell ref="B6:Q6"/>
    <mergeCell ref="N7:O7"/>
    <mergeCell ref="D7:M7"/>
    <mergeCell ref="P2:Q2"/>
    <mergeCell ref="P5:Q5"/>
    <mergeCell ref="F2:N3"/>
    <mergeCell ref="F4:N4"/>
    <mergeCell ref="F5:N5"/>
    <mergeCell ref="P3:Q3"/>
    <mergeCell ref="P4:Q4"/>
    <mergeCell ref="B7:C7"/>
    <mergeCell ref="P7:Q7"/>
  </mergeCells>
  <dataValidations count="1">
    <dataValidation type="list" allowBlank="1" showInputMessage="1" showErrorMessage="1" sqref="I13:I150" xr:uid="{00000000-0002-0000-0300-000000000000}">
      <formula1>#REF!</formula1>
    </dataValidation>
  </dataValidations>
  <pageMargins left="3.937007874015748E-2" right="3.937007874015748E-2" top="0.55118110236220474" bottom="0.55118110236220474" header="0.31496062992125984" footer="0.31496062992125984"/>
  <pageSetup paperSize="206" fitToWidth="9" fitToHeight="9" orientation="landscape" r:id="rId1"/>
  <rowBreaks count="1" manualBreakCount="1">
    <brk id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Datos!#REF!</xm:f>
          </x14:formula1>
          <xm:sqref>N38:N147 N152:N155 N18:N21 N27:N32</xm:sqref>
        </x14:dataValidation>
        <x14:dataValidation type="list" allowBlank="1" showInputMessage="1" showErrorMessage="1" xr:uid="{00000000-0002-0000-0300-000002000000}">
          <x14:formula1>
            <xm:f>Datos!$H$2:$H$11</xm:f>
          </x14:formula1>
          <xm:sqref>P7:Q7</xm:sqref>
        </x14:dataValidation>
        <x14:dataValidation type="list" allowBlank="1" showInputMessage="1" showErrorMessage="1" xr:uid="{00000000-0002-0000-0300-000003000000}">
          <x14:formula1>
            <xm:f>Datos!$B$2:$B$19</xm:f>
          </x14:formula1>
          <xm:sqref>I151:I155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L172"/>
  <sheetViews>
    <sheetView view="pageBreakPreview" zoomScaleSheetLayoutView="100" workbookViewId="0">
      <selection activeCell="F5" sqref="F5:L5"/>
    </sheetView>
  </sheetViews>
  <sheetFormatPr baseColWidth="10" defaultColWidth="0" defaultRowHeight="0" customHeight="1" zeroHeight="1" x14ac:dyDescent="0.25"/>
  <cols>
    <col min="1" max="1" width="2.28515625" style="49" customWidth="1"/>
    <col min="2" max="2" width="3.5703125" style="49" customWidth="1"/>
    <col min="3" max="3" width="11.85546875" style="49" customWidth="1"/>
    <col min="4" max="4" width="13.42578125" style="49" customWidth="1"/>
    <col min="5" max="5" width="11.140625" style="49" customWidth="1"/>
    <col min="6" max="6" width="17.140625" style="49" customWidth="1"/>
    <col min="7" max="7" width="14.5703125" style="49" customWidth="1"/>
    <col min="8" max="8" width="10.42578125" style="49" customWidth="1"/>
    <col min="9" max="9" width="13.7109375" style="147" customWidth="1"/>
    <col min="10" max="10" width="11.5703125" style="147" customWidth="1"/>
    <col min="11" max="11" width="6.140625" style="147" customWidth="1"/>
    <col min="12" max="12" width="7.7109375" style="147" customWidth="1"/>
    <col min="13" max="13" width="11" style="147" customWidth="1"/>
    <col min="14" max="14" width="10.5703125" style="147" customWidth="1"/>
    <col min="15" max="15" width="9.42578125" style="147" customWidth="1"/>
    <col min="16" max="16" width="2.28515625" style="49" customWidth="1"/>
    <col min="17" max="38" width="0" style="49" hidden="1" customWidth="1"/>
    <col min="39" max="16384" width="11.42578125" style="49" hidden="1"/>
  </cols>
  <sheetData>
    <row r="1" spans="1:38" ht="9.9499999999999993" customHeight="1" x14ac:dyDescent="0.25">
      <c r="A1" s="58"/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5"/>
    </row>
    <row r="2" spans="1:38" ht="17.25" customHeight="1" x14ac:dyDescent="0.25">
      <c r="A2" s="54"/>
      <c r="B2" s="733"/>
      <c r="C2" s="733"/>
      <c r="D2" s="733"/>
      <c r="E2" s="733"/>
      <c r="F2" s="731" t="s">
        <v>365</v>
      </c>
      <c r="G2" s="731"/>
      <c r="H2" s="731"/>
      <c r="I2" s="731"/>
      <c r="J2" s="731"/>
      <c r="K2" s="731"/>
      <c r="L2" s="731"/>
      <c r="M2" s="435" t="s">
        <v>62</v>
      </c>
      <c r="N2" s="735">
        <f>Datos!J2</f>
        <v>44928</v>
      </c>
      <c r="O2" s="735"/>
      <c r="P2" s="52"/>
    </row>
    <row r="3" spans="1:38" ht="17.25" customHeight="1" x14ac:dyDescent="0.25">
      <c r="A3" s="54"/>
      <c r="B3" s="733"/>
      <c r="C3" s="733"/>
      <c r="D3" s="733"/>
      <c r="E3" s="733"/>
      <c r="F3" s="731"/>
      <c r="G3" s="731"/>
      <c r="H3" s="731"/>
      <c r="I3" s="731"/>
      <c r="J3" s="731"/>
      <c r="K3" s="731"/>
      <c r="L3" s="731"/>
      <c r="M3" s="435" t="s">
        <v>61</v>
      </c>
      <c r="N3" s="671" t="s">
        <v>460</v>
      </c>
      <c r="O3" s="671"/>
      <c r="P3" s="52"/>
    </row>
    <row r="4" spans="1:38" ht="17.25" customHeight="1" x14ac:dyDescent="0.25">
      <c r="A4" s="54"/>
      <c r="B4" s="733"/>
      <c r="C4" s="733"/>
      <c r="D4" s="733"/>
      <c r="E4" s="733"/>
      <c r="F4" s="675" t="str">
        <f>'ÍNDICE 00'!C8</f>
        <v>LISTA DE ASIGNACIONES PARA TRASPASOS DE PUESTOS A OTRAS UNIDADES O INSTITUCIONES</v>
      </c>
      <c r="G4" s="675"/>
      <c r="H4" s="675"/>
      <c r="I4" s="675"/>
      <c r="J4" s="675"/>
      <c r="K4" s="675"/>
      <c r="L4" s="675"/>
      <c r="M4" s="435" t="s">
        <v>60</v>
      </c>
      <c r="N4" s="736" t="s">
        <v>124</v>
      </c>
      <c r="O4" s="736"/>
      <c r="P4" s="52"/>
    </row>
    <row r="5" spans="1:38" ht="17.25" customHeight="1" x14ac:dyDescent="0.25">
      <c r="A5" s="54"/>
      <c r="B5" s="733"/>
      <c r="C5" s="733"/>
      <c r="D5" s="733"/>
      <c r="E5" s="733"/>
      <c r="F5" s="732" t="s">
        <v>412</v>
      </c>
      <c r="G5" s="732"/>
      <c r="H5" s="732"/>
      <c r="I5" s="732"/>
      <c r="J5" s="732"/>
      <c r="K5" s="732"/>
      <c r="L5" s="732"/>
      <c r="M5" s="435" t="s">
        <v>59</v>
      </c>
      <c r="N5" s="737" t="str">
        <f>'ÍNDICE 00'!I8</f>
        <v>PRO-MDT-PTH-01 FOR 07 EXT</v>
      </c>
      <c r="O5" s="737"/>
      <c r="P5" s="52"/>
    </row>
    <row r="6" spans="1:38" ht="9.9499999999999993" customHeight="1" x14ac:dyDescent="0.25">
      <c r="A6" s="54"/>
      <c r="B6" s="277"/>
      <c r="C6" s="277"/>
      <c r="D6" s="277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6"/>
      <c r="P6" s="52"/>
    </row>
    <row r="7" spans="1:38" s="48" customFormat="1" ht="16.5" customHeight="1" x14ac:dyDescent="0.25">
      <c r="A7" s="12"/>
      <c r="B7" s="666" t="s">
        <v>55</v>
      </c>
      <c r="C7" s="667"/>
      <c r="D7" s="667"/>
      <c r="E7" s="667"/>
      <c r="F7" s="561"/>
      <c r="G7" s="561"/>
      <c r="H7" s="561"/>
      <c r="I7" s="561"/>
      <c r="J7" s="561"/>
      <c r="K7" s="667" t="s">
        <v>78</v>
      </c>
      <c r="L7" s="667"/>
      <c r="M7" s="667"/>
      <c r="N7" s="561"/>
      <c r="O7" s="562"/>
      <c r="P7" s="51"/>
      <c r="Q7" s="49"/>
      <c r="R7" s="49"/>
      <c r="S7" s="53"/>
      <c r="T7" s="49"/>
      <c r="U7" s="65"/>
      <c r="V7" s="49"/>
      <c r="W7" s="53"/>
      <c r="X7" s="49"/>
      <c r="Y7" s="65"/>
      <c r="Z7" s="49"/>
      <c r="AA7" s="53"/>
      <c r="AB7" s="49"/>
      <c r="AC7" s="65"/>
      <c r="AD7" s="49"/>
      <c r="AE7" s="53"/>
      <c r="AF7" s="49"/>
      <c r="AG7" s="65"/>
      <c r="AH7" s="49"/>
      <c r="AI7" s="53"/>
      <c r="AJ7" s="49"/>
      <c r="AK7" s="65"/>
      <c r="AL7" s="49"/>
    </row>
    <row r="8" spans="1:38" s="48" customFormat="1" ht="17.25" customHeight="1" x14ac:dyDescent="0.25">
      <c r="A8" s="12"/>
      <c r="B8" s="563" t="s">
        <v>176</v>
      </c>
      <c r="C8" s="564"/>
      <c r="D8" s="564"/>
      <c r="E8" s="564"/>
      <c r="F8" s="738"/>
      <c r="G8" s="738"/>
      <c r="H8" s="738"/>
      <c r="I8" s="738"/>
      <c r="J8" s="738"/>
      <c r="K8" s="564" t="s">
        <v>96</v>
      </c>
      <c r="L8" s="564"/>
      <c r="M8" s="564"/>
      <c r="N8" s="565"/>
      <c r="O8" s="566"/>
      <c r="P8" s="51"/>
      <c r="Q8" s="49"/>
      <c r="R8" s="49"/>
      <c r="S8" s="53"/>
      <c r="T8" s="49"/>
      <c r="U8" s="65"/>
      <c r="V8" s="49"/>
      <c r="W8" s="53"/>
      <c r="X8" s="49"/>
      <c r="Y8" s="65"/>
      <c r="Z8" s="49"/>
      <c r="AA8" s="53"/>
      <c r="AB8" s="49"/>
      <c r="AC8" s="65"/>
      <c r="AD8" s="49"/>
      <c r="AE8" s="53"/>
      <c r="AF8" s="49"/>
      <c r="AG8" s="65"/>
      <c r="AH8" s="49"/>
      <c r="AI8" s="53"/>
      <c r="AJ8" s="49"/>
      <c r="AK8" s="65"/>
    </row>
    <row r="9" spans="1:38" ht="9.9499999999999993" customHeight="1" x14ac:dyDescent="0.25">
      <c r="A9" s="54"/>
      <c r="H9" s="49" t="s">
        <v>171</v>
      </c>
      <c r="I9" s="49" t="s">
        <v>171</v>
      </c>
      <c r="J9" s="49" t="s">
        <v>171</v>
      </c>
      <c r="K9" s="49"/>
      <c r="L9" s="49"/>
      <c r="M9" s="49"/>
      <c r="N9" s="49"/>
      <c r="O9" s="49"/>
      <c r="P9" s="52"/>
    </row>
    <row r="10" spans="1:38" ht="16.5" customHeight="1" x14ac:dyDescent="0.25">
      <c r="A10" s="54"/>
      <c r="B10" s="727" t="s">
        <v>56</v>
      </c>
      <c r="C10" s="727"/>
      <c r="D10" s="727"/>
      <c r="E10" s="739"/>
      <c r="F10" s="740"/>
      <c r="G10" s="740"/>
      <c r="H10" s="740"/>
      <c r="I10" s="740"/>
      <c r="J10" s="740"/>
      <c r="K10" s="740"/>
      <c r="L10" s="740"/>
      <c r="M10" s="740"/>
      <c r="N10" s="740"/>
      <c r="O10" s="741"/>
      <c r="P10" s="52"/>
    </row>
    <row r="11" spans="1:38" ht="30" customHeight="1" x14ac:dyDescent="0.25">
      <c r="A11" s="54"/>
      <c r="B11" s="139" t="s">
        <v>98</v>
      </c>
      <c r="C11" s="721" t="s">
        <v>9</v>
      </c>
      <c r="D11" s="722"/>
      <c r="E11" s="274" t="s">
        <v>6</v>
      </c>
      <c r="F11" s="274" t="s">
        <v>2</v>
      </c>
      <c r="G11" s="274" t="s">
        <v>57</v>
      </c>
      <c r="H11" s="274" t="s">
        <v>8</v>
      </c>
      <c r="I11" s="274" t="s">
        <v>3</v>
      </c>
      <c r="J11" s="274" t="s">
        <v>7</v>
      </c>
      <c r="K11" s="274" t="s">
        <v>110</v>
      </c>
      <c r="L11" s="274" t="s">
        <v>11</v>
      </c>
      <c r="M11" s="274" t="s">
        <v>58</v>
      </c>
      <c r="N11" s="742" t="s">
        <v>65</v>
      </c>
      <c r="O11" s="742"/>
      <c r="P11" s="52"/>
    </row>
    <row r="12" spans="1:38" ht="15.75" customHeight="1" x14ac:dyDescent="0.25">
      <c r="A12" s="54"/>
      <c r="B12" s="165"/>
      <c r="C12" s="743"/>
      <c r="D12" s="744"/>
      <c r="E12" s="513"/>
      <c r="F12" s="272"/>
      <c r="G12" s="272"/>
      <c r="H12" s="272"/>
      <c r="I12" s="189"/>
      <c r="J12" s="189"/>
      <c r="K12" s="262"/>
      <c r="L12" s="444"/>
      <c r="M12" s="258"/>
      <c r="N12" s="734"/>
      <c r="O12" s="734"/>
      <c r="P12" s="52"/>
    </row>
    <row r="13" spans="1:38" ht="15.75" customHeight="1" x14ac:dyDescent="0.25">
      <c r="A13" s="54"/>
      <c r="B13" s="165"/>
      <c r="C13" s="743"/>
      <c r="D13" s="744"/>
      <c r="E13" s="272"/>
      <c r="F13" s="272"/>
      <c r="G13" s="272"/>
      <c r="H13" s="272"/>
      <c r="I13" s="189"/>
      <c r="J13" s="189"/>
      <c r="K13" s="262"/>
      <c r="L13" s="444"/>
      <c r="M13" s="258"/>
      <c r="N13" s="734"/>
      <c r="O13" s="734"/>
      <c r="P13" s="52"/>
    </row>
    <row r="14" spans="1:38" ht="15.75" customHeight="1" x14ac:dyDescent="0.25">
      <c r="A14" s="54"/>
      <c r="B14" s="165"/>
      <c r="C14" s="743"/>
      <c r="D14" s="744"/>
      <c r="E14" s="272"/>
      <c r="F14" s="272"/>
      <c r="G14" s="272"/>
      <c r="H14" s="272"/>
      <c r="I14" s="189"/>
      <c r="J14" s="189"/>
      <c r="K14" s="262"/>
      <c r="L14" s="444"/>
      <c r="M14" s="258"/>
      <c r="N14" s="734"/>
      <c r="O14" s="734"/>
      <c r="P14" s="52"/>
    </row>
    <row r="15" spans="1:38" ht="15.75" customHeight="1" x14ac:dyDescent="0.25">
      <c r="A15" s="54"/>
      <c r="B15" s="165"/>
      <c r="C15" s="743"/>
      <c r="D15" s="744"/>
      <c r="E15" s="272"/>
      <c r="F15" s="272"/>
      <c r="G15" s="272"/>
      <c r="H15" s="272"/>
      <c r="I15" s="189"/>
      <c r="J15" s="189"/>
      <c r="K15" s="262"/>
      <c r="L15" s="444"/>
      <c r="M15" s="258"/>
      <c r="N15" s="734"/>
      <c r="O15" s="734"/>
      <c r="P15" s="52"/>
    </row>
    <row r="16" spans="1:38" ht="15.75" customHeight="1" x14ac:dyDescent="0.25">
      <c r="A16" s="54"/>
      <c r="B16" s="165"/>
      <c r="C16" s="743"/>
      <c r="D16" s="744"/>
      <c r="E16" s="272"/>
      <c r="F16" s="272"/>
      <c r="G16" s="272"/>
      <c r="H16" s="272"/>
      <c r="I16" s="189"/>
      <c r="J16" s="189"/>
      <c r="K16" s="262"/>
      <c r="L16" s="444"/>
      <c r="M16" s="258"/>
      <c r="N16" s="734"/>
      <c r="O16" s="734"/>
      <c r="P16" s="52"/>
    </row>
    <row r="17" spans="1:16" ht="15.75" customHeight="1" x14ac:dyDescent="0.25">
      <c r="A17" s="54"/>
      <c r="B17" s="165"/>
      <c r="C17" s="743"/>
      <c r="D17" s="744"/>
      <c r="E17" s="272"/>
      <c r="F17" s="272"/>
      <c r="G17" s="272"/>
      <c r="H17" s="272"/>
      <c r="I17" s="189"/>
      <c r="J17" s="189"/>
      <c r="K17" s="262"/>
      <c r="L17" s="444"/>
      <c r="M17" s="258"/>
      <c r="N17" s="734"/>
      <c r="O17" s="734"/>
      <c r="P17" s="52"/>
    </row>
    <row r="18" spans="1:16" ht="15.75" customHeight="1" x14ac:dyDescent="0.25">
      <c r="A18" s="54"/>
      <c r="B18" s="165"/>
      <c r="C18" s="723"/>
      <c r="D18" s="724"/>
      <c r="E18" s="272"/>
      <c r="F18" s="272"/>
      <c r="G18" s="272"/>
      <c r="H18" s="272"/>
      <c r="I18" s="189"/>
      <c r="J18" s="189"/>
      <c r="K18" s="262"/>
      <c r="L18" s="444"/>
      <c r="M18" s="258"/>
      <c r="N18" s="734"/>
      <c r="O18" s="734"/>
      <c r="P18" s="52"/>
    </row>
    <row r="19" spans="1:16" ht="15.75" customHeight="1" x14ac:dyDescent="0.25">
      <c r="A19" s="54"/>
      <c r="B19" s="165"/>
      <c r="C19" s="723"/>
      <c r="D19" s="724"/>
      <c r="E19" s="272"/>
      <c r="F19" s="272"/>
      <c r="G19" s="272"/>
      <c r="H19" s="272"/>
      <c r="I19" s="189"/>
      <c r="J19" s="189"/>
      <c r="K19" s="262"/>
      <c r="L19" s="444"/>
      <c r="M19" s="258"/>
      <c r="N19" s="734"/>
      <c r="O19" s="734"/>
      <c r="P19" s="52"/>
    </row>
    <row r="20" spans="1:16" ht="15.75" customHeight="1" x14ac:dyDescent="0.25">
      <c r="A20" s="54"/>
      <c r="B20" s="165"/>
      <c r="C20" s="723"/>
      <c r="D20" s="724"/>
      <c r="E20" s="272"/>
      <c r="F20" s="272"/>
      <c r="G20" s="272"/>
      <c r="H20" s="272"/>
      <c r="I20" s="189"/>
      <c r="J20" s="189"/>
      <c r="K20" s="262"/>
      <c r="L20" s="444"/>
      <c r="M20" s="258"/>
      <c r="N20" s="734"/>
      <c r="O20" s="734"/>
      <c r="P20" s="52"/>
    </row>
    <row r="21" spans="1:16" ht="15.75" customHeight="1" x14ac:dyDescent="0.25">
      <c r="A21" s="54"/>
      <c r="B21" s="165"/>
      <c r="C21" s="723"/>
      <c r="D21" s="724"/>
      <c r="E21" s="272"/>
      <c r="F21" s="272"/>
      <c r="G21" s="272"/>
      <c r="H21" s="272"/>
      <c r="I21" s="189"/>
      <c r="J21" s="189"/>
      <c r="K21" s="262"/>
      <c r="L21" s="444"/>
      <c r="M21" s="258"/>
      <c r="N21" s="734"/>
      <c r="O21" s="734"/>
      <c r="P21" s="52"/>
    </row>
    <row r="22" spans="1:16" ht="15.75" customHeight="1" x14ac:dyDescent="0.25">
      <c r="A22" s="54"/>
      <c r="B22" s="165"/>
      <c r="C22" s="723"/>
      <c r="D22" s="724"/>
      <c r="E22" s="272"/>
      <c r="F22" s="272"/>
      <c r="G22" s="272"/>
      <c r="H22" s="272"/>
      <c r="I22" s="189"/>
      <c r="J22" s="189"/>
      <c r="K22" s="262"/>
      <c r="L22" s="444"/>
      <c r="M22" s="258"/>
      <c r="N22" s="734"/>
      <c r="O22" s="734"/>
      <c r="P22" s="52"/>
    </row>
    <row r="23" spans="1:16" ht="15.75" customHeight="1" x14ac:dyDescent="0.25">
      <c r="A23" s="54"/>
      <c r="B23" s="165"/>
      <c r="C23" s="723"/>
      <c r="D23" s="724"/>
      <c r="E23" s="272"/>
      <c r="F23" s="272"/>
      <c r="G23" s="272"/>
      <c r="H23" s="272"/>
      <c r="I23" s="189"/>
      <c r="J23" s="189"/>
      <c r="K23" s="262"/>
      <c r="L23" s="444"/>
      <c r="M23" s="258"/>
      <c r="N23" s="734"/>
      <c r="O23" s="734"/>
      <c r="P23" s="52"/>
    </row>
    <row r="24" spans="1:16" ht="15.75" customHeight="1" x14ac:dyDescent="0.25">
      <c r="A24" s="54"/>
      <c r="B24" s="165"/>
      <c r="C24" s="723"/>
      <c r="D24" s="724"/>
      <c r="E24" s="272"/>
      <c r="F24" s="272"/>
      <c r="G24" s="272"/>
      <c r="H24" s="272"/>
      <c r="I24" s="189"/>
      <c r="J24" s="189"/>
      <c r="K24" s="262"/>
      <c r="L24" s="444"/>
      <c r="M24" s="258"/>
      <c r="N24" s="734"/>
      <c r="O24" s="734"/>
      <c r="P24" s="52"/>
    </row>
    <row r="25" spans="1:16" ht="15.75" customHeight="1" x14ac:dyDescent="0.25">
      <c r="A25" s="54"/>
      <c r="B25" s="165"/>
      <c r="C25" s="723"/>
      <c r="D25" s="724"/>
      <c r="E25" s="272"/>
      <c r="F25" s="272"/>
      <c r="G25" s="272"/>
      <c r="H25" s="272"/>
      <c r="I25" s="189"/>
      <c r="J25" s="189"/>
      <c r="K25" s="262"/>
      <c r="L25" s="444"/>
      <c r="M25" s="258"/>
      <c r="N25" s="734"/>
      <c r="O25" s="734"/>
      <c r="P25" s="52"/>
    </row>
    <row r="26" spans="1:16" ht="15.75" customHeight="1" x14ac:dyDescent="0.25">
      <c r="A26" s="54"/>
      <c r="B26" s="165"/>
      <c r="C26" s="723"/>
      <c r="D26" s="724"/>
      <c r="E26" s="272"/>
      <c r="F26" s="272"/>
      <c r="G26" s="272"/>
      <c r="H26" s="272"/>
      <c r="I26" s="189"/>
      <c r="J26" s="189"/>
      <c r="K26" s="262"/>
      <c r="L26" s="444"/>
      <c r="M26" s="258"/>
      <c r="N26" s="734"/>
      <c r="O26" s="734"/>
      <c r="P26" s="52"/>
    </row>
    <row r="27" spans="1:16" ht="15.75" customHeight="1" x14ac:dyDescent="0.25">
      <c r="A27" s="54"/>
      <c r="B27" s="165"/>
      <c r="C27" s="723"/>
      <c r="D27" s="724"/>
      <c r="E27" s="272"/>
      <c r="F27" s="272"/>
      <c r="G27" s="272"/>
      <c r="H27" s="272"/>
      <c r="I27" s="189"/>
      <c r="J27" s="189"/>
      <c r="K27" s="262"/>
      <c r="L27" s="444"/>
      <c r="M27" s="258"/>
      <c r="N27" s="734"/>
      <c r="O27" s="734"/>
      <c r="P27" s="52"/>
    </row>
    <row r="28" spans="1:16" ht="15.75" customHeight="1" x14ac:dyDescent="0.25">
      <c r="A28" s="54"/>
      <c r="B28" s="165"/>
      <c r="C28" s="723"/>
      <c r="D28" s="724"/>
      <c r="E28" s="272"/>
      <c r="F28" s="272"/>
      <c r="G28" s="272"/>
      <c r="H28" s="272"/>
      <c r="I28" s="189"/>
      <c r="J28" s="189"/>
      <c r="K28" s="262"/>
      <c r="L28" s="444"/>
      <c r="M28" s="258"/>
      <c r="N28" s="734"/>
      <c r="O28" s="734"/>
      <c r="P28" s="52"/>
    </row>
    <row r="29" spans="1:16" ht="15.75" customHeight="1" x14ac:dyDescent="0.25">
      <c r="A29" s="54"/>
      <c r="B29" s="165"/>
      <c r="C29" s="723"/>
      <c r="D29" s="724"/>
      <c r="E29" s="272"/>
      <c r="F29" s="272"/>
      <c r="G29" s="272"/>
      <c r="H29" s="272"/>
      <c r="I29" s="189"/>
      <c r="J29" s="189"/>
      <c r="K29" s="262"/>
      <c r="L29" s="444"/>
      <c r="M29" s="258"/>
      <c r="N29" s="734"/>
      <c r="O29" s="734"/>
      <c r="P29" s="52"/>
    </row>
    <row r="30" spans="1:16" ht="15.75" customHeight="1" x14ac:dyDescent="0.25">
      <c r="A30" s="54"/>
      <c r="B30" s="165"/>
      <c r="C30" s="723"/>
      <c r="D30" s="724"/>
      <c r="E30" s="272"/>
      <c r="F30" s="272"/>
      <c r="G30" s="272"/>
      <c r="H30" s="272"/>
      <c r="I30" s="189"/>
      <c r="J30" s="189"/>
      <c r="K30" s="262"/>
      <c r="L30" s="444"/>
      <c r="M30" s="258"/>
      <c r="N30" s="734"/>
      <c r="O30" s="734"/>
      <c r="P30" s="52"/>
    </row>
    <row r="31" spans="1:16" ht="15.75" customHeight="1" x14ac:dyDescent="0.25">
      <c r="A31" s="54"/>
      <c r="B31" s="165"/>
      <c r="C31" s="723"/>
      <c r="D31" s="724"/>
      <c r="E31" s="272"/>
      <c r="F31" s="272"/>
      <c r="G31" s="272"/>
      <c r="H31" s="272"/>
      <c r="I31" s="189"/>
      <c r="J31" s="189"/>
      <c r="K31" s="262"/>
      <c r="L31" s="444"/>
      <c r="M31" s="258"/>
      <c r="N31" s="734"/>
      <c r="O31" s="734"/>
      <c r="P31" s="52"/>
    </row>
    <row r="32" spans="1:16" ht="15.75" customHeight="1" x14ac:dyDescent="0.25">
      <c r="A32" s="54"/>
      <c r="B32" s="165"/>
      <c r="C32" s="723"/>
      <c r="D32" s="724"/>
      <c r="E32" s="272"/>
      <c r="F32" s="272"/>
      <c r="G32" s="272"/>
      <c r="H32" s="272"/>
      <c r="I32" s="189"/>
      <c r="J32" s="189"/>
      <c r="K32" s="262"/>
      <c r="L32" s="444"/>
      <c r="M32" s="258"/>
      <c r="N32" s="734"/>
      <c r="O32" s="734"/>
      <c r="P32" s="52"/>
    </row>
    <row r="33" spans="1:16" ht="15.75" customHeight="1" x14ac:dyDescent="0.25">
      <c r="A33" s="54"/>
      <c r="B33" s="165"/>
      <c r="C33" s="723"/>
      <c r="D33" s="724"/>
      <c r="E33" s="272"/>
      <c r="F33" s="272"/>
      <c r="G33" s="272"/>
      <c r="H33" s="272"/>
      <c r="I33" s="189"/>
      <c r="J33" s="189"/>
      <c r="K33" s="262"/>
      <c r="L33" s="444"/>
      <c r="M33" s="258"/>
      <c r="N33" s="734"/>
      <c r="O33" s="734"/>
      <c r="P33" s="52"/>
    </row>
    <row r="34" spans="1:16" ht="15.75" customHeight="1" x14ac:dyDescent="0.25">
      <c r="A34" s="54"/>
      <c r="B34" s="165"/>
      <c r="C34" s="723"/>
      <c r="D34" s="724"/>
      <c r="E34" s="272"/>
      <c r="F34" s="272"/>
      <c r="G34" s="272"/>
      <c r="H34" s="272"/>
      <c r="I34" s="189"/>
      <c r="J34" s="189"/>
      <c r="K34" s="262"/>
      <c r="L34" s="444"/>
      <c r="M34" s="258"/>
      <c r="N34" s="734"/>
      <c r="O34" s="734"/>
      <c r="P34" s="52"/>
    </row>
    <row r="35" spans="1:16" ht="15.75" customHeight="1" x14ac:dyDescent="0.25">
      <c r="A35" s="54"/>
      <c r="B35" s="165"/>
      <c r="C35" s="723"/>
      <c r="D35" s="724"/>
      <c r="E35" s="272"/>
      <c r="F35" s="272"/>
      <c r="G35" s="272"/>
      <c r="H35" s="272"/>
      <c r="I35" s="189"/>
      <c r="J35" s="189"/>
      <c r="K35" s="262"/>
      <c r="L35" s="444"/>
      <c r="M35" s="258"/>
      <c r="N35" s="734"/>
      <c r="O35" s="734"/>
      <c r="P35" s="52"/>
    </row>
    <row r="36" spans="1:16" ht="15.75" customHeight="1" x14ac:dyDescent="0.25">
      <c r="A36" s="54"/>
      <c r="B36" s="165"/>
      <c r="C36" s="723"/>
      <c r="D36" s="724"/>
      <c r="E36" s="272"/>
      <c r="F36" s="272"/>
      <c r="G36" s="272"/>
      <c r="H36" s="272"/>
      <c r="I36" s="189"/>
      <c r="J36" s="189"/>
      <c r="K36" s="262"/>
      <c r="L36" s="444"/>
      <c r="M36" s="258"/>
      <c r="N36" s="734"/>
      <c r="O36" s="734"/>
      <c r="P36" s="52"/>
    </row>
    <row r="37" spans="1:16" ht="15.75" customHeight="1" x14ac:dyDescent="0.25">
      <c r="A37" s="54"/>
      <c r="B37" s="165"/>
      <c r="C37" s="723"/>
      <c r="D37" s="724"/>
      <c r="E37" s="272"/>
      <c r="F37" s="272"/>
      <c r="G37" s="272"/>
      <c r="H37" s="272"/>
      <c r="I37" s="189"/>
      <c r="J37" s="189"/>
      <c r="K37" s="262"/>
      <c r="L37" s="444"/>
      <c r="M37" s="258"/>
      <c r="N37" s="734"/>
      <c r="O37" s="734"/>
      <c r="P37" s="52"/>
    </row>
    <row r="38" spans="1:16" ht="15.75" customHeight="1" x14ac:dyDescent="0.25">
      <c r="A38" s="54"/>
      <c r="B38" s="165"/>
      <c r="C38" s="723"/>
      <c r="D38" s="724"/>
      <c r="E38" s="272"/>
      <c r="F38" s="272"/>
      <c r="G38" s="272"/>
      <c r="H38" s="272"/>
      <c r="I38" s="189"/>
      <c r="J38" s="189"/>
      <c r="K38" s="262"/>
      <c r="L38" s="444"/>
      <c r="M38" s="258"/>
      <c r="N38" s="734"/>
      <c r="O38" s="734"/>
      <c r="P38" s="52"/>
    </row>
    <row r="39" spans="1:16" ht="15.75" customHeight="1" x14ac:dyDescent="0.25">
      <c r="A39" s="54"/>
      <c r="B39" s="165"/>
      <c r="C39" s="723"/>
      <c r="D39" s="724"/>
      <c r="E39" s="272"/>
      <c r="F39" s="272"/>
      <c r="G39" s="272"/>
      <c r="H39" s="272"/>
      <c r="I39" s="189"/>
      <c r="J39" s="189"/>
      <c r="K39" s="262"/>
      <c r="L39" s="444"/>
      <c r="M39" s="258"/>
      <c r="N39" s="734"/>
      <c r="O39" s="734"/>
      <c r="P39" s="52"/>
    </row>
    <row r="40" spans="1:16" ht="15.75" customHeight="1" x14ac:dyDescent="0.25">
      <c r="A40" s="54"/>
      <c r="B40" s="165"/>
      <c r="C40" s="723"/>
      <c r="D40" s="724"/>
      <c r="E40" s="272"/>
      <c r="F40" s="272"/>
      <c r="G40" s="272"/>
      <c r="H40" s="272"/>
      <c r="I40" s="189"/>
      <c r="J40" s="189"/>
      <c r="K40" s="262"/>
      <c r="L40" s="444"/>
      <c r="M40" s="258"/>
      <c r="N40" s="734"/>
      <c r="O40" s="734"/>
      <c r="P40" s="52"/>
    </row>
    <row r="41" spans="1:16" ht="15.75" customHeight="1" x14ac:dyDescent="0.25">
      <c r="A41" s="54"/>
      <c r="B41" s="165"/>
      <c r="C41" s="723"/>
      <c r="D41" s="724"/>
      <c r="E41" s="272"/>
      <c r="F41" s="272"/>
      <c r="G41" s="272"/>
      <c r="H41" s="272"/>
      <c r="I41" s="189"/>
      <c r="J41" s="189"/>
      <c r="K41" s="262"/>
      <c r="L41" s="444"/>
      <c r="M41" s="258"/>
      <c r="N41" s="734"/>
      <c r="O41" s="734"/>
      <c r="P41" s="52"/>
    </row>
    <row r="42" spans="1:16" ht="15.75" customHeight="1" x14ac:dyDescent="0.25">
      <c r="A42" s="54"/>
      <c r="B42" s="165"/>
      <c r="C42" s="723"/>
      <c r="D42" s="724"/>
      <c r="E42" s="272"/>
      <c r="F42" s="272"/>
      <c r="G42" s="272"/>
      <c r="H42" s="272"/>
      <c r="I42" s="189"/>
      <c r="J42" s="189"/>
      <c r="K42" s="262"/>
      <c r="L42" s="444"/>
      <c r="M42" s="258"/>
      <c r="N42" s="734"/>
      <c r="O42" s="734"/>
      <c r="P42" s="52"/>
    </row>
    <row r="43" spans="1:16" ht="15.75" customHeight="1" x14ac:dyDescent="0.25">
      <c r="A43" s="54"/>
      <c r="B43" s="165"/>
      <c r="C43" s="723"/>
      <c r="D43" s="724"/>
      <c r="E43" s="272"/>
      <c r="F43" s="272"/>
      <c r="G43" s="272"/>
      <c r="H43" s="272"/>
      <c r="I43" s="189"/>
      <c r="J43" s="189"/>
      <c r="K43" s="262"/>
      <c r="L43" s="444"/>
      <c r="M43" s="258"/>
      <c r="N43" s="734"/>
      <c r="O43" s="734"/>
      <c r="P43" s="52"/>
    </row>
    <row r="44" spans="1:16" ht="15.75" customHeight="1" x14ac:dyDescent="0.25">
      <c r="A44" s="54"/>
      <c r="B44" s="165"/>
      <c r="C44" s="723"/>
      <c r="D44" s="724"/>
      <c r="E44" s="272"/>
      <c r="F44" s="272"/>
      <c r="G44" s="272"/>
      <c r="H44" s="272"/>
      <c r="I44" s="189"/>
      <c r="J44" s="189"/>
      <c r="K44" s="262"/>
      <c r="L44" s="444"/>
      <c r="M44" s="258"/>
      <c r="N44" s="734"/>
      <c r="O44" s="734"/>
      <c r="P44" s="52"/>
    </row>
    <row r="45" spans="1:16" ht="15.75" customHeight="1" x14ac:dyDescent="0.25">
      <c r="A45" s="54"/>
      <c r="B45" s="165"/>
      <c r="C45" s="723"/>
      <c r="D45" s="724"/>
      <c r="E45" s="272"/>
      <c r="F45" s="272"/>
      <c r="G45" s="272"/>
      <c r="H45" s="272"/>
      <c r="I45" s="189"/>
      <c r="J45" s="189"/>
      <c r="K45" s="262"/>
      <c r="L45" s="444"/>
      <c r="M45" s="258"/>
      <c r="N45" s="734"/>
      <c r="O45" s="734"/>
      <c r="P45" s="52"/>
    </row>
    <row r="46" spans="1:16" ht="15.75" customHeight="1" x14ac:dyDescent="0.25">
      <c r="A46" s="54"/>
      <c r="B46" s="165"/>
      <c r="C46" s="723"/>
      <c r="D46" s="724"/>
      <c r="E46" s="272"/>
      <c r="F46" s="272"/>
      <c r="G46" s="272"/>
      <c r="H46" s="272"/>
      <c r="I46" s="189"/>
      <c r="J46" s="189"/>
      <c r="K46" s="262"/>
      <c r="L46" s="444"/>
      <c r="M46" s="258"/>
      <c r="N46" s="734"/>
      <c r="O46" s="734"/>
      <c r="P46" s="52"/>
    </row>
    <row r="47" spans="1:16" ht="15.75" customHeight="1" x14ac:dyDescent="0.25">
      <c r="A47" s="54"/>
      <c r="B47" s="165"/>
      <c r="C47" s="723"/>
      <c r="D47" s="724"/>
      <c r="E47" s="272"/>
      <c r="F47" s="272"/>
      <c r="G47" s="272"/>
      <c r="H47" s="272"/>
      <c r="I47" s="189"/>
      <c r="J47" s="189"/>
      <c r="K47" s="262"/>
      <c r="L47" s="444"/>
      <c r="M47" s="258"/>
      <c r="N47" s="734"/>
      <c r="O47" s="734"/>
      <c r="P47" s="52"/>
    </row>
    <row r="48" spans="1:16" ht="15.75" customHeight="1" x14ac:dyDescent="0.25">
      <c r="A48" s="54"/>
      <c r="B48" s="165"/>
      <c r="C48" s="723"/>
      <c r="D48" s="724"/>
      <c r="E48" s="272"/>
      <c r="F48" s="272"/>
      <c r="G48" s="272"/>
      <c r="H48" s="272"/>
      <c r="I48" s="189"/>
      <c r="J48" s="189"/>
      <c r="K48" s="262"/>
      <c r="L48" s="444"/>
      <c r="M48" s="258"/>
      <c r="N48" s="734"/>
      <c r="O48" s="734"/>
      <c r="P48" s="52"/>
    </row>
    <row r="49" spans="1:16" ht="15.75" customHeight="1" x14ac:dyDescent="0.25">
      <c r="A49" s="54"/>
      <c r="B49" s="165"/>
      <c r="C49" s="723"/>
      <c r="D49" s="724"/>
      <c r="E49" s="272"/>
      <c r="F49" s="272"/>
      <c r="G49" s="272"/>
      <c r="H49" s="272"/>
      <c r="I49" s="189"/>
      <c r="J49" s="189"/>
      <c r="K49" s="262"/>
      <c r="L49" s="444"/>
      <c r="M49" s="258"/>
      <c r="N49" s="734"/>
      <c r="O49" s="734"/>
      <c r="P49" s="52"/>
    </row>
    <row r="50" spans="1:16" ht="15.75" customHeight="1" x14ac:dyDescent="0.25">
      <c r="A50" s="54"/>
      <c r="B50" s="165"/>
      <c r="C50" s="723"/>
      <c r="D50" s="724"/>
      <c r="E50" s="272"/>
      <c r="F50" s="272"/>
      <c r="G50" s="272"/>
      <c r="H50" s="272"/>
      <c r="I50" s="189"/>
      <c r="J50" s="189"/>
      <c r="K50" s="262"/>
      <c r="L50" s="444"/>
      <c r="M50" s="258"/>
      <c r="N50" s="734"/>
      <c r="O50" s="734"/>
      <c r="P50" s="52"/>
    </row>
    <row r="51" spans="1:16" ht="15.75" customHeight="1" x14ac:dyDescent="0.25">
      <c r="A51" s="54"/>
      <c r="B51" s="165"/>
      <c r="C51" s="723"/>
      <c r="D51" s="724"/>
      <c r="E51" s="272"/>
      <c r="F51" s="272"/>
      <c r="G51" s="272"/>
      <c r="H51" s="272"/>
      <c r="I51" s="189"/>
      <c r="J51" s="189"/>
      <c r="K51" s="262"/>
      <c r="L51" s="444"/>
      <c r="M51" s="258"/>
      <c r="N51" s="734"/>
      <c r="O51" s="734"/>
      <c r="P51" s="52"/>
    </row>
    <row r="52" spans="1:16" ht="15.75" customHeight="1" x14ac:dyDescent="0.25">
      <c r="A52" s="54"/>
      <c r="B52" s="165"/>
      <c r="C52" s="723"/>
      <c r="D52" s="724"/>
      <c r="E52" s="272"/>
      <c r="F52" s="272"/>
      <c r="G52" s="272"/>
      <c r="H52" s="272"/>
      <c r="I52" s="189"/>
      <c r="J52" s="189"/>
      <c r="K52" s="262"/>
      <c r="L52" s="444"/>
      <c r="M52" s="258"/>
      <c r="N52" s="734"/>
      <c r="O52" s="734"/>
      <c r="P52" s="52"/>
    </row>
    <row r="53" spans="1:16" ht="15.75" customHeight="1" x14ac:dyDescent="0.25">
      <c r="A53" s="54"/>
      <c r="B53" s="165"/>
      <c r="C53" s="723"/>
      <c r="D53" s="724"/>
      <c r="E53" s="272"/>
      <c r="F53" s="272"/>
      <c r="G53" s="272"/>
      <c r="H53" s="272"/>
      <c r="I53" s="189"/>
      <c r="J53" s="189"/>
      <c r="K53" s="262"/>
      <c r="L53" s="444"/>
      <c r="M53" s="258"/>
      <c r="N53" s="734"/>
      <c r="O53" s="734"/>
      <c r="P53" s="52"/>
    </row>
    <row r="54" spans="1:16" ht="15.75" customHeight="1" x14ac:dyDescent="0.25">
      <c r="A54" s="54"/>
      <c r="B54" s="165"/>
      <c r="C54" s="723"/>
      <c r="D54" s="724"/>
      <c r="E54" s="272"/>
      <c r="F54" s="272"/>
      <c r="G54" s="272"/>
      <c r="H54" s="272"/>
      <c r="I54" s="189"/>
      <c r="J54" s="189"/>
      <c r="K54" s="262"/>
      <c r="L54" s="444"/>
      <c r="M54" s="258"/>
      <c r="N54" s="734"/>
      <c r="O54" s="734"/>
      <c r="P54" s="52"/>
    </row>
    <row r="55" spans="1:16" ht="15.75" customHeight="1" x14ac:dyDescent="0.25">
      <c r="A55" s="54"/>
      <c r="B55" s="165"/>
      <c r="C55" s="723"/>
      <c r="D55" s="724"/>
      <c r="E55" s="272"/>
      <c r="F55" s="272"/>
      <c r="G55" s="272"/>
      <c r="H55" s="272"/>
      <c r="I55" s="189"/>
      <c r="J55" s="189"/>
      <c r="K55" s="262"/>
      <c r="L55" s="444"/>
      <c r="M55" s="258"/>
      <c r="N55" s="734"/>
      <c r="O55" s="734"/>
      <c r="P55" s="52"/>
    </row>
    <row r="56" spans="1:16" ht="15.75" customHeight="1" x14ac:dyDescent="0.25">
      <c r="A56" s="54"/>
      <c r="B56" s="165"/>
      <c r="C56" s="723"/>
      <c r="D56" s="724"/>
      <c r="E56" s="272"/>
      <c r="F56" s="272"/>
      <c r="G56" s="272"/>
      <c r="H56" s="272"/>
      <c r="I56" s="189"/>
      <c r="J56" s="189"/>
      <c r="K56" s="262"/>
      <c r="L56" s="444"/>
      <c r="M56" s="258"/>
      <c r="N56" s="734"/>
      <c r="O56" s="734"/>
      <c r="P56" s="52"/>
    </row>
    <row r="57" spans="1:16" ht="15.75" customHeight="1" x14ac:dyDescent="0.25">
      <c r="A57" s="54"/>
      <c r="B57" s="165"/>
      <c r="C57" s="723"/>
      <c r="D57" s="724"/>
      <c r="E57" s="272"/>
      <c r="F57" s="272"/>
      <c r="G57" s="272"/>
      <c r="H57" s="272"/>
      <c r="I57" s="189"/>
      <c r="J57" s="189"/>
      <c r="K57" s="262"/>
      <c r="L57" s="444"/>
      <c r="M57" s="258"/>
      <c r="N57" s="734"/>
      <c r="O57" s="734"/>
      <c r="P57" s="52"/>
    </row>
    <row r="58" spans="1:16" ht="15.75" customHeight="1" x14ac:dyDescent="0.25">
      <c r="A58" s="54"/>
      <c r="B58" s="165"/>
      <c r="C58" s="723"/>
      <c r="D58" s="724"/>
      <c r="E58" s="272"/>
      <c r="F58" s="272"/>
      <c r="G58" s="272"/>
      <c r="H58" s="272"/>
      <c r="I58" s="189"/>
      <c r="J58" s="189"/>
      <c r="K58" s="262"/>
      <c r="L58" s="444"/>
      <c r="M58" s="258"/>
      <c r="N58" s="734"/>
      <c r="O58" s="734"/>
      <c r="P58" s="52"/>
    </row>
    <row r="59" spans="1:16" ht="15.75" customHeight="1" x14ac:dyDescent="0.25">
      <c r="A59" s="54"/>
      <c r="B59" s="165"/>
      <c r="C59" s="723"/>
      <c r="D59" s="724"/>
      <c r="E59" s="272"/>
      <c r="F59" s="272"/>
      <c r="G59" s="272"/>
      <c r="H59" s="272"/>
      <c r="I59" s="189"/>
      <c r="J59" s="189"/>
      <c r="K59" s="262"/>
      <c r="L59" s="444"/>
      <c r="M59" s="258"/>
      <c r="N59" s="734"/>
      <c r="O59" s="734"/>
      <c r="P59" s="52"/>
    </row>
    <row r="60" spans="1:16" ht="15.75" customHeight="1" x14ac:dyDescent="0.25">
      <c r="A60" s="54"/>
      <c r="B60" s="165"/>
      <c r="C60" s="723"/>
      <c r="D60" s="724"/>
      <c r="E60" s="272"/>
      <c r="F60" s="272"/>
      <c r="G60" s="272"/>
      <c r="H60" s="272"/>
      <c r="I60" s="189"/>
      <c r="J60" s="189"/>
      <c r="K60" s="262"/>
      <c r="L60" s="444"/>
      <c r="M60" s="258"/>
      <c r="N60" s="734"/>
      <c r="O60" s="734"/>
      <c r="P60" s="52"/>
    </row>
    <row r="61" spans="1:16" ht="15.75" customHeight="1" x14ac:dyDescent="0.25">
      <c r="A61" s="54"/>
      <c r="B61" s="165"/>
      <c r="C61" s="723"/>
      <c r="D61" s="724"/>
      <c r="E61" s="272"/>
      <c r="F61" s="272"/>
      <c r="G61" s="272"/>
      <c r="H61" s="272"/>
      <c r="I61" s="189"/>
      <c r="J61" s="189"/>
      <c r="K61" s="262"/>
      <c r="L61" s="444"/>
      <c r="M61" s="258"/>
      <c r="N61" s="734"/>
      <c r="O61" s="734"/>
      <c r="P61" s="52"/>
    </row>
    <row r="62" spans="1:16" ht="15.75" customHeight="1" x14ac:dyDescent="0.25">
      <c r="A62" s="54"/>
      <c r="B62" s="165"/>
      <c r="C62" s="723"/>
      <c r="D62" s="724"/>
      <c r="E62" s="272"/>
      <c r="F62" s="272"/>
      <c r="G62" s="272"/>
      <c r="H62" s="272"/>
      <c r="I62" s="189"/>
      <c r="J62" s="189"/>
      <c r="K62" s="262"/>
      <c r="L62" s="444"/>
      <c r="M62" s="258"/>
      <c r="N62" s="734"/>
      <c r="O62" s="734"/>
      <c r="P62" s="52"/>
    </row>
    <row r="63" spans="1:16" ht="15.75" customHeight="1" x14ac:dyDescent="0.25">
      <c r="A63" s="54"/>
      <c r="B63" s="165"/>
      <c r="C63" s="723"/>
      <c r="D63" s="724"/>
      <c r="E63" s="272"/>
      <c r="F63" s="272"/>
      <c r="G63" s="272"/>
      <c r="H63" s="272"/>
      <c r="I63" s="189"/>
      <c r="J63" s="189"/>
      <c r="K63" s="262"/>
      <c r="L63" s="444"/>
      <c r="M63" s="258"/>
      <c r="N63" s="734"/>
      <c r="O63" s="734"/>
      <c r="P63" s="52"/>
    </row>
    <row r="64" spans="1:16" ht="15.75" customHeight="1" x14ac:dyDescent="0.25">
      <c r="A64" s="54"/>
      <c r="B64" s="165"/>
      <c r="C64" s="723"/>
      <c r="D64" s="724"/>
      <c r="E64" s="272"/>
      <c r="F64" s="272"/>
      <c r="G64" s="272"/>
      <c r="H64" s="272"/>
      <c r="I64" s="189"/>
      <c r="J64" s="189"/>
      <c r="K64" s="262"/>
      <c r="L64" s="444"/>
      <c r="M64" s="258"/>
      <c r="N64" s="734"/>
      <c r="O64" s="734"/>
      <c r="P64" s="52"/>
    </row>
    <row r="65" spans="1:16" ht="15.75" customHeight="1" x14ac:dyDescent="0.25">
      <c r="A65" s="54"/>
      <c r="B65" s="165"/>
      <c r="C65" s="723"/>
      <c r="D65" s="724"/>
      <c r="E65" s="272"/>
      <c r="F65" s="272"/>
      <c r="G65" s="272"/>
      <c r="H65" s="272"/>
      <c r="I65" s="189"/>
      <c r="J65" s="189"/>
      <c r="K65" s="262"/>
      <c r="L65" s="444"/>
      <c r="M65" s="258"/>
      <c r="N65" s="734"/>
      <c r="O65" s="734"/>
      <c r="P65" s="52"/>
    </row>
    <row r="66" spans="1:16" ht="15.75" customHeight="1" x14ac:dyDescent="0.25">
      <c r="A66" s="54"/>
      <c r="B66" s="165"/>
      <c r="C66" s="723"/>
      <c r="D66" s="724"/>
      <c r="E66" s="272"/>
      <c r="F66" s="272"/>
      <c r="G66" s="272"/>
      <c r="H66" s="272"/>
      <c r="I66" s="189"/>
      <c r="J66" s="189"/>
      <c r="K66" s="262"/>
      <c r="L66" s="444"/>
      <c r="M66" s="258"/>
      <c r="N66" s="734"/>
      <c r="O66" s="734"/>
      <c r="P66" s="52"/>
    </row>
    <row r="67" spans="1:16" ht="15.75" customHeight="1" x14ac:dyDescent="0.25">
      <c r="A67" s="54"/>
      <c r="B67" s="165"/>
      <c r="C67" s="723"/>
      <c r="D67" s="724"/>
      <c r="E67" s="272"/>
      <c r="F67" s="272"/>
      <c r="G67" s="272"/>
      <c r="H67" s="272"/>
      <c r="I67" s="189"/>
      <c r="J67" s="189"/>
      <c r="K67" s="262"/>
      <c r="L67" s="444"/>
      <c r="M67" s="258"/>
      <c r="N67" s="734"/>
      <c r="O67" s="734"/>
      <c r="P67" s="52"/>
    </row>
    <row r="68" spans="1:16" ht="15.75" customHeight="1" x14ac:dyDescent="0.25">
      <c r="A68" s="54"/>
      <c r="B68" s="165"/>
      <c r="C68" s="723"/>
      <c r="D68" s="724"/>
      <c r="E68" s="272"/>
      <c r="F68" s="272"/>
      <c r="G68" s="272"/>
      <c r="H68" s="272"/>
      <c r="I68" s="189"/>
      <c r="J68" s="189"/>
      <c r="K68" s="262"/>
      <c r="L68" s="444"/>
      <c r="M68" s="258"/>
      <c r="N68" s="734"/>
      <c r="O68" s="734"/>
      <c r="P68" s="52"/>
    </row>
    <row r="69" spans="1:16" ht="15.75" customHeight="1" x14ac:dyDescent="0.25">
      <c r="A69" s="54"/>
      <c r="B69" s="165"/>
      <c r="C69" s="723"/>
      <c r="D69" s="724"/>
      <c r="E69" s="272"/>
      <c r="F69" s="272"/>
      <c r="G69" s="272"/>
      <c r="H69" s="272"/>
      <c r="I69" s="189"/>
      <c r="J69" s="189"/>
      <c r="K69" s="262"/>
      <c r="L69" s="444"/>
      <c r="M69" s="258"/>
      <c r="N69" s="734"/>
      <c r="O69" s="734"/>
      <c r="P69" s="52"/>
    </row>
    <row r="70" spans="1:16" ht="15.75" customHeight="1" x14ac:dyDescent="0.25">
      <c r="A70" s="54"/>
      <c r="B70" s="165"/>
      <c r="C70" s="723"/>
      <c r="D70" s="724"/>
      <c r="E70" s="272"/>
      <c r="F70" s="272"/>
      <c r="G70" s="272"/>
      <c r="H70" s="272"/>
      <c r="I70" s="189"/>
      <c r="J70" s="189"/>
      <c r="K70" s="262"/>
      <c r="L70" s="444"/>
      <c r="M70" s="258"/>
      <c r="N70" s="734"/>
      <c r="O70" s="734"/>
      <c r="P70" s="52"/>
    </row>
    <row r="71" spans="1:16" ht="15.75" customHeight="1" x14ac:dyDescent="0.25">
      <c r="A71" s="54"/>
      <c r="B71" s="165"/>
      <c r="C71" s="723"/>
      <c r="D71" s="724"/>
      <c r="E71" s="272"/>
      <c r="F71" s="272"/>
      <c r="G71" s="272"/>
      <c r="H71" s="272"/>
      <c r="I71" s="189"/>
      <c r="J71" s="189"/>
      <c r="K71" s="262"/>
      <c r="L71" s="444"/>
      <c r="M71" s="258"/>
      <c r="N71" s="734"/>
      <c r="O71" s="734"/>
      <c r="P71" s="52"/>
    </row>
    <row r="72" spans="1:16" ht="15.75" customHeight="1" x14ac:dyDescent="0.25">
      <c r="A72" s="54"/>
      <c r="B72" s="165"/>
      <c r="C72" s="723"/>
      <c r="D72" s="724"/>
      <c r="E72" s="272"/>
      <c r="F72" s="272"/>
      <c r="G72" s="272"/>
      <c r="H72" s="272"/>
      <c r="I72" s="189"/>
      <c r="J72" s="189"/>
      <c r="K72" s="262"/>
      <c r="L72" s="444"/>
      <c r="M72" s="258"/>
      <c r="N72" s="734"/>
      <c r="O72" s="734"/>
      <c r="P72" s="52"/>
    </row>
    <row r="73" spans="1:16" ht="15.75" customHeight="1" x14ac:dyDescent="0.25">
      <c r="A73" s="54"/>
      <c r="B73" s="165"/>
      <c r="C73" s="723"/>
      <c r="D73" s="724"/>
      <c r="E73" s="272"/>
      <c r="F73" s="272"/>
      <c r="G73" s="272"/>
      <c r="H73" s="272"/>
      <c r="I73" s="189"/>
      <c r="J73" s="189"/>
      <c r="K73" s="262"/>
      <c r="L73" s="444"/>
      <c r="M73" s="258"/>
      <c r="N73" s="734"/>
      <c r="O73" s="734"/>
      <c r="P73" s="52"/>
    </row>
    <row r="74" spans="1:16" ht="15.75" customHeight="1" x14ac:dyDescent="0.25">
      <c r="A74" s="54"/>
      <c r="B74" s="165"/>
      <c r="C74" s="723"/>
      <c r="D74" s="724"/>
      <c r="E74" s="272"/>
      <c r="F74" s="272"/>
      <c r="G74" s="272"/>
      <c r="H74" s="272"/>
      <c r="I74" s="189"/>
      <c r="J74" s="189"/>
      <c r="K74" s="262"/>
      <c r="L74" s="444"/>
      <c r="M74" s="258"/>
      <c r="N74" s="734"/>
      <c r="O74" s="734"/>
      <c r="P74" s="52"/>
    </row>
    <row r="75" spans="1:16" ht="15.75" customHeight="1" x14ac:dyDescent="0.25">
      <c r="A75" s="54"/>
      <c r="B75" s="165"/>
      <c r="C75" s="723"/>
      <c r="D75" s="724"/>
      <c r="E75" s="272"/>
      <c r="F75" s="272"/>
      <c r="G75" s="272"/>
      <c r="H75" s="272"/>
      <c r="I75" s="189"/>
      <c r="J75" s="189"/>
      <c r="K75" s="262"/>
      <c r="L75" s="444"/>
      <c r="M75" s="258"/>
      <c r="N75" s="734"/>
      <c r="O75" s="734"/>
      <c r="P75" s="52"/>
    </row>
    <row r="76" spans="1:16" ht="15.75" customHeight="1" x14ac:dyDescent="0.25">
      <c r="A76" s="54"/>
      <c r="B76" s="165"/>
      <c r="C76" s="723"/>
      <c r="D76" s="724"/>
      <c r="E76" s="272"/>
      <c r="F76" s="272"/>
      <c r="G76" s="272"/>
      <c r="H76" s="272"/>
      <c r="I76" s="189"/>
      <c r="J76" s="189"/>
      <c r="K76" s="262"/>
      <c r="L76" s="444"/>
      <c r="M76" s="258"/>
      <c r="N76" s="734"/>
      <c r="O76" s="734"/>
      <c r="P76" s="52"/>
    </row>
    <row r="77" spans="1:16" ht="15.75" customHeight="1" x14ac:dyDescent="0.25">
      <c r="A77" s="54"/>
      <c r="B77" s="165"/>
      <c r="C77" s="723"/>
      <c r="D77" s="724"/>
      <c r="E77" s="272"/>
      <c r="F77" s="272"/>
      <c r="G77" s="272"/>
      <c r="H77" s="272"/>
      <c r="I77" s="189"/>
      <c r="J77" s="189"/>
      <c r="K77" s="262"/>
      <c r="L77" s="444"/>
      <c r="M77" s="258"/>
      <c r="N77" s="734"/>
      <c r="O77" s="734"/>
      <c r="P77" s="52"/>
    </row>
    <row r="78" spans="1:16" ht="15.75" customHeight="1" x14ac:dyDescent="0.25">
      <c r="A78" s="54"/>
      <c r="B78" s="165"/>
      <c r="C78" s="723"/>
      <c r="D78" s="724"/>
      <c r="E78" s="272"/>
      <c r="F78" s="272"/>
      <c r="G78" s="272"/>
      <c r="H78" s="272"/>
      <c r="I78" s="189"/>
      <c r="J78" s="189"/>
      <c r="K78" s="262"/>
      <c r="L78" s="444"/>
      <c r="M78" s="258"/>
      <c r="N78" s="734"/>
      <c r="O78" s="734"/>
      <c r="P78" s="52"/>
    </row>
    <row r="79" spans="1:16" ht="15.75" customHeight="1" x14ac:dyDescent="0.25">
      <c r="A79" s="54"/>
      <c r="B79" s="165"/>
      <c r="C79" s="723"/>
      <c r="D79" s="724"/>
      <c r="E79" s="272"/>
      <c r="F79" s="272"/>
      <c r="G79" s="272"/>
      <c r="H79" s="272"/>
      <c r="I79" s="189"/>
      <c r="J79" s="189"/>
      <c r="K79" s="262"/>
      <c r="L79" s="444"/>
      <c r="M79" s="258"/>
      <c r="N79" s="734"/>
      <c r="O79" s="734"/>
      <c r="P79" s="52"/>
    </row>
    <row r="80" spans="1:16" ht="15.75" customHeight="1" x14ac:dyDescent="0.25">
      <c r="A80" s="54"/>
      <c r="B80" s="165"/>
      <c r="C80" s="723"/>
      <c r="D80" s="724"/>
      <c r="E80" s="272"/>
      <c r="F80" s="272"/>
      <c r="G80" s="272"/>
      <c r="H80" s="272"/>
      <c r="I80" s="189"/>
      <c r="J80" s="189"/>
      <c r="K80" s="262"/>
      <c r="L80" s="444"/>
      <c r="M80" s="258"/>
      <c r="N80" s="734"/>
      <c r="O80" s="734"/>
      <c r="P80" s="52"/>
    </row>
    <row r="81" spans="1:16" ht="15.75" customHeight="1" x14ac:dyDescent="0.25">
      <c r="A81" s="54"/>
      <c r="B81" s="165"/>
      <c r="C81" s="723"/>
      <c r="D81" s="724"/>
      <c r="E81" s="272"/>
      <c r="F81" s="272"/>
      <c r="G81" s="272"/>
      <c r="H81" s="272"/>
      <c r="I81" s="189"/>
      <c r="J81" s="189"/>
      <c r="K81" s="262"/>
      <c r="L81" s="444"/>
      <c r="M81" s="258"/>
      <c r="N81" s="734"/>
      <c r="O81" s="734"/>
      <c r="P81" s="52"/>
    </row>
    <row r="82" spans="1:16" ht="15.75" customHeight="1" x14ac:dyDescent="0.25">
      <c r="A82" s="54"/>
      <c r="B82" s="165"/>
      <c r="C82" s="723"/>
      <c r="D82" s="724"/>
      <c r="E82" s="272"/>
      <c r="F82" s="272"/>
      <c r="G82" s="272"/>
      <c r="H82" s="272"/>
      <c r="I82" s="189"/>
      <c r="J82" s="189"/>
      <c r="K82" s="262"/>
      <c r="L82" s="444"/>
      <c r="M82" s="258"/>
      <c r="N82" s="734"/>
      <c r="O82" s="734"/>
      <c r="P82" s="52"/>
    </row>
    <row r="83" spans="1:16" ht="15.75" customHeight="1" x14ac:dyDescent="0.25">
      <c r="A83" s="54"/>
      <c r="B83" s="165"/>
      <c r="C83" s="723"/>
      <c r="D83" s="724"/>
      <c r="E83" s="272"/>
      <c r="F83" s="272"/>
      <c r="G83" s="272"/>
      <c r="H83" s="272"/>
      <c r="I83" s="189"/>
      <c r="J83" s="189"/>
      <c r="K83" s="262"/>
      <c r="L83" s="444"/>
      <c r="M83" s="258"/>
      <c r="N83" s="734"/>
      <c r="O83" s="734"/>
      <c r="P83" s="52"/>
    </row>
    <row r="84" spans="1:16" ht="15.75" customHeight="1" x14ac:dyDescent="0.25">
      <c r="A84" s="54"/>
      <c r="B84" s="165"/>
      <c r="C84" s="723"/>
      <c r="D84" s="724"/>
      <c r="E84" s="272"/>
      <c r="F84" s="272"/>
      <c r="G84" s="272"/>
      <c r="H84" s="272"/>
      <c r="I84" s="189"/>
      <c r="J84" s="189"/>
      <c r="K84" s="262"/>
      <c r="L84" s="444"/>
      <c r="M84" s="258"/>
      <c r="N84" s="734"/>
      <c r="O84" s="734"/>
      <c r="P84" s="52"/>
    </row>
    <row r="85" spans="1:16" ht="15.75" customHeight="1" x14ac:dyDescent="0.25">
      <c r="A85" s="54"/>
      <c r="B85" s="165"/>
      <c r="C85" s="723"/>
      <c r="D85" s="724"/>
      <c r="E85" s="272"/>
      <c r="F85" s="272"/>
      <c r="G85" s="272"/>
      <c r="H85" s="272"/>
      <c r="I85" s="189"/>
      <c r="J85" s="189"/>
      <c r="K85" s="262"/>
      <c r="L85" s="444"/>
      <c r="M85" s="258"/>
      <c r="N85" s="734"/>
      <c r="O85" s="734"/>
      <c r="P85" s="52"/>
    </row>
    <row r="86" spans="1:16" ht="15.75" customHeight="1" x14ac:dyDescent="0.25">
      <c r="A86" s="54"/>
      <c r="B86" s="165"/>
      <c r="C86" s="723"/>
      <c r="D86" s="724"/>
      <c r="E86" s="272"/>
      <c r="F86" s="272"/>
      <c r="G86" s="272"/>
      <c r="H86" s="272"/>
      <c r="I86" s="189"/>
      <c r="J86" s="189"/>
      <c r="K86" s="262"/>
      <c r="L86" s="444"/>
      <c r="M86" s="258"/>
      <c r="N86" s="734"/>
      <c r="O86" s="734"/>
      <c r="P86" s="52"/>
    </row>
    <row r="87" spans="1:16" ht="15.75" customHeight="1" x14ac:dyDescent="0.25">
      <c r="A87" s="54"/>
      <c r="B87" s="165"/>
      <c r="C87" s="723"/>
      <c r="D87" s="724"/>
      <c r="E87" s="272"/>
      <c r="F87" s="272"/>
      <c r="G87" s="272"/>
      <c r="H87" s="272"/>
      <c r="I87" s="189"/>
      <c r="J87" s="189"/>
      <c r="K87" s="262"/>
      <c r="L87" s="444"/>
      <c r="M87" s="258"/>
      <c r="N87" s="734"/>
      <c r="O87" s="734"/>
      <c r="P87" s="52"/>
    </row>
    <row r="88" spans="1:16" ht="15.75" customHeight="1" x14ac:dyDescent="0.25">
      <c r="A88" s="54"/>
      <c r="B88" s="165"/>
      <c r="C88" s="723"/>
      <c r="D88" s="724"/>
      <c r="E88" s="272"/>
      <c r="F88" s="272"/>
      <c r="G88" s="272"/>
      <c r="H88" s="272"/>
      <c r="I88" s="189"/>
      <c r="J88" s="189"/>
      <c r="K88" s="262"/>
      <c r="L88" s="444"/>
      <c r="M88" s="258"/>
      <c r="N88" s="734"/>
      <c r="O88" s="734"/>
      <c r="P88" s="52"/>
    </row>
    <row r="89" spans="1:16" ht="15.75" customHeight="1" x14ac:dyDescent="0.25">
      <c r="A89" s="54"/>
      <c r="B89" s="165"/>
      <c r="C89" s="723"/>
      <c r="D89" s="724"/>
      <c r="E89" s="272"/>
      <c r="F89" s="272"/>
      <c r="G89" s="272"/>
      <c r="H89" s="272"/>
      <c r="I89" s="189"/>
      <c r="J89" s="189"/>
      <c r="K89" s="262"/>
      <c r="L89" s="444"/>
      <c r="M89" s="258"/>
      <c r="N89" s="734"/>
      <c r="O89" s="734"/>
      <c r="P89" s="52"/>
    </row>
    <row r="90" spans="1:16" ht="15.75" customHeight="1" x14ac:dyDescent="0.25">
      <c r="A90" s="54"/>
      <c r="B90" s="165"/>
      <c r="C90" s="723"/>
      <c r="D90" s="724"/>
      <c r="E90" s="272"/>
      <c r="F90" s="272"/>
      <c r="G90" s="272"/>
      <c r="H90" s="272"/>
      <c r="I90" s="189"/>
      <c r="J90" s="189"/>
      <c r="K90" s="262"/>
      <c r="L90" s="444"/>
      <c r="M90" s="258"/>
      <c r="N90" s="734"/>
      <c r="O90" s="734"/>
      <c r="P90" s="52"/>
    </row>
    <row r="91" spans="1:16" ht="15.75" customHeight="1" x14ac:dyDescent="0.25">
      <c r="A91" s="54"/>
      <c r="B91" s="165"/>
      <c r="C91" s="723"/>
      <c r="D91" s="724"/>
      <c r="E91" s="272"/>
      <c r="F91" s="272"/>
      <c r="G91" s="272"/>
      <c r="H91" s="272"/>
      <c r="I91" s="189"/>
      <c r="J91" s="189"/>
      <c r="K91" s="262"/>
      <c r="L91" s="444"/>
      <c r="M91" s="258"/>
      <c r="N91" s="734"/>
      <c r="O91" s="734"/>
      <c r="P91" s="52"/>
    </row>
    <row r="92" spans="1:16" ht="15.75" customHeight="1" x14ac:dyDescent="0.25">
      <c r="A92" s="54"/>
      <c r="B92" s="165"/>
      <c r="C92" s="723"/>
      <c r="D92" s="724"/>
      <c r="E92" s="272"/>
      <c r="F92" s="272"/>
      <c r="G92" s="272"/>
      <c r="H92" s="272"/>
      <c r="I92" s="189"/>
      <c r="J92" s="189"/>
      <c r="K92" s="262"/>
      <c r="L92" s="444"/>
      <c r="M92" s="258"/>
      <c r="N92" s="734"/>
      <c r="O92" s="734"/>
      <c r="P92" s="52"/>
    </row>
    <row r="93" spans="1:16" ht="15.75" customHeight="1" x14ac:dyDescent="0.25">
      <c r="A93" s="54"/>
      <c r="B93" s="165"/>
      <c r="C93" s="723"/>
      <c r="D93" s="724"/>
      <c r="E93" s="272"/>
      <c r="F93" s="272"/>
      <c r="G93" s="272"/>
      <c r="H93" s="272"/>
      <c r="I93" s="189"/>
      <c r="J93" s="189"/>
      <c r="K93" s="262"/>
      <c r="L93" s="444"/>
      <c r="M93" s="258"/>
      <c r="N93" s="734"/>
      <c r="O93" s="734"/>
      <c r="P93" s="52"/>
    </row>
    <row r="94" spans="1:16" ht="15.75" customHeight="1" x14ac:dyDescent="0.25">
      <c r="A94" s="54"/>
      <c r="B94" s="165"/>
      <c r="C94" s="723"/>
      <c r="D94" s="724"/>
      <c r="E94" s="272"/>
      <c r="F94" s="272"/>
      <c r="G94" s="272"/>
      <c r="H94" s="272"/>
      <c r="I94" s="189"/>
      <c r="J94" s="189"/>
      <c r="K94" s="262"/>
      <c r="L94" s="444"/>
      <c r="M94" s="258"/>
      <c r="N94" s="734"/>
      <c r="O94" s="734"/>
      <c r="P94" s="52"/>
    </row>
    <row r="95" spans="1:16" ht="15.75" customHeight="1" x14ac:dyDescent="0.25">
      <c r="A95" s="54"/>
      <c r="B95" s="165"/>
      <c r="C95" s="723"/>
      <c r="D95" s="724"/>
      <c r="E95" s="272"/>
      <c r="F95" s="272"/>
      <c r="G95" s="272"/>
      <c r="H95" s="272"/>
      <c r="I95" s="189"/>
      <c r="J95" s="189"/>
      <c r="K95" s="262"/>
      <c r="L95" s="444"/>
      <c r="M95" s="258"/>
      <c r="N95" s="734"/>
      <c r="O95" s="734"/>
      <c r="P95" s="52"/>
    </row>
    <row r="96" spans="1:16" ht="15.75" customHeight="1" x14ac:dyDescent="0.25">
      <c r="A96" s="54"/>
      <c r="B96" s="165"/>
      <c r="C96" s="723"/>
      <c r="D96" s="724"/>
      <c r="E96" s="272"/>
      <c r="F96" s="272"/>
      <c r="G96" s="272"/>
      <c r="H96" s="272"/>
      <c r="I96" s="189"/>
      <c r="J96" s="189"/>
      <c r="K96" s="262"/>
      <c r="L96" s="444"/>
      <c r="M96" s="258"/>
      <c r="N96" s="734"/>
      <c r="O96" s="734"/>
      <c r="P96" s="52"/>
    </row>
    <row r="97" spans="1:16" ht="15.75" customHeight="1" x14ac:dyDescent="0.25">
      <c r="A97" s="54"/>
      <c r="B97" s="165"/>
      <c r="C97" s="723"/>
      <c r="D97" s="724"/>
      <c r="E97" s="272"/>
      <c r="F97" s="272"/>
      <c r="G97" s="272"/>
      <c r="H97" s="272"/>
      <c r="I97" s="189"/>
      <c r="J97" s="189"/>
      <c r="K97" s="262"/>
      <c r="L97" s="444"/>
      <c r="M97" s="258"/>
      <c r="N97" s="734"/>
      <c r="O97" s="734"/>
      <c r="P97" s="52"/>
    </row>
    <row r="98" spans="1:16" ht="15.75" customHeight="1" x14ac:dyDescent="0.25">
      <c r="A98" s="54"/>
      <c r="B98" s="165"/>
      <c r="C98" s="723"/>
      <c r="D98" s="724"/>
      <c r="E98" s="272"/>
      <c r="F98" s="272"/>
      <c r="G98" s="272"/>
      <c r="H98" s="272"/>
      <c r="I98" s="189"/>
      <c r="J98" s="189"/>
      <c r="K98" s="262"/>
      <c r="L98" s="444"/>
      <c r="M98" s="258"/>
      <c r="N98" s="734"/>
      <c r="O98" s="734"/>
      <c r="P98" s="52"/>
    </row>
    <row r="99" spans="1:16" ht="15.75" customHeight="1" x14ac:dyDescent="0.25">
      <c r="A99" s="54"/>
      <c r="B99" s="165"/>
      <c r="C99" s="723"/>
      <c r="D99" s="724"/>
      <c r="E99" s="272"/>
      <c r="F99" s="272"/>
      <c r="G99" s="272"/>
      <c r="H99" s="272"/>
      <c r="I99" s="189"/>
      <c r="J99" s="189"/>
      <c r="K99" s="262"/>
      <c r="L99" s="444"/>
      <c r="M99" s="258"/>
      <c r="N99" s="734"/>
      <c r="O99" s="734"/>
      <c r="P99" s="52"/>
    </row>
    <row r="100" spans="1:16" ht="15.75" customHeight="1" x14ac:dyDescent="0.25">
      <c r="A100" s="54"/>
      <c r="B100" s="165"/>
      <c r="C100" s="723"/>
      <c r="D100" s="724"/>
      <c r="E100" s="272"/>
      <c r="F100" s="272"/>
      <c r="G100" s="272"/>
      <c r="H100" s="272"/>
      <c r="I100" s="189"/>
      <c r="J100" s="189"/>
      <c r="K100" s="262"/>
      <c r="L100" s="444"/>
      <c r="M100" s="258"/>
      <c r="N100" s="734"/>
      <c r="O100" s="734"/>
      <c r="P100" s="52"/>
    </row>
    <row r="101" spans="1:16" ht="15.75" customHeight="1" x14ac:dyDescent="0.25">
      <c r="A101" s="54"/>
      <c r="B101" s="165"/>
      <c r="C101" s="723"/>
      <c r="D101" s="724"/>
      <c r="E101" s="272"/>
      <c r="F101" s="272"/>
      <c r="G101" s="272"/>
      <c r="H101" s="272"/>
      <c r="I101" s="189"/>
      <c r="J101" s="189"/>
      <c r="K101" s="262"/>
      <c r="L101" s="444"/>
      <c r="M101" s="258"/>
      <c r="N101" s="734"/>
      <c r="O101" s="734"/>
      <c r="P101" s="52"/>
    </row>
    <row r="102" spans="1:16" ht="15.75" customHeight="1" x14ac:dyDescent="0.25">
      <c r="A102" s="54"/>
      <c r="B102" s="165"/>
      <c r="C102" s="723"/>
      <c r="D102" s="724"/>
      <c r="E102" s="272"/>
      <c r="F102" s="272"/>
      <c r="G102" s="272"/>
      <c r="H102" s="272"/>
      <c r="I102" s="189"/>
      <c r="J102" s="189"/>
      <c r="K102" s="262"/>
      <c r="L102" s="444"/>
      <c r="M102" s="258"/>
      <c r="N102" s="734"/>
      <c r="O102" s="734"/>
      <c r="P102" s="52"/>
    </row>
    <row r="103" spans="1:16" ht="15.75" customHeight="1" x14ac:dyDescent="0.25">
      <c r="A103" s="54"/>
      <c r="B103" s="165"/>
      <c r="C103" s="723"/>
      <c r="D103" s="724"/>
      <c r="E103" s="272"/>
      <c r="F103" s="272"/>
      <c r="G103" s="272"/>
      <c r="H103" s="272"/>
      <c r="I103" s="189"/>
      <c r="J103" s="189"/>
      <c r="K103" s="262"/>
      <c r="L103" s="444"/>
      <c r="M103" s="258"/>
      <c r="N103" s="734"/>
      <c r="O103" s="734"/>
      <c r="P103" s="52"/>
    </row>
    <row r="104" spans="1:16" ht="15.75" customHeight="1" x14ac:dyDescent="0.25">
      <c r="A104" s="54"/>
      <c r="B104" s="165"/>
      <c r="C104" s="723"/>
      <c r="D104" s="724"/>
      <c r="E104" s="272"/>
      <c r="F104" s="272"/>
      <c r="G104" s="272"/>
      <c r="H104" s="272"/>
      <c r="I104" s="189"/>
      <c r="J104" s="189"/>
      <c r="K104" s="262"/>
      <c r="L104" s="444"/>
      <c r="M104" s="258"/>
      <c r="N104" s="734"/>
      <c r="O104" s="734"/>
      <c r="P104" s="52"/>
    </row>
    <row r="105" spans="1:16" ht="15.75" customHeight="1" x14ac:dyDescent="0.25">
      <c r="A105" s="54"/>
      <c r="B105" s="165"/>
      <c r="C105" s="723"/>
      <c r="D105" s="724"/>
      <c r="E105" s="272"/>
      <c r="F105" s="272"/>
      <c r="G105" s="272"/>
      <c r="H105" s="272"/>
      <c r="I105" s="189"/>
      <c r="J105" s="189"/>
      <c r="K105" s="262"/>
      <c r="L105" s="444"/>
      <c r="M105" s="258"/>
      <c r="N105" s="734"/>
      <c r="O105" s="734"/>
      <c r="P105" s="52"/>
    </row>
    <row r="106" spans="1:16" ht="15.75" customHeight="1" x14ac:dyDescent="0.25">
      <c r="A106" s="54"/>
      <c r="B106" s="165"/>
      <c r="C106" s="723"/>
      <c r="D106" s="724"/>
      <c r="E106" s="272"/>
      <c r="F106" s="272"/>
      <c r="G106" s="272"/>
      <c r="H106" s="272"/>
      <c r="I106" s="189"/>
      <c r="J106" s="189"/>
      <c r="K106" s="262"/>
      <c r="L106" s="444"/>
      <c r="M106" s="258"/>
      <c r="N106" s="734"/>
      <c r="O106" s="734"/>
      <c r="P106" s="52"/>
    </row>
    <row r="107" spans="1:16" ht="15.75" customHeight="1" x14ac:dyDescent="0.25">
      <c r="A107" s="54"/>
      <c r="B107" s="165"/>
      <c r="C107" s="723"/>
      <c r="D107" s="724"/>
      <c r="E107" s="272"/>
      <c r="F107" s="272"/>
      <c r="G107" s="272"/>
      <c r="H107" s="272"/>
      <c r="I107" s="189"/>
      <c r="J107" s="189"/>
      <c r="K107" s="262"/>
      <c r="L107" s="444"/>
      <c r="M107" s="258"/>
      <c r="N107" s="734"/>
      <c r="O107" s="734"/>
      <c r="P107" s="52"/>
    </row>
    <row r="108" spans="1:16" ht="15.75" customHeight="1" x14ac:dyDescent="0.25">
      <c r="A108" s="54"/>
      <c r="B108" s="165"/>
      <c r="C108" s="723"/>
      <c r="D108" s="724"/>
      <c r="E108" s="272"/>
      <c r="F108" s="272"/>
      <c r="G108" s="272"/>
      <c r="H108" s="272"/>
      <c r="I108" s="189"/>
      <c r="J108" s="189"/>
      <c r="K108" s="262"/>
      <c r="L108" s="444"/>
      <c r="M108" s="258"/>
      <c r="N108" s="734"/>
      <c r="O108" s="734"/>
      <c r="P108" s="52"/>
    </row>
    <row r="109" spans="1:16" ht="15.75" customHeight="1" x14ac:dyDescent="0.25">
      <c r="A109" s="54"/>
      <c r="B109" s="165"/>
      <c r="C109" s="723"/>
      <c r="D109" s="724"/>
      <c r="E109" s="272"/>
      <c r="F109" s="272"/>
      <c r="G109" s="272"/>
      <c r="H109" s="272"/>
      <c r="I109" s="189"/>
      <c r="J109" s="189"/>
      <c r="K109" s="262"/>
      <c r="L109" s="444"/>
      <c r="M109" s="258"/>
      <c r="N109" s="734"/>
      <c r="O109" s="734"/>
      <c r="P109" s="52"/>
    </row>
    <row r="110" spans="1:16" ht="15.75" customHeight="1" x14ac:dyDescent="0.25">
      <c r="A110" s="54"/>
      <c r="B110" s="165"/>
      <c r="C110" s="723"/>
      <c r="D110" s="724"/>
      <c r="E110" s="272"/>
      <c r="F110" s="272"/>
      <c r="G110" s="272"/>
      <c r="H110" s="272"/>
      <c r="I110" s="189"/>
      <c r="J110" s="189"/>
      <c r="K110" s="262"/>
      <c r="L110" s="444"/>
      <c r="M110" s="258"/>
      <c r="N110" s="734"/>
      <c r="O110" s="734"/>
      <c r="P110" s="52"/>
    </row>
    <row r="111" spans="1:16" ht="15.75" customHeight="1" x14ac:dyDescent="0.25">
      <c r="A111" s="54"/>
      <c r="B111" s="165"/>
      <c r="C111" s="723"/>
      <c r="D111" s="724"/>
      <c r="E111" s="272"/>
      <c r="F111" s="272"/>
      <c r="G111" s="272"/>
      <c r="H111" s="272"/>
      <c r="I111" s="189"/>
      <c r="J111" s="189"/>
      <c r="K111" s="262"/>
      <c r="L111" s="444"/>
      <c r="M111" s="258"/>
      <c r="N111" s="734"/>
      <c r="O111" s="734"/>
      <c r="P111" s="52"/>
    </row>
    <row r="112" spans="1:16" ht="15.75" customHeight="1" x14ac:dyDescent="0.25">
      <c r="A112" s="54"/>
      <c r="B112" s="165"/>
      <c r="C112" s="723"/>
      <c r="D112" s="724"/>
      <c r="E112" s="272"/>
      <c r="F112" s="272"/>
      <c r="G112" s="272"/>
      <c r="H112" s="272"/>
      <c r="I112" s="189"/>
      <c r="J112" s="189"/>
      <c r="K112" s="262"/>
      <c r="L112" s="444"/>
      <c r="M112" s="258"/>
      <c r="N112" s="734"/>
      <c r="O112" s="734"/>
      <c r="P112" s="52"/>
    </row>
    <row r="113" spans="1:16" ht="15.75" customHeight="1" x14ac:dyDescent="0.25">
      <c r="A113" s="54"/>
      <c r="B113" s="165"/>
      <c r="C113" s="723"/>
      <c r="D113" s="724"/>
      <c r="E113" s="272"/>
      <c r="F113" s="272"/>
      <c r="G113" s="272"/>
      <c r="H113" s="272"/>
      <c r="I113" s="189"/>
      <c r="J113" s="189"/>
      <c r="K113" s="262"/>
      <c r="L113" s="444"/>
      <c r="M113" s="258"/>
      <c r="N113" s="734"/>
      <c r="O113" s="734"/>
      <c r="P113" s="52"/>
    </row>
    <row r="114" spans="1:16" ht="15.75" customHeight="1" x14ac:dyDescent="0.25">
      <c r="A114" s="54"/>
      <c r="B114" s="165"/>
      <c r="C114" s="723"/>
      <c r="D114" s="724"/>
      <c r="E114" s="272"/>
      <c r="F114" s="272"/>
      <c r="G114" s="272"/>
      <c r="H114" s="272"/>
      <c r="I114" s="189"/>
      <c r="J114" s="189"/>
      <c r="K114" s="262"/>
      <c r="L114" s="444"/>
      <c r="M114" s="258"/>
      <c r="N114" s="734"/>
      <c r="O114" s="734"/>
      <c r="P114" s="52"/>
    </row>
    <row r="115" spans="1:16" ht="15.75" customHeight="1" x14ac:dyDescent="0.25">
      <c r="A115" s="54"/>
      <c r="B115" s="165"/>
      <c r="C115" s="723"/>
      <c r="D115" s="724"/>
      <c r="E115" s="272"/>
      <c r="F115" s="272"/>
      <c r="G115" s="272"/>
      <c r="H115" s="272"/>
      <c r="I115" s="189"/>
      <c r="J115" s="189"/>
      <c r="K115" s="262"/>
      <c r="L115" s="444"/>
      <c r="M115" s="258"/>
      <c r="N115" s="734"/>
      <c r="O115" s="734"/>
      <c r="P115" s="52"/>
    </row>
    <row r="116" spans="1:16" ht="15.75" customHeight="1" x14ac:dyDescent="0.25">
      <c r="A116" s="54"/>
      <c r="B116" s="165"/>
      <c r="C116" s="723"/>
      <c r="D116" s="724"/>
      <c r="E116" s="272"/>
      <c r="F116" s="272"/>
      <c r="G116" s="272"/>
      <c r="H116" s="272"/>
      <c r="I116" s="189"/>
      <c r="J116" s="189"/>
      <c r="K116" s="262"/>
      <c r="L116" s="444"/>
      <c r="M116" s="258"/>
      <c r="N116" s="734"/>
      <c r="O116" s="734"/>
      <c r="P116" s="52"/>
    </row>
    <row r="117" spans="1:16" ht="15.75" customHeight="1" x14ac:dyDescent="0.25">
      <c r="A117" s="54"/>
      <c r="B117" s="165"/>
      <c r="C117" s="723"/>
      <c r="D117" s="724"/>
      <c r="E117" s="272"/>
      <c r="F117" s="272"/>
      <c r="G117" s="272"/>
      <c r="H117" s="272"/>
      <c r="I117" s="189"/>
      <c r="J117" s="189"/>
      <c r="K117" s="262"/>
      <c r="L117" s="444"/>
      <c r="M117" s="258"/>
      <c r="N117" s="734"/>
      <c r="O117" s="734"/>
      <c r="P117" s="52"/>
    </row>
    <row r="118" spans="1:16" ht="15.75" customHeight="1" x14ac:dyDescent="0.25">
      <c r="A118" s="54"/>
      <c r="B118" s="165"/>
      <c r="C118" s="723"/>
      <c r="D118" s="724"/>
      <c r="E118" s="272"/>
      <c r="F118" s="272"/>
      <c r="G118" s="272"/>
      <c r="H118" s="272"/>
      <c r="I118" s="189"/>
      <c r="J118" s="189"/>
      <c r="K118" s="262"/>
      <c r="L118" s="444"/>
      <c r="M118" s="258"/>
      <c r="N118" s="734"/>
      <c r="O118" s="734"/>
      <c r="P118" s="52"/>
    </row>
    <row r="119" spans="1:16" ht="15.75" customHeight="1" x14ac:dyDescent="0.25">
      <c r="A119" s="54"/>
      <c r="B119" s="165"/>
      <c r="C119" s="723"/>
      <c r="D119" s="724"/>
      <c r="E119" s="272"/>
      <c r="F119" s="272"/>
      <c r="G119" s="272"/>
      <c r="H119" s="272"/>
      <c r="I119" s="189"/>
      <c r="J119" s="189"/>
      <c r="K119" s="262"/>
      <c r="L119" s="444"/>
      <c r="M119" s="258"/>
      <c r="N119" s="734"/>
      <c r="O119" s="734"/>
      <c r="P119" s="52"/>
    </row>
    <row r="120" spans="1:16" ht="15.75" customHeight="1" x14ac:dyDescent="0.25">
      <c r="A120" s="54"/>
      <c r="B120" s="165"/>
      <c r="C120" s="723"/>
      <c r="D120" s="724"/>
      <c r="E120" s="272"/>
      <c r="F120" s="272"/>
      <c r="G120" s="272"/>
      <c r="H120" s="272"/>
      <c r="I120" s="189"/>
      <c r="J120" s="189"/>
      <c r="K120" s="262"/>
      <c r="L120" s="444"/>
      <c r="M120" s="258"/>
      <c r="N120" s="734"/>
      <c r="O120" s="734"/>
      <c r="P120" s="52"/>
    </row>
    <row r="121" spans="1:16" ht="15.75" customHeight="1" x14ac:dyDescent="0.25">
      <c r="A121" s="54"/>
      <c r="B121" s="165"/>
      <c r="C121" s="723"/>
      <c r="D121" s="724"/>
      <c r="E121" s="272"/>
      <c r="F121" s="272"/>
      <c r="G121" s="272"/>
      <c r="H121" s="272"/>
      <c r="I121" s="189"/>
      <c r="J121" s="189"/>
      <c r="K121" s="262"/>
      <c r="L121" s="444"/>
      <c r="M121" s="258"/>
      <c r="N121" s="734"/>
      <c r="O121" s="734"/>
      <c r="P121" s="52"/>
    </row>
    <row r="122" spans="1:16" ht="15.75" customHeight="1" x14ac:dyDescent="0.25">
      <c r="A122" s="54"/>
      <c r="B122" s="165"/>
      <c r="C122" s="723"/>
      <c r="D122" s="724"/>
      <c r="E122" s="272"/>
      <c r="F122" s="272"/>
      <c r="G122" s="272"/>
      <c r="H122" s="272"/>
      <c r="I122" s="189"/>
      <c r="J122" s="189"/>
      <c r="K122" s="262"/>
      <c r="L122" s="444"/>
      <c r="M122" s="258"/>
      <c r="N122" s="734"/>
      <c r="O122" s="734"/>
      <c r="P122" s="52"/>
    </row>
    <row r="123" spans="1:16" ht="15.75" customHeight="1" x14ac:dyDescent="0.25">
      <c r="A123" s="54"/>
      <c r="B123" s="165"/>
      <c r="C123" s="723"/>
      <c r="D123" s="724"/>
      <c r="E123" s="272"/>
      <c r="F123" s="272"/>
      <c r="G123" s="272"/>
      <c r="H123" s="272"/>
      <c r="I123" s="189"/>
      <c r="J123" s="189"/>
      <c r="K123" s="262"/>
      <c r="L123" s="444"/>
      <c r="M123" s="258"/>
      <c r="N123" s="734"/>
      <c r="O123" s="734"/>
      <c r="P123" s="52"/>
    </row>
    <row r="124" spans="1:16" ht="15.75" customHeight="1" x14ac:dyDescent="0.25">
      <c r="A124" s="54"/>
      <c r="B124" s="165"/>
      <c r="C124" s="723"/>
      <c r="D124" s="724"/>
      <c r="E124" s="272"/>
      <c r="F124" s="272"/>
      <c r="G124" s="272"/>
      <c r="H124" s="272"/>
      <c r="I124" s="189"/>
      <c r="J124" s="189"/>
      <c r="K124" s="262"/>
      <c r="L124" s="444"/>
      <c r="M124" s="258"/>
      <c r="N124" s="734"/>
      <c r="O124" s="734"/>
      <c r="P124" s="52"/>
    </row>
    <row r="125" spans="1:16" ht="15.75" customHeight="1" x14ac:dyDescent="0.25">
      <c r="A125" s="54"/>
      <c r="B125" s="165"/>
      <c r="C125" s="723"/>
      <c r="D125" s="724"/>
      <c r="E125" s="272"/>
      <c r="F125" s="272"/>
      <c r="G125" s="272"/>
      <c r="H125" s="272"/>
      <c r="I125" s="189"/>
      <c r="J125" s="189"/>
      <c r="K125" s="262"/>
      <c r="L125" s="444"/>
      <c r="M125" s="258"/>
      <c r="N125" s="734"/>
      <c r="O125" s="734"/>
      <c r="P125" s="52"/>
    </row>
    <row r="126" spans="1:16" ht="15.75" customHeight="1" x14ac:dyDescent="0.25">
      <c r="A126" s="54"/>
      <c r="B126" s="165"/>
      <c r="C126" s="723"/>
      <c r="D126" s="724"/>
      <c r="E126" s="272"/>
      <c r="F126" s="272"/>
      <c r="G126" s="272"/>
      <c r="H126" s="272"/>
      <c r="I126" s="189"/>
      <c r="J126" s="189"/>
      <c r="K126" s="262"/>
      <c r="L126" s="444"/>
      <c r="M126" s="258"/>
      <c r="N126" s="734"/>
      <c r="O126" s="734"/>
      <c r="P126" s="52"/>
    </row>
    <row r="127" spans="1:16" ht="15.75" customHeight="1" x14ac:dyDescent="0.25">
      <c r="A127" s="54"/>
      <c r="B127" s="165"/>
      <c r="C127" s="723"/>
      <c r="D127" s="724"/>
      <c r="E127" s="272"/>
      <c r="F127" s="272"/>
      <c r="G127" s="272"/>
      <c r="H127" s="272"/>
      <c r="I127" s="189"/>
      <c r="J127" s="189"/>
      <c r="K127" s="262"/>
      <c r="L127" s="444"/>
      <c r="M127" s="258"/>
      <c r="N127" s="734"/>
      <c r="O127" s="734"/>
      <c r="P127" s="52"/>
    </row>
    <row r="128" spans="1:16" ht="15.75" customHeight="1" x14ac:dyDescent="0.25">
      <c r="A128" s="54"/>
      <c r="B128" s="165"/>
      <c r="C128" s="723"/>
      <c r="D128" s="724"/>
      <c r="E128" s="272"/>
      <c r="F128" s="272"/>
      <c r="G128" s="272"/>
      <c r="H128" s="272"/>
      <c r="I128" s="189"/>
      <c r="J128" s="189"/>
      <c r="K128" s="262"/>
      <c r="L128" s="444"/>
      <c r="M128" s="258"/>
      <c r="N128" s="734"/>
      <c r="O128" s="734"/>
      <c r="P128" s="52"/>
    </row>
    <row r="129" spans="1:16" ht="15.75" customHeight="1" x14ac:dyDescent="0.25">
      <c r="A129" s="54"/>
      <c r="B129" s="165"/>
      <c r="C129" s="723"/>
      <c r="D129" s="724"/>
      <c r="E129" s="272"/>
      <c r="F129" s="272"/>
      <c r="G129" s="272"/>
      <c r="H129" s="272"/>
      <c r="I129" s="189"/>
      <c r="J129" s="189"/>
      <c r="K129" s="262"/>
      <c r="L129" s="444"/>
      <c r="M129" s="258"/>
      <c r="N129" s="734"/>
      <c r="O129" s="734"/>
      <c r="P129" s="52"/>
    </row>
    <row r="130" spans="1:16" ht="15.75" customHeight="1" x14ac:dyDescent="0.25">
      <c r="A130" s="54"/>
      <c r="B130" s="165"/>
      <c r="C130" s="723"/>
      <c r="D130" s="724"/>
      <c r="E130" s="272"/>
      <c r="F130" s="272"/>
      <c r="G130" s="272"/>
      <c r="H130" s="272"/>
      <c r="I130" s="189"/>
      <c r="J130" s="189"/>
      <c r="K130" s="262"/>
      <c r="L130" s="444"/>
      <c r="M130" s="258"/>
      <c r="N130" s="734"/>
      <c r="O130" s="734"/>
      <c r="P130" s="52"/>
    </row>
    <row r="131" spans="1:16" ht="15.75" customHeight="1" x14ac:dyDescent="0.25">
      <c r="A131" s="54"/>
      <c r="B131" s="165"/>
      <c r="C131" s="723"/>
      <c r="D131" s="724"/>
      <c r="E131" s="272"/>
      <c r="F131" s="272"/>
      <c r="G131" s="272"/>
      <c r="H131" s="272"/>
      <c r="I131" s="189"/>
      <c r="J131" s="189"/>
      <c r="K131" s="262"/>
      <c r="L131" s="444"/>
      <c r="M131" s="258"/>
      <c r="N131" s="734"/>
      <c r="O131" s="734"/>
      <c r="P131" s="52"/>
    </row>
    <row r="132" spans="1:16" ht="15.75" customHeight="1" x14ac:dyDescent="0.25">
      <c r="A132" s="54"/>
      <c r="B132" s="165"/>
      <c r="C132" s="723"/>
      <c r="D132" s="724"/>
      <c r="E132" s="272"/>
      <c r="F132" s="272"/>
      <c r="G132" s="272"/>
      <c r="H132" s="272"/>
      <c r="I132" s="189"/>
      <c r="J132" s="189"/>
      <c r="K132" s="262"/>
      <c r="L132" s="444"/>
      <c r="M132" s="258"/>
      <c r="N132" s="734"/>
      <c r="O132" s="734"/>
      <c r="P132" s="52"/>
    </row>
    <row r="133" spans="1:16" ht="15.75" customHeight="1" x14ac:dyDescent="0.25">
      <c r="A133" s="54"/>
      <c r="B133" s="165"/>
      <c r="C133" s="723"/>
      <c r="D133" s="724"/>
      <c r="E133" s="272"/>
      <c r="F133" s="272"/>
      <c r="G133" s="272"/>
      <c r="H133" s="272"/>
      <c r="I133" s="189"/>
      <c r="J133" s="189"/>
      <c r="K133" s="262"/>
      <c r="L133" s="444"/>
      <c r="M133" s="258"/>
      <c r="N133" s="734"/>
      <c r="O133" s="734"/>
      <c r="P133" s="52"/>
    </row>
    <row r="134" spans="1:16" ht="15.75" customHeight="1" x14ac:dyDescent="0.25">
      <c r="A134" s="54"/>
      <c r="B134" s="165"/>
      <c r="C134" s="723"/>
      <c r="D134" s="724"/>
      <c r="E134" s="272"/>
      <c r="F134" s="272"/>
      <c r="G134" s="272"/>
      <c r="H134" s="272"/>
      <c r="I134" s="189"/>
      <c r="J134" s="189"/>
      <c r="K134" s="262"/>
      <c r="L134" s="444"/>
      <c r="M134" s="258"/>
      <c r="N134" s="734"/>
      <c r="O134" s="734"/>
      <c r="P134" s="52"/>
    </row>
    <row r="135" spans="1:16" ht="15.75" customHeight="1" x14ac:dyDescent="0.25">
      <c r="A135" s="54"/>
      <c r="B135" s="165"/>
      <c r="C135" s="723"/>
      <c r="D135" s="724"/>
      <c r="E135" s="272"/>
      <c r="F135" s="272"/>
      <c r="G135" s="272"/>
      <c r="H135" s="272"/>
      <c r="I135" s="189"/>
      <c r="J135" s="189"/>
      <c r="K135" s="262"/>
      <c r="L135" s="444"/>
      <c r="M135" s="258"/>
      <c r="N135" s="734"/>
      <c r="O135" s="734"/>
      <c r="P135" s="52"/>
    </row>
    <row r="136" spans="1:16" ht="15.75" customHeight="1" x14ac:dyDescent="0.25">
      <c r="A136" s="54"/>
      <c r="B136" s="165"/>
      <c r="C136" s="723"/>
      <c r="D136" s="724"/>
      <c r="E136" s="272"/>
      <c r="F136" s="272"/>
      <c r="G136" s="272"/>
      <c r="H136" s="272"/>
      <c r="I136" s="189"/>
      <c r="J136" s="189"/>
      <c r="K136" s="262"/>
      <c r="L136" s="444"/>
      <c r="M136" s="258"/>
      <c r="N136" s="734"/>
      <c r="O136" s="734"/>
      <c r="P136" s="52"/>
    </row>
    <row r="137" spans="1:16" ht="15.75" customHeight="1" x14ac:dyDescent="0.25">
      <c r="A137" s="54"/>
      <c r="B137" s="165"/>
      <c r="C137" s="723"/>
      <c r="D137" s="724"/>
      <c r="E137" s="272"/>
      <c r="F137" s="272"/>
      <c r="G137" s="272"/>
      <c r="H137" s="272"/>
      <c r="I137" s="189"/>
      <c r="J137" s="189"/>
      <c r="K137" s="262"/>
      <c r="L137" s="444"/>
      <c r="M137" s="258"/>
      <c r="N137" s="734"/>
      <c r="O137" s="734"/>
      <c r="P137" s="52"/>
    </row>
    <row r="138" spans="1:16" ht="15.75" customHeight="1" x14ac:dyDescent="0.25">
      <c r="A138" s="54"/>
      <c r="B138" s="165"/>
      <c r="C138" s="723"/>
      <c r="D138" s="724"/>
      <c r="E138" s="272"/>
      <c r="F138" s="272"/>
      <c r="G138" s="272"/>
      <c r="H138" s="272"/>
      <c r="I138" s="189"/>
      <c r="J138" s="189"/>
      <c r="K138" s="262"/>
      <c r="L138" s="444"/>
      <c r="M138" s="258"/>
      <c r="N138" s="734"/>
      <c r="O138" s="734"/>
      <c r="P138" s="52"/>
    </row>
    <row r="139" spans="1:16" ht="15.75" customHeight="1" x14ac:dyDescent="0.25">
      <c r="A139" s="54"/>
      <c r="B139" s="165"/>
      <c r="C139" s="723"/>
      <c r="D139" s="724"/>
      <c r="E139" s="272"/>
      <c r="F139" s="272"/>
      <c r="G139" s="272"/>
      <c r="H139" s="272"/>
      <c r="I139" s="189"/>
      <c r="J139" s="189"/>
      <c r="K139" s="262"/>
      <c r="L139" s="444"/>
      <c r="M139" s="258"/>
      <c r="N139" s="734"/>
      <c r="O139" s="734"/>
      <c r="P139" s="52"/>
    </row>
    <row r="140" spans="1:16" ht="15.75" customHeight="1" x14ac:dyDescent="0.25">
      <c r="A140" s="54"/>
      <c r="B140" s="165"/>
      <c r="C140" s="723"/>
      <c r="D140" s="724"/>
      <c r="E140" s="272"/>
      <c r="F140" s="272"/>
      <c r="G140" s="272"/>
      <c r="H140" s="272"/>
      <c r="I140" s="189"/>
      <c r="J140" s="189"/>
      <c r="K140" s="262"/>
      <c r="L140" s="444"/>
      <c r="M140" s="258"/>
      <c r="N140" s="734"/>
      <c r="O140" s="734"/>
      <c r="P140" s="52"/>
    </row>
    <row r="141" spans="1:16" ht="15.75" customHeight="1" x14ac:dyDescent="0.25">
      <c r="A141" s="54"/>
      <c r="B141" s="165"/>
      <c r="C141" s="723"/>
      <c r="D141" s="724"/>
      <c r="E141" s="272"/>
      <c r="F141" s="272"/>
      <c r="G141" s="272"/>
      <c r="H141" s="272"/>
      <c r="I141" s="189"/>
      <c r="J141" s="189"/>
      <c r="K141" s="262"/>
      <c r="L141" s="444"/>
      <c r="M141" s="258"/>
      <c r="N141" s="734"/>
      <c r="O141" s="734"/>
      <c r="P141" s="52"/>
    </row>
    <row r="142" spans="1:16" ht="15.75" customHeight="1" x14ac:dyDescent="0.25">
      <c r="A142" s="54"/>
      <c r="B142" s="165"/>
      <c r="C142" s="723"/>
      <c r="D142" s="724"/>
      <c r="E142" s="272"/>
      <c r="F142" s="272"/>
      <c r="G142" s="272"/>
      <c r="H142" s="272"/>
      <c r="I142" s="189"/>
      <c r="J142" s="189"/>
      <c r="K142" s="262"/>
      <c r="L142" s="444"/>
      <c r="M142" s="258"/>
      <c r="N142" s="734"/>
      <c r="O142" s="734"/>
      <c r="P142" s="52"/>
    </row>
    <row r="143" spans="1:16" ht="15.75" customHeight="1" x14ac:dyDescent="0.25">
      <c r="A143" s="54"/>
      <c r="B143" s="165"/>
      <c r="C143" s="723"/>
      <c r="D143" s="724"/>
      <c r="E143" s="272"/>
      <c r="F143" s="272"/>
      <c r="G143" s="272"/>
      <c r="H143" s="272"/>
      <c r="I143" s="189"/>
      <c r="J143" s="189"/>
      <c r="K143" s="262"/>
      <c r="L143" s="444"/>
      <c r="M143" s="258"/>
      <c r="N143" s="734"/>
      <c r="O143" s="734"/>
      <c r="P143" s="52"/>
    </row>
    <row r="144" spans="1:16" ht="15.75" customHeight="1" x14ac:dyDescent="0.25">
      <c r="A144" s="54"/>
      <c r="B144" s="165"/>
      <c r="C144" s="723"/>
      <c r="D144" s="724"/>
      <c r="E144" s="272"/>
      <c r="F144" s="272"/>
      <c r="G144" s="272"/>
      <c r="H144" s="272"/>
      <c r="I144" s="189"/>
      <c r="J144" s="189"/>
      <c r="K144" s="262"/>
      <c r="L144" s="444"/>
      <c r="M144" s="258"/>
      <c r="N144" s="734"/>
      <c r="O144" s="734"/>
      <c r="P144" s="52"/>
    </row>
    <row r="145" spans="1:16" ht="15.75" customHeight="1" x14ac:dyDescent="0.25">
      <c r="A145" s="54"/>
      <c r="B145" s="165"/>
      <c r="C145" s="723"/>
      <c r="D145" s="724"/>
      <c r="E145" s="272"/>
      <c r="F145" s="272"/>
      <c r="G145" s="272"/>
      <c r="H145" s="272"/>
      <c r="I145" s="189"/>
      <c r="J145" s="189"/>
      <c r="K145" s="262"/>
      <c r="L145" s="444"/>
      <c r="M145" s="258"/>
      <c r="N145" s="734"/>
      <c r="O145" s="734"/>
      <c r="P145" s="52"/>
    </row>
    <row r="146" spans="1:16" ht="15.75" customHeight="1" x14ac:dyDescent="0.25">
      <c r="A146" s="54"/>
      <c r="B146" s="165"/>
      <c r="C146" s="723"/>
      <c r="D146" s="724"/>
      <c r="E146" s="272"/>
      <c r="F146" s="272"/>
      <c r="G146" s="272"/>
      <c r="H146" s="272"/>
      <c r="I146" s="189"/>
      <c r="J146" s="189"/>
      <c r="K146" s="262"/>
      <c r="L146" s="444"/>
      <c r="M146" s="258"/>
      <c r="N146" s="734"/>
      <c r="O146" s="734"/>
      <c r="P146" s="52"/>
    </row>
    <row r="147" spans="1:16" ht="15.75" customHeight="1" x14ac:dyDescent="0.25">
      <c r="A147" s="54"/>
      <c r="B147" s="165"/>
      <c r="C147" s="723"/>
      <c r="D147" s="724"/>
      <c r="E147" s="272"/>
      <c r="F147" s="272"/>
      <c r="G147" s="272"/>
      <c r="H147" s="272"/>
      <c r="I147" s="189"/>
      <c r="J147" s="189"/>
      <c r="K147" s="262"/>
      <c r="L147" s="444"/>
      <c r="M147" s="258"/>
      <c r="N147" s="734"/>
      <c r="O147" s="734"/>
      <c r="P147" s="52"/>
    </row>
    <row r="148" spans="1:16" ht="15.75" customHeight="1" x14ac:dyDescent="0.25">
      <c r="A148" s="54"/>
      <c r="B148" s="165"/>
      <c r="C148" s="723"/>
      <c r="D148" s="724"/>
      <c r="E148" s="272"/>
      <c r="F148" s="272"/>
      <c r="G148" s="272"/>
      <c r="H148" s="272"/>
      <c r="I148" s="189"/>
      <c r="J148" s="189"/>
      <c r="K148" s="262"/>
      <c r="L148" s="444"/>
      <c r="M148" s="258"/>
      <c r="N148" s="734"/>
      <c r="O148" s="734"/>
      <c r="P148" s="52"/>
    </row>
    <row r="149" spans="1:16" ht="15.75" customHeight="1" x14ac:dyDescent="0.25">
      <c r="A149" s="54"/>
      <c r="B149" s="165"/>
      <c r="C149" s="723"/>
      <c r="D149" s="724"/>
      <c r="E149" s="272"/>
      <c r="F149" s="272"/>
      <c r="G149" s="272"/>
      <c r="H149" s="272"/>
      <c r="I149" s="189"/>
      <c r="J149" s="189"/>
      <c r="K149" s="262"/>
      <c r="L149" s="444"/>
      <c r="M149" s="258"/>
      <c r="N149" s="734"/>
      <c r="O149" s="734"/>
      <c r="P149" s="52"/>
    </row>
    <row r="150" spans="1:16" ht="15.75" customHeight="1" x14ac:dyDescent="0.25">
      <c r="A150" s="54"/>
      <c r="B150" s="165"/>
      <c r="C150" s="723"/>
      <c r="D150" s="724"/>
      <c r="E150" s="272"/>
      <c r="F150" s="272"/>
      <c r="G150" s="272"/>
      <c r="H150" s="272"/>
      <c r="I150" s="189"/>
      <c r="J150" s="189"/>
      <c r="K150" s="262"/>
      <c r="L150" s="444"/>
      <c r="M150" s="258"/>
      <c r="N150" s="734"/>
      <c r="O150" s="734"/>
      <c r="P150" s="52"/>
    </row>
    <row r="151" spans="1:16" ht="15" customHeight="1" x14ac:dyDescent="0.25">
      <c r="A151" s="54"/>
      <c r="B151" s="746" t="s">
        <v>461</v>
      </c>
      <c r="C151" s="746"/>
      <c r="D151" s="746"/>
      <c r="E151" s="746"/>
      <c r="F151" s="746"/>
      <c r="G151" s="746"/>
      <c r="H151" s="746"/>
      <c r="I151" s="746"/>
      <c r="J151" s="747" t="s">
        <v>102</v>
      </c>
      <c r="K151" s="747"/>
      <c r="L151" s="747"/>
      <c r="M151" s="747"/>
      <c r="N151" s="748">
        <f>COUNTIF(M12:M150,"Institucional")</f>
        <v>0</v>
      </c>
      <c r="O151" s="748"/>
      <c r="P151" s="52"/>
    </row>
    <row r="152" spans="1:16" ht="15" customHeight="1" x14ac:dyDescent="0.25">
      <c r="A152" s="54"/>
      <c r="B152" s="148"/>
      <c r="C152" s="148"/>
      <c r="D152" s="259"/>
      <c r="E152" s="148"/>
      <c r="F152" s="148"/>
      <c r="G152" s="259"/>
      <c r="H152" s="148"/>
      <c r="I152" s="260"/>
      <c r="J152" s="747" t="s">
        <v>103</v>
      </c>
      <c r="K152" s="747"/>
      <c r="L152" s="747"/>
      <c r="M152" s="747"/>
      <c r="N152" s="749">
        <f>COUNTIF(M12:M150,"Interinstitucional")</f>
        <v>0</v>
      </c>
      <c r="O152" s="749"/>
      <c r="P152" s="52"/>
    </row>
    <row r="153" spans="1:16" ht="15" customHeight="1" x14ac:dyDescent="0.25">
      <c r="A153" s="54"/>
      <c r="D153" s="149"/>
      <c r="E153" s="149"/>
      <c r="F153" s="149"/>
      <c r="G153" s="149"/>
      <c r="H153" s="149"/>
      <c r="I153" s="149"/>
      <c r="J153" s="750" t="s">
        <v>178</v>
      </c>
      <c r="K153" s="750"/>
      <c r="L153" s="750"/>
      <c r="M153" s="750"/>
      <c r="N153" s="751">
        <f>SUM(N151:O152)</f>
        <v>0</v>
      </c>
      <c r="O153" s="752"/>
      <c r="P153" s="52"/>
    </row>
    <row r="154" spans="1:16" ht="20.100000000000001" customHeight="1" x14ac:dyDescent="0.25">
      <c r="A154" s="54"/>
      <c r="D154" s="149"/>
      <c r="E154" s="149"/>
      <c r="F154" s="728"/>
      <c r="G154" s="728"/>
      <c r="H154" s="728"/>
      <c r="I154" s="728"/>
      <c r="J154" s="728"/>
      <c r="K154" s="261"/>
      <c r="L154" s="149"/>
      <c r="M154" s="149"/>
      <c r="N154" s="149"/>
      <c r="O154" s="149"/>
      <c r="P154" s="52"/>
    </row>
    <row r="155" spans="1:16" ht="20.100000000000001" customHeight="1" thickBot="1" x14ac:dyDescent="0.3">
      <c r="A155" s="145"/>
      <c r="B155" s="745" t="s">
        <v>99</v>
      </c>
      <c r="C155" s="745"/>
      <c r="D155" s="745"/>
      <c r="E155" s="745"/>
      <c r="F155" s="745"/>
      <c r="G155" s="745"/>
      <c r="H155" s="745"/>
      <c r="I155" s="745"/>
      <c r="J155" s="745"/>
      <c r="K155" s="745"/>
      <c r="L155" s="745"/>
      <c r="M155" s="745"/>
      <c r="N155" s="745"/>
      <c r="O155" s="745"/>
      <c r="P155" s="146"/>
    </row>
    <row r="156" spans="1:16" ht="13.5" hidden="1" x14ac:dyDescent="0.25"/>
    <row r="157" spans="1:16" ht="13.5" hidden="1" x14ac:dyDescent="0.25"/>
    <row r="158" spans="1:16" ht="13.5" hidden="1" x14ac:dyDescent="0.25"/>
    <row r="159" spans="1:16" ht="13.5" hidden="1" x14ac:dyDescent="0.25"/>
    <row r="160" spans="1:16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</sheetData>
  <sheetProtection algorithmName="SHA-512" hashValue="8lgk/EZosoMoOuAnPKjH9s8N2okRW6PsirGkZbuYm+cLYXeI2B0b302T6Icyvf6tjv3gr391Pk1RrTtakdyoMQ==" saltValue="iTnehbsAkZa8G3nxxSkvgA==" spinCount="100000" sheet="1" objects="1" scenarios="1"/>
  <protectedRanges>
    <protectedRange sqref="A7:B8 K8 H7 J7:K7 O7:AF7 D7:E8 I8:J8 M8:AF8" name="Rango2"/>
  </protectedRanges>
  <mergeCells count="307">
    <mergeCell ref="C121:D121"/>
    <mergeCell ref="C122:D122"/>
    <mergeCell ref="C132:D132"/>
    <mergeCell ref="C133:D133"/>
    <mergeCell ref="C134:D134"/>
    <mergeCell ref="C135:D135"/>
    <mergeCell ref="C136:D136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137:D137"/>
    <mergeCell ref="C138:D138"/>
    <mergeCell ref="C139:D139"/>
    <mergeCell ref="C140:D140"/>
    <mergeCell ref="C141:D14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155:O155"/>
    <mergeCell ref="N149:O149"/>
    <mergeCell ref="N150:O150"/>
    <mergeCell ref="B151:I151"/>
    <mergeCell ref="J151:M151"/>
    <mergeCell ref="N151:O151"/>
    <mergeCell ref="J152:M152"/>
    <mergeCell ref="N142:O142"/>
    <mergeCell ref="N143:O143"/>
    <mergeCell ref="N144:O144"/>
    <mergeCell ref="C145:D145"/>
    <mergeCell ref="N145:O145"/>
    <mergeCell ref="N152:O152"/>
    <mergeCell ref="J153:M153"/>
    <mergeCell ref="N153:O153"/>
    <mergeCell ref="F154:J154"/>
    <mergeCell ref="C150:D150"/>
    <mergeCell ref="C149:D149"/>
    <mergeCell ref="C148:D148"/>
    <mergeCell ref="C147:D147"/>
    <mergeCell ref="C142:D142"/>
    <mergeCell ref="C143:D143"/>
    <mergeCell ref="C144:D144"/>
    <mergeCell ref="C146:D146"/>
    <mergeCell ref="N146:O146"/>
    <mergeCell ref="N147:O147"/>
    <mergeCell ref="N148:O148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23:O123"/>
    <mergeCell ref="N124:O124"/>
    <mergeCell ref="N125:O125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99:O99"/>
    <mergeCell ref="N100:O100"/>
    <mergeCell ref="N101:O101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83:O83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71:O71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59:O59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40:O40"/>
    <mergeCell ref="N41:O41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14:O14"/>
    <mergeCell ref="C14:D14"/>
    <mergeCell ref="C15:D15"/>
    <mergeCell ref="C16:D16"/>
    <mergeCell ref="C17:D17"/>
    <mergeCell ref="B7:E7"/>
    <mergeCell ref="N39:O39"/>
    <mergeCell ref="C37:D37"/>
    <mergeCell ref="C38:D38"/>
    <mergeCell ref="C39:D39"/>
    <mergeCell ref="F7:J7"/>
    <mergeCell ref="K8:M8"/>
    <mergeCell ref="F2:L3"/>
    <mergeCell ref="F5:L5"/>
    <mergeCell ref="F4:L4"/>
    <mergeCell ref="B2:E5"/>
    <mergeCell ref="N15:O15"/>
    <mergeCell ref="N16:O16"/>
    <mergeCell ref="N17:O17"/>
    <mergeCell ref="N2:O2"/>
    <mergeCell ref="N3:O3"/>
    <mergeCell ref="N4:O4"/>
    <mergeCell ref="N5:O5"/>
    <mergeCell ref="K7:M7"/>
    <mergeCell ref="N7:O7"/>
    <mergeCell ref="B8:E8"/>
    <mergeCell ref="F8:J8"/>
    <mergeCell ref="N8:O8"/>
    <mergeCell ref="B10:D10"/>
    <mergeCell ref="E10:O10"/>
    <mergeCell ref="C11:D11"/>
    <mergeCell ref="N11:O11"/>
    <mergeCell ref="C12:D12"/>
    <mergeCell ref="N12:O12"/>
    <mergeCell ref="C13:D13"/>
    <mergeCell ref="N13:O13"/>
  </mergeCells>
  <dataValidations count="2">
    <dataValidation type="list" allowBlank="1" showInputMessage="1" showErrorMessage="1" sqref="M12:M150" xr:uid="{00000000-0002-0000-0400-000000000000}">
      <formula1>"Institucional,Interinstitucional"</formula1>
    </dataValidation>
    <dataValidation type="textLength" operator="equal" allowBlank="1" showInputMessage="1" showErrorMessage="1" prompt="Ingrese solo 10 números" sqref="E12" xr:uid="{00000000-0002-0000-0400-000001000000}">
      <formula1>10</formula1>
    </dataValidation>
  </dataValidations>
  <pageMargins left="0.25" right="0.25" top="0.75" bottom="0.75" header="0.3" footer="0.3"/>
  <pageSetup paperSize="206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2000000}">
          <x14:formula1>
            <xm:f>'F:\Users\Usuario\AppData\Local\Temp\[INSTRUMENTOS TÉCNICOS OFICIAL (16-01-2017).xlsx]Datos'!#REF!</xm:f>
          </x14:formula1>
          <xm:sqref>I152 J11</xm:sqref>
        </x14:dataValidation>
        <x14:dataValidation type="list" allowBlank="1" showInputMessage="1" showErrorMessage="1" xr:uid="{00000000-0002-0000-0400-000003000000}">
          <x14:formula1>
            <xm:f>Datos!$H$2:$H$11</xm:f>
          </x14:formula1>
          <xm:sqref>N7:O7</xm:sqref>
        </x14:dataValidation>
        <x14:dataValidation type="list" allowBlank="1" showInputMessage="1" showErrorMessage="1" xr:uid="{00000000-0002-0000-0400-000004000000}">
          <x14:formula1>
            <xm:f>Datos!$I$2:$I$9</xm:f>
          </x14:formula1>
          <xm:sqref>F5:L5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BFW157"/>
  <sheetViews>
    <sheetView view="pageBreakPreview" zoomScaleNormal="90" zoomScaleSheetLayoutView="100" workbookViewId="0">
      <selection activeCell="F5" sqref="F5:I5"/>
    </sheetView>
  </sheetViews>
  <sheetFormatPr baseColWidth="10" defaultColWidth="0" defaultRowHeight="13.5" zeroHeight="1" x14ac:dyDescent="0.25"/>
  <cols>
    <col min="1" max="1" width="1.5703125" style="13" customWidth="1"/>
    <col min="2" max="2" width="3.7109375" style="13" customWidth="1"/>
    <col min="3" max="3" width="11.85546875" style="13" customWidth="1"/>
    <col min="4" max="4" width="12" style="13" customWidth="1"/>
    <col min="5" max="5" width="14.42578125" style="13" customWidth="1"/>
    <col min="6" max="6" width="16.7109375" style="13" customWidth="1"/>
    <col min="7" max="7" width="15" style="162" customWidth="1"/>
    <col min="8" max="8" width="9.85546875" style="162" customWidth="1"/>
    <col min="9" max="9" width="21.140625" style="162" customWidth="1"/>
    <col min="10" max="10" width="13.42578125" style="162" customWidth="1"/>
    <col min="11" max="11" width="24.28515625" style="151" customWidth="1"/>
    <col min="12" max="12" width="1.5703125" style="13" customWidth="1"/>
    <col min="13" max="15" width="11.42578125" style="155" hidden="1" customWidth="1"/>
    <col min="16" max="236" width="11.42578125" style="13" hidden="1" customWidth="1"/>
    <col min="237" max="237" width="2.28515625" style="13" hidden="1" customWidth="1"/>
    <col min="238" max="238" width="3.140625" style="13" hidden="1" customWidth="1"/>
    <col min="239" max="239" width="29.7109375" style="13" hidden="1" customWidth="1"/>
    <col min="240" max="240" width="7" style="13" hidden="1" customWidth="1"/>
    <col min="241" max="241" width="32.85546875" style="13" hidden="1" customWidth="1"/>
    <col min="242" max="242" width="6.5703125" style="13" hidden="1" customWidth="1"/>
    <col min="243" max="250" width="6.28515625" style="13" hidden="1" customWidth="1"/>
    <col min="251" max="251" width="2.28515625" style="13" hidden="1" customWidth="1"/>
    <col min="252" max="492" width="11.42578125" style="13" hidden="1" customWidth="1"/>
    <col min="493" max="493" width="2.28515625" style="13" hidden="1" customWidth="1"/>
    <col min="494" max="494" width="3.140625" style="13" hidden="1" customWidth="1"/>
    <col min="495" max="495" width="29.7109375" style="13" hidden="1" customWidth="1"/>
    <col min="496" max="496" width="7" style="13" hidden="1" customWidth="1"/>
    <col min="497" max="497" width="32.85546875" style="13" hidden="1" customWidth="1"/>
    <col min="498" max="498" width="6.5703125" style="13" hidden="1" customWidth="1"/>
    <col min="499" max="506" width="6.28515625" style="13" hidden="1" customWidth="1"/>
    <col min="507" max="507" width="2.28515625" style="13" hidden="1" customWidth="1"/>
    <col min="508" max="748" width="11.42578125" style="13" hidden="1" customWidth="1"/>
    <col min="749" max="749" width="2.28515625" style="13" hidden="1" customWidth="1"/>
    <col min="750" max="750" width="3.140625" style="13" hidden="1" customWidth="1"/>
    <col min="751" max="751" width="29.7109375" style="13" hidden="1" customWidth="1"/>
    <col min="752" max="752" width="7" style="13" hidden="1" customWidth="1"/>
    <col min="753" max="753" width="32.85546875" style="13" hidden="1" customWidth="1"/>
    <col min="754" max="754" width="6.5703125" style="13" hidden="1" customWidth="1"/>
    <col min="755" max="762" width="6.28515625" style="13" hidden="1" customWidth="1"/>
    <col min="763" max="763" width="2.28515625" style="13" hidden="1" customWidth="1"/>
    <col min="764" max="1004" width="11.42578125" style="13" hidden="1" customWidth="1"/>
    <col min="1005" max="1005" width="2.28515625" style="13" hidden="1" customWidth="1"/>
    <col min="1006" max="1006" width="3.140625" style="13" hidden="1" customWidth="1"/>
    <col min="1007" max="1007" width="29.7109375" style="13" hidden="1" customWidth="1"/>
    <col min="1008" max="1008" width="7" style="13" hidden="1" customWidth="1"/>
    <col min="1009" max="1009" width="32.85546875" style="13" hidden="1" customWidth="1"/>
    <col min="1010" max="1010" width="6.5703125" style="13" hidden="1" customWidth="1"/>
    <col min="1011" max="1018" width="6.28515625" style="13" hidden="1" customWidth="1"/>
    <col min="1019" max="1019" width="2.28515625" style="13" hidden="1" customWidth="1"/>
    <col min="1020" max="1260" width="11.42578125" style="13" hidden="1" customWidth="1"/>
    <col min="1261" max="1261" width="2.28515625" style="13" hidden="1" customWidth="1"/>
    <col min="1262" max="1262" width="3.140625" style="13" hidden="1" customWidth="1"/>
    <col min="1263" max="1263" width="29.7109375" style="13" hidden="1" customWidth="1"/>
    <col min="1264" max="1264" width="7" style="13" hidden="1" customWidth="1"/>
    <col min="1265" max="1265" width="32.85546875" style="13" hidden="1" customWidth="1"/>
    <col min="1266" max="1266" width="6.5703125" style="13" hidden="1" customWidth="1"/>
    <col min="1267" max="1274" width="6.28515625" style="13" hidden="1" customWidth="1"/>
    <col min="1275" max="1275" width="2.28515625" style="13" hidden="1" customWidth="1"/>
    <col min="1276" max="1516" width="11.42578125" style="13" hidden="1" customWidth="1"/>
    <col min="1517" max="1517" width="2.28515625" style="13" hidden="1" customWidth="1"/>
    <col min="1518" max="1518" width="3.140625" style="13" hidden="1" customWidth="1"/>
    <col min="1519" max="1519" width="29.7109375" style="13" hidden="1" customWidth="1"/>
    <col min="1520" max="1520" width="7" style="13" hidden="1" customWidth="1"/>
    <col min="1521" max="1521" width="32.85546875" style="13" hidden="1" customWidth="1"/>
    <col min="1522" max="1522" width="6.5703125" style="13" hidden="1" customWidth="1"/>
    <col min="1523" max="1530" width="6.28515625" style="13" hidden="1" customWidth="1"/>
    <col min="1531" max="1531" width="2.28515625" style="13" hidden="1" customWidth="1"/>
    <col min="1532" max="16384" width="11.42578125" style="13" hidden="1"/>
  </cols>
  <sheetData>
    <row r="1" spans="1:34" ht="8.25" customHeight="1" x14ac:dyDescent="0.25">
      <c r="A1" s="152"/>
      <c r="B1" s="153"/>
      <c r="C1" s="153"/>
      <c r="D1" s="153"/>
      <c r="E1" s="153"/>
      <c r="F1" s="153"/>
      <c r="G1" s="154"/>
      <c r="H1" s="154"/>
      <c r="I1" s="154"/>
      <c r="J1" s="154"/>
      <c r="K1" s="438"/>
    </row>
    <row r="2" spans="1:34" ht="17.25" customHeight="1" x14ac:dyDescent="0.25">
      <c r="A2" s="156"/>
      <c r="B2" s="753"/>
      <c r="C2" s="753"/>
      <c r="D2" s="753"/>
      <c r="E2" s="753"/>
      <c r="F2" s="754" t="s">
        <v>365</v>
      </c>
      <c r="G2" s="755"/>
      <c r="H2" s="755"/>
      <c r="I2" s="756"/>
      <c r="J2" s="436" t="s">
        <v>63</v>
      </c>
      <c r="K2" s="437">
        <f>Datos!J2</f>
        <v>44928</v>
      </c>
      <c r="L2" s="157"/>
    </row>
    <row r="3" spans="1:34" ht="17.25" customHeight="1" x14ac:dyDescent="0.25">
      <c r="A3" s="156"/>
      <c r="B3" s="753"/>
      <c r="C3" s="753"/>
      <c r="D3" s="753"/>
      <c r="E3" s="753"/>
      <c r="F3" s="757"/>
      <c r="G3" s="758"/>
      <c r="H3" s="758"/>
      <c r="I3" s="759"/>
      <c r="J3" s="436" t="s">
        <v>61</v>
      </c>
      <c r="K3" s="509" t="s">
        <v>460</v>
      </c>
      <c r="L3" s="157"/>
    </row>
    <row r="4" spans="1:34" ht="17.25" customHeight="1" x14ac:dyDescent="0.25">
      <c r="A4" s="156"/>
      <c r="B4" s="753"/>
      <c r="C4" s="753"/>
      <c r="D4" s="753"/>
      <c r="E4" s="753"/>
      <c r="F4" s="760" t="str">
        <f>'ÍNDICE 00'!C9</f>
        <v>LISTA DE ASIGNACIONES PARA HABILITACIÓN DE PARTIDAS VACANTES</v>
      </c>
      <c r="G4" s="761"/>
      <c r="H4" s="761"/>
      <c r="I4" s="762"/>
      <c r="J4" s="436" t="s">
        <v>64</v>
      </c>
      <c r="K4" s="510" t="s">
        <v>124</v>
      </c>
      <c r="L4" s="157"/>
    </row>
    <row r="5" spans="1:34" ht="17.25" customHeight="1" x14ac:dyDescent="0.25">
      <c r="A5" s="156"/>
      <c r="B5" s="753"/>
      <c r="C5" s="753"/>
      <c r="D5" s="753"/>
      <c r="E5" s="753"/>
      <c r="F5" s="763" t="s">
        <v>412</v>
      </c>
      <c r="G5" s="764"/>
      <c r="H5" s="764"/>
      <c r="I5" s="765"/>
      <c r="J5" s="436" t="s">
        <v>59</v>
      </c>
      <c r="K5" s="510" t="str">
        <f>'ÍNDICE 00'!I9</f>
        <v>PRO-MDT-PTH-01 FOR 09 EXT</v>
      </c>
      <c r="L5" s="157"/>
    </row>
    <row r="6" spans="1:34" ht="9.9499999999999993" customHeight="1" x14ac:dyDescent="0.25">
      <c r="A6" s="156"/>
      <c r="B6" s="766"/>
      <c r="C6" s="766"/>
      <c r="D6" s="766"/>
      <c r="E6" s="766"/>
      <c r="F6" s="766"/>
      <c r="G6" s="766"/>
      <c r="H6" s="766"/>
      <c r="I6" s="766"/>
      <c r="J6" s="766"/>
    </row>
    <row r="7" spans="1:34" s="48" customFormat="1" ht="24.75" customHeight="1" x14ac:dyDescent="0.25">
      <c r="A7" s="12"/>
      <c r="B7" s="666" t="s">
        <v>55</v>
      </c>
      <c r="C7" s="667"/>
      <c r="D7" s="667"/>
      <c r="E7" s="667"/>
      <c r="F7" s="561"/>
      <c r="G7" s="561"/>
      <c r="H7" s="561"/>
      <c r="I7" s="561"/>
      <c r="J7" s="385" t="s">
        <v>78</v>
      </c>
      <c r="K7" s="506"/>
      <c r="L7" s="51"/>
      <c r="M7" s="49"/>
      <c r="N7" s="49"/>
      <c r="O7" s="53"/>
      <c r="P7" s="49"/>
      <c r="Q7" s="65"/>
      <c r="R7" s="49"/>
      <c r="S7" s="53"/>
      <c r="T7" s="49"/>
      <c r="U7" s="65"/>
      <c r="V7" s="49"/>
      <c r="W7" s="53"/>
      <c r="X7" s="49"/>
      <c r="Y7" s="65"/>
      <c r="Z7" s="49"/>
      <c r="AA7" s="53"/>
      <c r="AB7" s="49"/>
      <c r="AC7" s="65"/>
      <c r="AD7" s="49"/>
      <c r="AE7" s="53"/>
      <c r="AF7" s="49"/>
      <c r="AG7" s="65"/>
      <c r="AH7" s="49"/>
    </row>
    <row r="8" spans="1:34" s="48" customFormat="1" ht="15.75" customHeight="1" x14ac:dyDescent="0.25">
      <c r="A8" s="12"/>
      <c r="B8" s="563" t="s">
        <v>176</v>
      </c>
      <c r="C8" s="564"/>
      <c r="D8" s="564"/>
      <c r="E8" s="564"/>
      <c r="F8" s="738"/>
      <c r="G8" s="738"/>
      <c r="H8" s="738"/>
      <c r="I8" s="738"/>
      <c r="J8" s="382" t="s">
        <v>96</v>
      </c>
      <c r="K8" s="507"/>
      <c r="L8" s="51"/>
      <c r="M8" s="49"/>
      <c r="N8" s="49"/>
      <c r="O8" s="53"/>
      <c r="P8" s="49"/>
      <c r="Q8" s="65"/>
      <c r="R8" s="49"/>
      <c r="S8" s="53"/>
      <c r="T8" s="49"/>
      <c r="U8" s="65"/>
      <c r="V8" s="49"/>
      <c r="W8" s="53"/>
      <c r="X8" s="49"/>
      <c r="Y8" s="65"/>
      <c r="Z8" s="49"/>
      <c r="AA8" s="53"/>
      <c r="AB8" s="49"/>
      <c r="AC8" s="65"/>
      <c r="AD8" s="49"/>
      <c r="AE8" s="53"/>
      <c r="AF8" s="49"/>
      <c r="AG8" s="65"/>
    </row>
    <row r="9" spans="1:34" s="48" customFormat="1" ht="14.25" customHeight="1" x14ac:dyDescent="0.25">
      <c r="A9" s="78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3"/>
      <c r="M9" s="49"/>
      <c r="N9" s="49"/>
      <c r="O9" s="53"/>
      <c r="P9" s="49"/>
      <c r="Q9" s="65"/>
      <c r="R9" s="49"/>
      <c r="S9" s="53"/>
      <c r="T9" s="49"/>
      <c r="U9" s="65"/>
      <c r="V9" s="49"/>
      <c r="W9" s="53"/>
      <c r="X9" s="49"/>
      <c r="Y9" s="65"/>
      <c r="Z9" s="49"/>
      <c r="AA9" s="53"/>
      <c r="AB9" s="49"/>
      <c r="AC9" s="65"/>
      <c r="AD9" s="49"/>
      <c r="AE9" s="53"/>
      <c r="AF9" s="49"/>
      <c r="AG9" s="65"/>
    </row>
    <row r="10" spans="1:34" ht="16.5" customHeight="1" x14ac:dyDescent="0.25">
      <c r="A10" s="156"/>
      <c r="B10" s="771" t="s">
        <v>56</v>
      </c>
      <c r="C10" s="771"/>
      <c r="D10" s="771"/>
      <c r="E10" s="778"/>
      <c r="F10" s="779"/>
      <c r="G10" s="779"/>
      <c r="H10" s="779"/>
      <c r="I10" s="779"/>
      <c r="J10" s="779"/>
      <c r="K10" s="780"/>
      <c r="L10" s="157"/>
      <c r="M10" s="13"/>
      <c r="N10" s="13"/>
      <c r="O10" s="13"/>
    </row>
    <row r="11" spans="1:34" ht="33.950000000000003" customHeight="1" x14ac:dyDescent="0.25">
      <c r="A11" s="156"/>
      <c r="B11" s="158" t="s">
        <v>98</v>
      </c>
      <c r="C11" s="767" t="s">
        <v>2</v>
      </c>
      <c r="D11" s="768"/>
      <c r="E11" s="158" t="s">
        <v>57</v>
      </c>
      <c r="F11" s="158" t="s">
        <v>8</v>
      </c>
      <c r="G11" s="158" t="s">
        <v>3</v>
      </c>
      <c r="H11" s="158" t="s">
        <v>10</v>
      </c>
      <c r="I11" s="158" t="s">
        <v>7</v>
      </c>
      <c r="J11" s="158" t="s">
        <v>11</v>
      </c>
      <c r="K11" s="139" t="s">
        <v>203</v>
      </c>
      <c r="L11" s="157"/>
    </row>
    <row r="12" spans="1:34" ht="33.950000000000003" customHeight="1" x14ac:dyDescent="0.25">
      <c r="A12" s="156"/>
      <c r="B12" s="163"/>
      <c r="C12" s="769"/>
      <c r="D12" s="770"/>
      <c r="E12" s="276"/>
      <c r="F12" s="276"/>
      <c r="G12" s="190"/>
      <c r="H12" s="224"/>
      <c r="I12" s="190"/>
      <c r="J12" s="443"/>
      <c r="K12" s="163" t="s">
        <v>209</v>
      </c>
      <c r="L12" s="157"/>
      <c r="N12" s="777" t="s">
        <v>215</v>
      </c>
      <c r="O12" s="777"/>
      <c r="P12" s="777"/>
      <c r="Q12" s="777"/>
    </row>
    <row r="13" spans="1:34" ht="33.950000000000003" customHeight="1" x14ac:dyDescent="0.3">
      <c r="A13" s="156"/>
      <c r="B13" s="163"/>
      <c r="C13" s="769"/>
      <c r="D13" s="770"/>
      <c r="E13" s="276"/>
      <c r="F13" s="276"/>
      <c r="G13" s="190"/>
      <c r="H13" s="224"/>
      <c r="I13" s="190"/>
      <c r="J13" s="443"/>
      <c r="K13" s="163" t="s">
        <v>209</v>
      </c>
      <c r="L13" s="157"/>
      <c r="N13" s="776" t="s">
        <v>209</v>
      </c>
      <c r="O13" s="776"/>
      <c r="P13" s="776"/>
      <c r="Q13" s="776"/>
    </row>
    <row r="14" spans="1:34" ht="33.950000000000003" customHeight="1" x14ac:dyDescent="0.25">
      <c r="A14" s="156"/>
      <c r="B14" s="163"/>
      <c r="C14" s="769"/>
      <c r="D14" s="770"/>
      <c r="E14" s="276"/>
      <c r="F14" s="276"/>
      <c r="G14" s="190"/>
      <c r="H14" s="224"/>
      <c r="I14" s="190"/>
      <c r="J14" s="443"/>
      <c r="K14" s="163"/>
      <c r="L14" s="157"/>
    </row>
    <row r="15" spans="1:34" ht="33.950000000000003" customHeight="1" x14ac:dyDescent="0.25">
      <c r="A15" s="156"/>
      <c r="B15" s="163"/>
      <c r="C15" s="769"/>
      <c r="D15" s="770"/>
      <c r="E15" s="276"/>
      <c r="F15" s="276"/>
      <c r="G15" s="190"/>
      <c r="H15" s="224"/>
      <c r="I15" s="190"/>
      <c r="J15" s="443"/>
      <c r="K15" s="163"/>
      <c r="L15" s="157"/>
    </row>
    <row r="16" spans="1:34" ht="33.950000000000003" customHeight="1" x14ac:dyDescent="0.25">
      <c r="A16" s="156"/>
      <c r="B16" s="163"/>
      <c r="C16" s="769"/>
      <c r="D16" s="770"/>
      <c r="E16" s="276"/>
      <c r="F16" s="276"/>
      <c r="G16" s="190"/>
      <c r="H16" s="224"/>
      <c r="I16" s="190"/>
      <c r="J16" s="443"/>
      <c r="K16" s="163"/>
      <c r="L16" s="157"/>
    </row>
    <row r="17" spans="1:12" ht="33.950000000000003" customHeight="1" x14ac:dyDescent="0.25">
      <c r="A17" s="156"/>
      <c r="B17" s="163"/>
      <c r="C17" s="769"/>
      <c r="D17" s="770"/>
      <c r="E17" s="276"/>
      <c r="F17" s="276"/>
      <c r="G17" s="190"/>
      <c r="H17" s="224"/>
      <c r="I17" s="190"/>
      <c r="J17" s="443"/>
      <c r="K17" s="163"/>
      <c r="L17" s="157"/>
    </row>
    <row r="18" spans="1:12" ht="33.950000000000003" customHeight="1" x14ac:dyDescent="0.25">
      <c r="A18" s="156"/>
      <c r="B18" s="163"/>
      <c r="C18" s="769"/>
      <c r="D18" s="770"/>
      <c r="E18" s="276"/>
      <c r="F18" s="276"/>
      <c r="G18" s="190"/>
      <c r="H18" s="224"/>
      <c r="I18" s="190"/>
      <c r="J18" s="443"/>
      <c r="K18" s="163"/>
      <c r="L18" s="157"/>
    </row>
    <row r="19" spans="1:12" ht="33.950000000000003" customHeight="1" x14ac:dyDescent="0.25">
      <c r="A19" s="156"/>
      <c r="B19" s="163"/>
      <c r="C19" s="769"/>
      <c r="D19" s="770"/>
      <c r="E19" s="276"/>
      <c r="F19" s="276"/>
      <c r="G19" s="190"/>
      <c r="H19" s="224"/>
      <c r="I19" s="190"/>
      <c r="J19" s="443"/>
      <c r="K19" s="163"/>
      <c r="L19" s="157"/>
    </row>
    <row r="20" spans="1:12" ht="33.950000000000003" customHeight="1" x14ac:dyDescent="0.25">
      <c r="A20" s="156"/>
      <c r="B20" s="163"/>
      <c r="C20" s="769"/>
      <c r="D20" s="770"/>
      <c r="E20" s="276"/>
      <c r="F20" s="276"/>
      <c r="G20" s="190"/>
      <c r="H20" s="224"/>
      <c r="I20" s="190"/>
      <c r="J20" s="443"/>
      <c r="K20" s="163"/>
      <c r="L20" s="157"/>
    </row>
    <row r="21" spans="1:12" ht="33.950000000000003" customHeight="1" x14ac:dyDescent="0.25">
      <c r="A21" s="156"/>
      <c r="B21" s="163"/>
      <c r="C21" s="769"/>
      <c r="D21" s="770"/>
      <c r="E21" s="276"/>
      <c r="F21" s="276"/>
      <c r="G21" s="190"/>
      <c r="H21" s="224"/>
      <c r="I21" s="190"/>
      <c r="J21" s="443"/>
      <c r="K21" s="163"/>
      <c r="L21" s="157"/>
    </row>
    <row r="22" spans="1:12" ht="33.950000000000003" customHeight="1" x14ac:dyDescent="0.25">
      <c r="A22" s="156"/>
      <c r="B22" s="163"/>
      <c r="C22" s="769"/>
      <c r="D22" s="770"/>
      <c r="E22" s="276"/>
      <c r="F22" s="276"/>
      <c r="G22" s="190"/>
      <c r="H22" s="224"/>
      <c r="I22" s="190"/>
      <c r="J22" s="443"/>
      <c r="K22" s="163"/>
      <c r="L22" s="157"/>
    </row>
    <row r="23" spans="1:12" ht="33.950000000000003" customHeight="1" x14ac:dyDescent="0.25">
      <c r="A23" s="156"/>
      <c r="B23" s="163"/>
      <c r="C23" s="769"/>
      <c r="D23" s="770"/>
      <c r="E23" s="276"/>
      <c r="F23" s="276"/>
      <c r="G23" s="190"/>
      <c r="H23" s="224"/>
      <c r="I23" s="190"/>
      <c r="J23" s="443"/>
      <c r="K23" s="163"/>
      <c r="L23" s="157"/>
    </row>
    <row r="24" spans="1:12" ht="33.950000000000003" customHeight="1" x14ac:dyDescent="0.25">
      <c r="A24" s="156"/>
      <c r="B24" s="163"/>
      <c r="C24" s="769"/>
      <c r="D24" s="770"/>
      <c r="E24" s="276"/>
      <c r="F24" s="276"/>
      <c r="G24" s="190"/>
      <c r="H24" s="224"/>
      <c r="I24" s="190"/>
      <c r="J24" s="443"/>
      <c r="K24" s="163"/>
      <c r="L24" s="157"/>
    </row>
    <row r="25" spans="1:12" ht="33.950000000000003" customHeight="1" x14ac:dyDescent="0.25">
      <c r="A25" s="156"/>
      <c r="B25" s="163"/>
      <c r="C25" s="769"/>
      <c r="D25" s="770"/>
      <c r="E25" s="276"/>
      <c r="F25" s="276"/>
      <c r="G25" s="190"/>
      <c r="H25" s="224"/>
      <c r="I25" s="190"/>
      <c r="J25" s="443"/>
      <c r="K25" s="163"/>
      <c r="L25" s="157"/>
    </row>
    <row r="26" spans="1:12" ht="33.950000000000003" customHeight="1" x14ac:dyDescent="0.25">
      <c r="A26" s="156"/>
      <c r="B26" s="163"/>
      <c r="C26" s="769"/>
      <c r="D26" s="770"/>
      <c r="E26" s="276"/>
      <c r="F26" s="276"/>
      <c r="G26" s="190"/>
      <c r="H26" s="224"/>
      <c r="I26" s="190"/>
      <c r="J26" s="443"/>
      <c r="K26" s="163"/>
      <c r="L26" s="157"/>
    </row>
    <row r="27" spans="1:12" ht="33.950000000000003" customHeight="1" x14ac:dyDescent="0.25">
      <c r="A27" s="156"/>
      <c r="B27" s="163"/>
      <c r="C27" s="769"/>
      <c r="D27" s="770"/>
      <c r="E27" s="276"/>
      <c r="F27" s="276"/>
      <c r="G27" s="190"/>
      <c r="H27" s="224"/>
      <c r="I27" s="190"/>
      <c r="J27" s="443"/>
      <c r="K27" s="163"/>
      <c r="L27" s="157"/>
    </row>
    <row r="28" spans="1:12" ht="33.950000000000003" customHeight="1" x14ac:dyDescent="0.25">
      <c r="A28" s="156"/>
      <c r="B28" s="163"/>
      <c r="C28" s="769"/>
      <c r="D28" s="770"/>
      <c r="E28" s="276"/>
      <c r="F28" s="276"/>
      <c r="G28" s="190"/>
      <c r="H28" s="224"/>
      <c r="I28" s="190"/>
      <c r="J28" s="443"/>
      <c r="K28" s="163"/>
      <c r="L28" s="157"/>
    </row>
    <row r="29" spans="1:12" ht="33.950000000000003" customHeight="1" x14ac:dyDescent="0.25">
      <c r="A29" s="156"/>
      <c r="B29" s="163"/>
      <c r="C29" s="769"/>
      <c r="D29" s="770"/>
      <c r="E29" s="276"/>
      <c r="F29" s="276"/>
      <c r="G29" s="190"/>
      <c r="H29" s="224"/>
      <c r="I29" s="190"/>
      <c r="J29" s="443"/>
      <c r="K29" s="163"/>
      <c r="L29" s="157"/>
    </row>
    <row r="30" spans="1:12" ht="33.950000000000003" customHeight="1" x14ac:dyDescent="0.25">
      <c r="A30" s="156"/>
      <c r="B30" s="163"/>
      <c r="C30" s="769"/>
      <c r="D30" s="770"/>
      <c r="E30" s="276"/>
      <c r="F30" s="276"/>
      <c r="G30" s="190"/>
      <c r="H30" s="224"/>
      <c r="I30" s="190"/>
      <c r="J30" s="443"/>
      <c r="K30" s="163"/>
      <c r="L30" s="157"/>
    </row>
    <row r="31" spans="1:12" ht="33.950000000000003" customHeight="1" x14ac:dyDescent="0.25">
      <c r="A31" s="156"/>
      <c r="B31" s="163"/>
      <c r="C31" s="769"/>
      <c r="D31" s="770"/>
      <c r="E31" s="276"/>
      <c r="F31" s="276"/>
      <c r="G31" s="190"/>
      <c r="H31" s="224"/>
      <c r="I31" s="190"/>
      <c r="J31" s="443"/>
      <c r="K31" s="163"/>
      <c r="L31" s="157"/>
    </row>
    <row r="32" spans="1:12" ht="33.950000000000003" customHeight="1" x14ac:dyDescent="0.25">
      <c r="A32" s="156"/>
      <c r="B32" s="163"/>
      <c r="C32" s="769"/>
      <c r="D32" s="770"/>
      <c r="E32" s="276"/>
      <c r="F32" s="276"/>
      <c r="G32" s="190"/>
      <c r="H32" s="224"/>
      <c r="I32" s="190"/>
      <c r="J32" s="443"/>
      <c r="K32" s="163"/>
      <c r="L32" s="157"/>
    </row>
    <row r="33" spans="1:12" ht="33.950000000000003" customHeight="1" x14ac:dyDescent="0.25">
      <c r="A33" s="156"/>
      <c r="B33" s="163"/>
      <c r="C33" s="769"/>
      <c r="D33" s="770"/>
      <c r="E33" s="276"/>
      <c r="F33" s="276"/>
      <c r="G33" s="190"/>
      <c r="H33" s="224"/>
      <c r="I33" s="190"/>
      <c r="J33" s="443"/>
      <c r="K33" s="163"/>
      <c r="L33" s="157"/>
    </row>
    <row r="34" spans="1:12" ht="33.950000000000003" customHeight="1" x14ac:dyDescent="0.25">
      <c r="A34" s="156"/>
      <c r="B34" s="163"/>
      <c r="C34" s="769"/>
      <c r="D34" s="770"/>
      <c r="E34" s="276"/>
      <c r="F34" s="276"/>
      <c r="G34" s="190"/>
      <c r="H34" s="224"/>
      <c r="I34" s="190"/>
      <c r="J34" s="443"/>
      <c r="K34" s="163"/>
      <c r="L34" s="157"/>
    </row>
    <row r="35" spans="1:12" ht="33.950000000000003" customHeight="1" x14ac:dyDescent="0.25">
      <c r="A35" s="156"/>
      <c r="B35" s="163"/>
      <c r="C35" s="769"/>
      <c r="D35" s="770"/>
      <c r="E35" s="276"/>
      <c r="F35" s="276"/>
      <c r="G35" s="190"/>
      <c r="H35" s="224"/>
      <c r="I35" s="190"/>
      <c r="J35" s="443"/>
      <c r="K35" s="163"/>
      <c r="L35" s="157"/>
    </row>
    <row r="36" spans="1:12" ht="33.950000000000003" customHeight="1" x14ac:dyDescent="0.25">
      <c r="A36" s="156"/>
      <c r="B36" s="163"/>
      <c r="C36" s="769"/>
      <c r="D36" s="770"/>
      <c r="E36" s="276"/>
      <c r="F36" s="276"/>
      <c r="G36" s="190"/>
      <c r="H36" s="224"/>
      <c r="I36" s="190"/>
      <c r="J36" s="443"/>
      <c r="K36" s="163"/>
      <c r="L36" s="157"/>
    </row>
    <row r="37" spans="1:12" ht="33.950000000000003" customHeight="1" x14ac:dyDescent="0.25">
      <c r="A37" s="156"/>
      <c r="B37" s="163"/>
      <c r="C37" s="769"/>
      <c r="D37" s="770"/>
      <c r="E37" s="276"/>
      <c r="F37" s="276"/>
      <c r="G37" s="190"/>
      <c r="H37" s="224"/>
      <c r="I37" s="190"/>
      <c r="J37" s="443"/>
      <c r="K37" s="163"/>
      <c r="L37" s="157"/>
    </row>
    <row r="38" spans="1:12" ht="33.950000000000003" customHeight="1" x14ac:dyDescent="0.25">
      <c r="A38" s="156"/>
      <c r="B38" s="163"/>
      <c r="C38" s="769"/>
      <c r="D38" s="770"/>
      <c r="E38" s="276"/>
      <c r="F38" s="276"/>
      <c r="G38" s="190"/>
      <c r="H38" s="224"/>
      <c r="I38" s="190"/>
      <c r="J38" s="443"/>
      <c r="K38" s="163"/>
      <c r="L38" s="157"/>
    </row>
    <row r="39" spans="1:12" ht="33.950000000000003" customHeight="1" x14ac:dyDescent="0.25">
      <c r="A39" s="156"/>
      <c r="B39" s="163"/>
      <c r="C39" s="769"/>
      <c r="D39" s="770"/>
      <c r="E39" s="276"/>
      <c r="F39" s="276"/>
      <c r="G39" s="190"/>
      <c r="H39" s="224"/>
      <c r="I39" s="190"/>
      <c r="J39" s="443"/>
      <c r="K39" s="163"/>
      <c r="L39" s="157"/>
    </row>
    <row r="40" spans="1:12" ht="33.950000000000003" customHeight="1" x14ac:dyDescent="0.25">
      <c r="A40" s="156"/>
      <c r="B40" s="163"/>
      <c r="C40" s="769"/>
      <c r="D40" s="770"/>
      <c r="E40" s="276"/>
      <c r="F40" s="276"/>
      <c r="G40" s="190"/>
      <c r="H40" s="224"/>
      <c r="I40" s="190"/>
      <c r="J40" s="443"/>
      <c r="K40" s="163"/>
      <c r="L40" s="157"/>
    </row>
    <row r="41" spans="1:12" ht="33.950000000000003" customHeight="1" x14ac:dyDescent="0.25">
      <c r="A41" s="156"/>
      <c r="B41" s="163"/>
      <c r="C41" s="769"/>
      <c r="D41" s="770"/>
      <c r="E41" s="276"/>
      <c r="F41" s="276"/>
      <c r="G41" s="190"/>
      <c r="H41" s="224"/>
      <c r="I41" s="190"/>
      <c r="J41" s="443"/>
      <c r="K41" s="163"/>
      <c r="L41" s="157"/>
    </row>
    <row r="42" spans="1:12" ht="33.950000000000003" customHeight="1" x14ac:dyDescent="0.25">
      <c r="A42" s="156"/>
      <c r="B42" s="163"/>
      <c r="C42" s="769"/>
      <c r="D42" s="770"/>
      <c r="E42" s="276"/>
      <c r="F42" s="276"/>
      <c r="G42" s="190"/>
      <c r="H42" s="224"/>
      <c r="I42" s="190"/>
      <c r="J42" s="443"/>
      <c r="K42" s="163"/>
      <c r="L42" s="157"/>
    </row>
    <row r="43" spans="1:12" ht="33.950000000000003" customHeight="1" x14ac:dyDescent="0.25">
      <c r="A43" s="156"/>
      <c r="B43" s="163"/>
      <c r="C43" s="769"/>
      <c r="D43" s="770"/>
      <c r="E43" s="272"/>
      <c r="F43" s="276"/>
      <c r="G43" s="190"/>
      <c r="H43" s="224"/>
      <c r="I43" s="190"/>
      <c r="J43" s="443"/>
      <c r="K43" s="163"/>
      <c r="L43" s="157"/>
    </row>
    <row r="44" spans="1:12" ht="33.950000000000003" customHeight="1" x14ac:dyDescent="0.25">
      <c r="A44" s="156"/>
      <c r="B44" s="163"/>
      <c r="C44" s="769"/>
      <c r="D44" s="770"/>
      <c r="E44" s="272"/>
      <c r="F44" s="276"/>
      <c r="G44" s="190"/>
      <c r="H44" s="224"/>
      <c r="I44" s="190"/>
      <c r="J44" s="443"/>
      <c r="K44" s="163"/>
      <c r="L44" s="157"/>
    </row>
    <row r="45" spans="1:12" ht="33.950000000000003" customHeight="1" x14ac:dyDescent="0.25">
      <c r="A45" s="156"/>
      <c r="B45" s="163"/>
      <c r="C45" s="769"/>
      <c r="D45" s="770"/>
      <c r="E45" s="272"/>
      <c r="F45" s="276"/>
      <c r="G45" s="190"/>
      <c r="H45" s="224"/>
      <c r="I45" s="190"/>
      <c r="J45" s="443"/>
      <c r="K45" s="163"/>
      <c r="L45" s="157"/>
    </row>
    <row r="46" spans="1:12" ht="33.950000000000003" customHeight="1" x14ac:dyDescent="0.25">
      <c r="A46" s="156"/>
      <c r="B46" s="163"/>
      <c r="C46" s="769"/>
      <c r="D46" s="770"/>
      <c r="E46" s="272"/>
      <c r="F46" s="276"/>
      <c r="G46" s="190"/>
      <c r="H46" s="224"/>
      <c r="I46" s="190"/>
      <c r="J46" s="443"/>
      <c r="K46" s="163"/>
      <c r="L46" s="157"/>
    </row>
    <row r="47" spans="1:12" ht="33.950000000000003" customHeight="1" x14ac:dyDescent="0.25">
      <c r="A47" s="156"/>
      <c r="B47" s="163"/>
      <c r="C47" s="773"/>
      <c r="D47" s="774"/>
      <c r="E47" s="272"/>
      <c r="F47" s="276"/>
      <c r="G47" s="190"/>
      <c r="H47" s="224"/>
      <c r="I47" s="190"/>
      <c r="J47" s="443"/>
      <c r="K47" s="163"/>
      <c r="L47" s="157"/>
    </row>
    <row r="48" spans="1:12" ht="33.950000000000003" customHeight="1" x14ac:dyDescent="0.25">
      <c r="A48" s="156"/>
      <c r="B48" s="163"/>
      <c r="C48" s="773"/>
      <c r="D48" s="774"/>
      <c r="E48" s="272"/>
      <c r="F48" s="276"/>
      <c r="G48" s="190"/>
      <c r="H48" s="224"/>
      <c r="I48" s="190"/>
      <c r="J48" s="443"/>
      <c r="K48" s="163"/>
      <c r="L48" s="157"/>
    </row>
    <row r="49" spans="1:12" ht="33.950000000000003" customHeight="1" x14ac:dyDescent="0.25">
      <c r="A49" s="156"/>
      <c r="B49" s="163"/>
      <c r="C49" s="773"/>
      <c r="D49" s="774"/>
      <c r="E49" s="272"/>
      <c r="F49" s="276"/>
      <c r="G49" s="190"/>
      <c r="H49" s="224"/>
      <c r="I49" s="190"/>
      <c r="J49" s="443"/>
      <c r="K49" s="163"/>
      <c r="L49" s="157"/>
    </row>
    <row r="50" spans="1:12" ht="33.950000000000003" customHeight="1" x14ac:dyDescent="0.25">
      <c r="A50" s="156"/>
      <c r="B50" s="163"/>
      <c r="C50" s="773"/>
      <c r="D50" s="774"/>
      <c r="E50" s="272"/>
      <c r="F50" s="276"/>
      <c r="G50" s="190"/>
      <c r="H50" s="224"/>
      <c r="I50" s="190"/>
      <c r="J50" s="443"/>
      <c r="K50" s="163"/>
      <c r="L50" s="157"/>
    </row>
    <row r="51" spans="1:12" ht="33.950000000000003" customHeight="1" x14ac:dyDescent="0.25">
      <c r="A51" s="156"/>
      <c r="B51" s="163"/>
      <c r="C51" s="773"/>
      <c r="D51" s="774"/>
      <c r="E51" s="272"/>
      <c r="F51" s="276"/>
      <c r="G51" s="190"/>
      <c r="H51" s="224"/>
      <c r="I51" s="190"/>
      <c r="J51" s="443"/>
      <c r="K51" s="163"/>
      <c r="L51" s="157"/>
    </row>
    <row r="52" spans="1:12" ht="33.950000000000003" customHeight="1" x14ac:dyDescent="0.25">
      <c r="A52" s="156"/>
      <c r="B52" s="163"/>
      <c r="C52" s="773"/>
      <c r="D52" s="774"/>
      <c r="E52" s="272"/>
      <c r="F52" s="276"/>
      <c r="G52" s="190"/>
      <c r="H52" s="224"/>
      <c r="I52" s="190"/>
      <c r="J52" s="443"/>
      <c r="K52" s="163"/>
      <c r="L52" s="157"/>
    </row>
    <row r="53" spans="1:12" ht="33.950000000000003" customHeight="1" x14ac:dyDescent="0.25">
      <c r="A53" s="156"/>
      <c r="B53" s="163"/>
      <c r="C53" s="773"/>
      <c r="D53" s="774"/>
      <c r="E53" s="272"/>
      <c r="F53" s="276"/>
      <c r="G53" s="190"/>
      <c r="H53" s="224"/>
      <c r="I53" s="190"/>
      <c r="J53" s="443"/>
      <c r="K53" s="163"/>
      <c r="L53" s="157"/>
    </row>
    <row r="54" spans="1:12" ht="33.950000000000003" customHeight="1" x14ac:dyDescent="0.25">
      <c r="A54" s="156"/>
      <c r="B54" s="163"/>
      <c r="C54" s="773"/>
      <c r="D54" s="774"/>
      <c r="E54" s="272"/>
      <c r="F54" s="276"/>
      <c r="G54" s="190"/>
      <c r="H54" s="224"/>
      <c r="I54" s="190"/>
      <c r="J54" s="443"/>
      <c r="K54" s="163"/>
      <c r="L54" s="157"/>
    </row>
    <row r="55" spans="1:12" ht="33.950000000000003" customHeight="1" x14ac:dyDescent="0.25">
      <c r="A55" s="156"/>
      <c r="B55" s="163"/>
      <c r="C55" s="773"/>
      <c r="D55" s="774"/>
      <c r="E55" s="272"/>
      <c r="F55" s="276"/>
      <c r="G55" s="190"/>
      <c r="H55" s="224"/>
      <c r="I55" s="190"/>
      <c r="J55" s="443"/>
      <c r="K55" s="163"/>
      <c r="L55" s="157"/>
    </row>
    <row r="56" spans="1:12" ht="33.950000000000003" customHeight="1" x14ac:dyDescent="0.25">
      <c r="A56" s="156"/>
      <c r="B56" s="163"/>
      <c r="C56" s="773"/>
      <c r="D56" s="774"/>
      <c r="E56" s="272"/>
      <c r="F56" s="276"/>
      <c r="G56" s="190"/>
      <c r="H56" s="224"/>
      <c r="I56" s="190"/>
      <c r="J56" s="443"/>
      <c r="K56" s="163"/>
      <c r="L56" s="157"/>
    </row>
    <row r="57" spans="1:12" ht="33.950000000000003" customHeight="1" x14ac:dyDescent="0.25">
      <c r="A57" s="156"/>
      <c r="B57" s="163"/>
      <c r="C57" s="773"/>
      <c r="D57" s="774"/>
      <c r="E57" s="272"/>
      <c r="F57" s="276"/>
      <c r="G57" s="190"/>
      <c r="H57" s="224"/>
      <c r="I57" s="190"/>
      <c r="J57" s="443"/>
      <c r="K57" s="163"/>
      <c r="L57" s="157"/>
    </row>
    <row r="58" spans="1:12" ht="33.950000000000003" customHeight="1" x14ac:dyDescent="0.25">
      <c r="A58" s="156"/>
      <c r="B58" s="163"/>
      <c r="C58" s="773"/>
      <c r="D58" s="774"/>
      <c r="E58" s="272"/>
      <c r="F58" s="276"/>
      <c r="G58" s="190"/>
      <c r="H58" s="224"/>
      <c r="I58" s="190"/>
      <c r="J58" s="443"/>
      <c r="K58" s="163"/>
      <c r="L58" s="157"/>
    </row>
    <row r="59" spans="1:12" ht="33.950000000000003" customHeight="1" x14ac:dyDescent="0.25">
      <c r="A59" s="156"/>
      <c r="B59" s="163"/>
      <c r="C59" s="773"/>
      <c r="D59" s="774"/>
      <c r="E59" s="272"/>
      <c r="F59" s="276"/>
      <c r="G59" s="190"/>
      <c r="H59" s="224"/>
      <c r="I59" s="190"/>
      <c r="J59" s="443"/>
      <c r="K59" s="163"/>
      <c r="L59" s="157"/>
    </row>
    <row r="60" spans="1:12" ht="33.950000000000003" customHeight="1" x14ac:dyDescent="0.25">
      <c r="A60" s="156"/>
      <c r="B60" s="163"/>
      <c r="C60" s="773"/>
      <c r="D60" s="774"/>
      <c r="E60" s="272"/>
      <c r="F60" s="276"/>
      <c r="G60" s="190"/>
      <c r="H60" s="224"/>
      <c r="I60" s="190"/>
      <c r="J60" s="443"/>
      <c r="K60" s="163"/>
      <c r="L60" s="157"/>
    </row>
    <row r="61" spans="1:12" ht="33.950000000000003" customHeight="1" x14ac:dyDescent="0.25">
      <c r="A61" s="156"/>
      <c r="B61" s="163"/>
      <c r="C61" s="773"/>
      <c r="D61" s="774"/>
      <c r="E61" s="272"/>
      <c r="F61" s="276"/>
      <c r="G61" s="190"/>
      <c r="H61" s="224"/>
      <c r="I61" s="190"/>
      <c r="J61" s="443"/>
      <c r="K61" s="163"/>
      <c r="L61" s="157"/>
    </row>
    <row r="62" spans="1:12" ht="33.950000000000003" customHeight="1" x14ac:dyDescent="0.25">
      <c r="A62" s="156"/>
      <c r="B62" s="163"/>
      <c r="C62" s="773"/>
      <c r="D62" s="774"/>
      <c r="E62" s="272"/>
      <c r="F62" s="276"/>
      <c r="G62" s="190"/>
      <c r="H62" s="224"/>
      <c r="I62" s="190"/>
      <c r="J62" s="443"/>
      <c r="K62" s="163"/>
      <c r="L62" s="157"/>
    </row>
    <row r="63" spans="1:12" ht="33.950000000000003" customHeight="1" x14ac:dyDescent="0.25">
      <c r="A63" s="156"/>
      <c r="B63" s="163"/>
      <c r="C63" s="773"/>
      <c r="D63" s="774"/>
      <c r="E63" s="272"/>
      <c r="F63" s="276"/>
      <c r="G63" s="190"/>
      <c r="H63" s="224"/>
      <c r="I63" s="190"/>
      <c r="J63" s="443"/>
      <c r="K63" s="163"/>
      <c r="L63" s="157"/>
    </row>
    <row r="64" spans="1:12" ht="33.950000000000003" customHeight="1" x14ac:dyDescent="0.25">
      <c r="A64" s="156"/>
      <c r="B64" s="163"/>
      <c r="C64" s="773"/>
      <c r="D64" s="774"/>
      <c r="E64" s="272"/>
      <c r="F64" s="276"/>
      <c r="G64" s="190"/>
      <c r="H64" s="224"/>
      <c r="I64" s="190"/>
      <c r="J64" s="443"/>
      <c r="K64" s="163"/>
      <c r="L64" s="157"/>
    </row>
    <row r="65" spans="1:12" ht="33.950000000000003" customHeight="1" x14ac:dyDescent="0.25">
      <c r="A65" s="156"/>
      <c r="B65" s="163"/>
      <c r="C65" s="773"/>
      <c r="D65" s="774"/>
      <c r="E65" s="272"/>
      <c r="F65" s="276"/>
      <c r="G65" s="190"/>
      <c r="H65" s="224"/>
      <c r="I65" s="190"/>
      <c r="J65" s="443"/>
      <c r="K65" s="163"/>
      <c r="L65" s="157"/>
    </row>
    <row r="66" spans="1:12" ht="33.950000000000003" customHeight="1" x14ac:dyDescent="0.25">
      <c r="A66" s="156"/>
      <c r="B66" s="163"/>
      <c r="C66" s="773"/>
      <c r="D66" s="774"/>
      <c r="E66" s="272"/>
      <c r="F66" s="276"/>
      <c r="G66" s="190"/>
      <c r="H66" s="224"/>
      <c r="I66" s="190"/>
      <c r="J66" s="443"/>
      <c r="K66" s="163"/>
      <c r="L66" s="157"/>
    </row>
    <row r="67" spans="1:12" ht="33.950000000000003" customHeight="1" x14ac:dyDescent="0.25">
      <c r="A67" s="156"/>
      <c r="B67" s="163"/>
      <c r="C67" s="773"/>
      <c r="D67" s="774"/>
      <c r="E67" s="272"/>
      <c r="F67" s="276"/>
      <c r="G67" s="190"/>
      <c r="H67" s="224"/>
      <c r="I67" s="190"/>
      <c r="J67" s="443"/>
      <c r="K67" s="163"/>
      <c r="L67" s="157"/>
    </row>
    <row r="68" spans="1:12" ht="33.950000000000003" customHeight="1" x14ac:dyDescent="0.25">
      <c r="A68" s="156"/>
      <c r="B68" s="163"/>
      <c r="C68" s="773"/>
      <c r="D68" s="774"/>
      <c r="E68" s="272"/>
      <c r="F68" s="276"/>
      <c r="G68" s="190"/>
      <c r="H68" s="224"/>
      <c r="I68" s="190"/>
      <c r="J68" s="443"/>
      <c r="K68" s="163"/>
      <c r="L68" s="157"/>
    </row>
    <row r="69" spans="1:12" ht="33.950000000000003" customHeight="1" x14ac:dyDescent="0.25">
      <c r="A69" s="156"/>
      <c r="B69" s="163"/>
      <c r="C69" s="773"/>
      <c r="D69" s="774"/>
      <c r="E69" s="272"/>
      <c r="F69" s="276"/>
      <c r="G69" s="190"/>
      <c r="H69" s="224"/>
      <c r="I69" s="190"/>
      <c r="J69" s="443"/>
      <c r="K69" s="163"/>
      <c r="L69" s="157"/>
    </row>
    <row r="70" spans="1:12" ht="33.950000000000003" customHeight="1" x14ac:dyDescent="0.25">
      <c r="A70" s="156"/>
      <c r="B70" s="163"/>
      <c r="C70" s="773"/>
      <c r="D70" s="774"/>
      <c r="E70" s="272"/>
      <c r="F70" s="276"/>
      <c r="G70" s="190"/>
      <c r="H70" s="224"/>
      <c r="I70" s="190"/>
      <c r="J70" s="443"/>
      <c r="K70" s="163"/>
      <c r="L70" s="157"/>
    </row>
    <row r="71" spans="1:12" ht="33.950000000000003" customHeight="1" x14ac:dyDescent="0.25">
      <c r="A71" s="156"/>
      <c r="B71" s="163"/>
      <c r="C71" s="773"/>
      <c r="D71" s="774"/>
      <c r="E71" s="272"/>
      <c r="F71" s="276"/>
      <c r="G71" s="190"/>
      <c r="H71" s="224"/>
      <c r="I71" s="190"/>
      <c r="J71" s="443"/>
      <c r="K71" s="163"/>
      <c r="L71" s="157"/>
    </row>
    <row r="72" spans="1:12" ht="33.950000000000003" customHeight="1" x14ac:dyDescent="0.25">
      <c r="A72" s="156"/>
      <c r="B72" s="163"/>
      <c r="C72" s="773"/>
      <c r="D72" s="774"/>
      <c r="E72" s="272"/>
      <c r="F72" s="276"/>
      <c r="G72" s="190"/>
      <c r="H72" s="224"/>
      <c r="I72" s="190"/>
      <c r="J72" s="443"/>
      <c r="K72" s="163"/>
      <c r="L72" s="157"/>
    </row>
    <row r="73" spans="1:12" ht="33.950000000000003" customHeight="1" x14ac:dyDescent="0.25">
      <c r="A73" s="156"/>
      <c r="B73" s="163"/>
      <c r="C73" s="773"/>
      <c r="D73" s="774"/>
      <c r="E73" s="272"/>
      <c r="F73" s="276"/>
      <c r="G73" s="190"/>
      <c r="H73" s="224"/>
      <c r="I73" s="190"/>
      <c r="J73" s="443"/>
      <c r="K73" s="163"/>
      <c r="L73" s="157"/>
    </row>
    <row r="74" spans="1:12" ht="33.950000000000003" customHeight="1" x14ac:dyDescent="0.25">
      <c r="A74" s="156"/>
      <c r="B74" s="163"/>
      <c r="C74" s="773"/>
      <c r="D74" s="774"/>
      <c r="E74" s="272"/>
      <c r="F74" s="276"/>
      <c r="G74" s="190"/>
      <c r="H74" s="224"/>
      <c r="I74" s="190"/>
      <c r="J74" s="443"/>
      <c r="K74" s="163"/>
      <c r="L74" s="157"/>
    </row>
    <row r="75" spans="1:12" ht="33.950000000000003" customHeight="1" x14ac:dyDescent="0.25">
      <c r="A75" s="156"/>
      <c r="B75" s="163"/>
      <c r="C75" s="773"/>
      <c r="D75" s="774"/>
      <c r="E75" s="272"/>
      <c r="F75" s="276"/>
      <c r="G75" s="190"/>
      <c r="H75" s="224"/>
      <c r="I75" s="190"/>
      <c r="J75" s="443"/>
      <c r="K75" s="163"/>
      <c r="L75" s="157"/>
    </row>
    <row r="76" spans="1:12" ht="33.950000000000003" customHeight="1" x14ac:dyDescent="0.25">
      <c r="A76" s="156"/>
      <c r="B76" s="163"/>
      <c r="C76" s="773"/>
      <c r="D76" s="774"/>
      <c r="E76" s="272"/>
      <c r="F76" s="276"/>
      <c r="G76" s="190"/>
      <c r="H76" s="224"/>
      <c r="I76" s="190"/>
      <c r="J76" s="443"/>
      <c r="K76" s="163"/>
      <c r="L76" s="157"/>
    </row>
    <row r="77" spans="1:12" ht="33.950000000000003" customHeight="1" x14ac:dyDescent="0.25">
      <c r="A77" s="156"/>
      <c r="B77" s="163"/>
      <c r="C77" s="773"/>
      <c r="D77" s="774"/>
      <c r="E77" s="272"/>
      <c r="F77" s="276"/>
      <c r="G77" s="190"/>
      <c r="H77" s="224"/>
      <c r="I77" s="190"/>
      <c r="J77" s="443"/>
      <c r="K77" s="163"/>
      <c r="L77" s="157"/>
    </row>
    <row r="78" spans="1:12" ht="33.950000000000003" customHeight="1" x14ac:dyDescent="0.25">
      <c r="A78" s="156"/>
      <c r="B78" s="163"/>
      <c r="C78" s="773"/>
      <c r="D78" s="774"/>
      <c r="E78" s="272"/>
      <c r="F78" s="276"/>
      <c r="G78" s="190"/>
      <c r="H78" s="224"/>
      <c r="I78" s="190"/>
      <c r="J78" s="443"/>
      <c r="K78" s="163"/>
      <c r="L78" s="157"/>
    </row>
    <row r="79" spans="1:12" ht="33.950000000000003" customHeight="1" x14ac:dyDescent="0.25">
      <c r="A79" s="156"/>
      <c r="B79" s="163"/>
      <c r="C79" s="773"/>
      <c r="D79" s="774"/>
      <c r="E79" s="272"/>
      <c r="F79" s="276"/>
      <c r="G79" s="190"/>
      <c r="H79" s="224"/>
      <c r="I79" s="190"/>
      <c r="J79" s="443"/>
      <c r="K79" s="163"/>
      <c r="L79" s="157"/>
    </row>
    <row r="80" spans="1:12" ht="33.950000000000003" customHeight="1" x14ac:dyDescent="0.25">
      <c r="A80" s="156"/>
      <c r="B80" s="163"/>
      <c r="C80" s="773"/>
      <c r="D80" s="774"/>
      <c r="E80" s="272"/>
      <c r="F80" s="276"/>
      <c r="G80" s="190"/>
      <c r="H80" s="224"/>
      <c r="I80" s="190"/>
      <c r="J80" s="443"/>
      <c r="K80" s="163"/>
      <c r="L80" s="157"/>
    </row>
    <row r="81" spans="1:12" ht="33.950000000000003" customHeight="1" x14ac:dyDescent="0.25">
      <c r="A81" s="156"/>
      <c r="B81" s="163"/>
      <c r="C81" s="773"/>
      <c r="D81" s="774"/>
      <c r="E81" s="272"/>
      <c r="F81" s="276"/>
      <c r="G81" s="190"/>
      <c r="H81" s="224"/>
      <c r="I81" s="190"/>
      <c r="J81" s="443"/>
      <c r="K81" s="163"/>
      <c r="L81" s="157"/>
    </row>
    <row r="82" spans="1:12" ht="33.950000000000003" customHeight="1" x14ac:dyDescent="0.25">
      <c r="A82" s="156"/>
      <c r="B82" s="163"/>
      <c r="C82" s="773"/>
      <c r="D82" s="774"/>
      <c r="E82" s="272"/>
      <c r="F82" s="276"/>
      <c r="G82" s="190"/>
      <c r="H82" s="224"/>
      <c r="I82" s="190"/>
      <c r="J82" s="443"/>
      <c r="K82" s="163"/>
      <c r="L82" s="157"/>
    </row>
    <row r="83" spans="1:12" ht="33.950000000000003" customHeight="1" x14ac:dyDescent="0.25">
      <c r="A83" s="156"/>
      <c r="B83" s="163"/>
      <c r="C83" s="773"/>
      <c r="D83" s="774"/>
      <c r="E83" s="272"/>
      <c r="F83" s="276"/>
      <c r="G83" s="190"/>
      <c r="H83" s="224"/>
      <c r="I83" s="190"/>
      <c r="J83" s="443"/>
      <c r="K83" s="163"/>
      <c r="L83" s="157"/>
    </row>
    <row r="84" spans="1:12" ht="33.950000000000003" customHeight="1" x14ac:dyDescent="0.25">
      <c r="A84" s="156"/>
      <c r="B84" s="163"/>
      <c r="C84" s="773"/>
      <c r="D84" s="774"/>
      <c r="E84" s="272"/>
      <c r="F84" s="276"/>
      <c r="G84" s="190"/>
      <c r="H84" s="224"/>
      <c r="I84" s="190"/>
      <c r="J84" s="443"/>
      <c r="K84" s="163"/>
      <c r="L84" s="157"/>
    </row>
    <row r="85" spans="1:12" ht="33.950000000000003" customHeight="1" x14ac:dyDescent="0.25">
      <c r="A85" s="156"/>
      <c r="B85" s="163"/>
      <c r="C85" s="773"/>
      <c r="D85" s="774"/>
      <c r="E85" s="272"/>
      <c r="F85" s="276"/>
      <c r="G85" s="190"/>
      <c r="H85" s="224"/>
      <c r="I85" s="190"/>
      <c r="J85" s="443"/>
      <c r="K85" s="163"/>
      <c r="L85" s="157"/>
    </row>
    <row r="86" spans="1:12" ht="33.950000000000003" customHeight="1" x14ac:dyDescent="0.25">
      <c r="A86" s="156"/>
      <c r="B86" s="163"/>
      <c r="C86" s="773"/>
      <c r="D86" s="774"/>
      <c r="E86" s="272"/>
      <c r="F86" s="276"/>
      <c r="G86" s="190"/>
      <c r="H86" s="224"/>
      <c r="I86" s="190"/>
      <c r="J86" s="443"/>
      <c r="K86" s="163"/>
      <c r="L86" s="157"/>
    </row>
    <row r="87" spans="1:12" ht="33.950000000000003" customHeight="1" x14ac:dyDescent="0.25">
      <c r="A87" s="156"/>
      <c r="B87" s="163"/>
      <c r="C87" s="773"/>
      <c r="D87" s="774"/>
      <c r="E87" s="272"/>
      <c r="F87" s="276"/>
      <c r="G87" s="190"/>
      <c r="H87" s="224"/>
      <c r="I87" s="190"/>
      <c r="J87" s="443"/>
      <c r="K87" s="163"/>
      <c r="L87" s="157"/>
    </row>
    <row r="88" spans="1:12" ht="33.950000000000003" customHeight="1" x14ac:dyDescent="0.25">
      <c r="A88" s="156"/>
      <c r="B88" s="163"/>
      <c r="C88" s="773"/>
      <c r="D88" s="774"/>
      <c r="E88" s="272"/>
      <c r="F88" s="276"/>
      <c r="G88" s="190"/>
      <c r="H88" s="224"/>
      <c r="I88" s="190"/>
      <c r="J88" s="443"/>
      <c r="K88" s="163"/>
      <c r="L88" s="157"/>
    </row>
    <row r="89" spans="1:12" ht="33.950000000000003" customHeight="1" x14ac:dyDescent="0.25">
      <c r="A89" s="156"/>
      <c r="B89" s="163"/>
      <c r="C89" s="773"/>
      <c r="D89" s="774"/>
      <c r="E89" s="272"/>
      <c r="F89" s="276"/>
      <c r="G89" s="190"/>
      <c r="H89" s="224"/>
      <c r="I89" s="190"/>
      <c r="J89" s="443"/>
      <c r="K89" s="163"/>
      <c r="L89" s="157"/>
    </row>
    <row r="90" spans="1:12" ht="33.950000000000003" customHeight="1" x14ac:dyDescent="0.25">
      <c r="A90" s="156"/>
      <c r="B90" s="163"/>
      <c r="C90" s="773"/>
      <c r="D90" s="774"/>
      <c r="E90" s="272"/>
      <c r="F90" s="276"/>
      <c r="G90" s="190"/>
      <c r="H90" s="224"/>
      <c r="I90" s="190"/>
      <c r="J90" s="443"/>
      <c r="K90" s="163"/>
      <c r="L90" s="157"/>
    </row>
    <row r="91" spans="1:12" ht="33.950000000000003" customHeight="1" x14ac:dyDescent="0.25">
      <c r="A91" s="156"/>
      <c r="B91" s="163"/>
      <c r="C91" s="773"/>
      <c r="D91" s="774"/>
      <c r="E91" s="272"/>
      <c r="F91" s="276"/>
      <c r="G91" s="190"/>
      <c r="H91" s="224"/>
      <c r="I91" s="190"/>
      <c r="J91" s="443"/>
      <c r="K91" s="163"/>
      <c r="L91" s="157"/>
    </row>
    <row r="92" spans="1:12" ht="33.950000000000003" customHeight="1" x14ac:dyDescent="0.25">
      <c r="A92" s="156"/>
      <c r="B92" s="163"/>
      <c r="C92" s="773"/>
      <c r="D92" s="774"/>
      <c r="E92" s="272"/>
      <c r="F92" s="276"/>
      <c r="G92" s="190"/>
      <c r="H92" s="224"/>
      <c r="I92" s="190"/>
      <c r="J92" s="443"/>
      <c r="K92" s="163"/>
      <c r="L92" s="157"/>
    </row>
    <row r="93" spans="1:12" ht="33.950000000000003" customHeight="1" x14ac:dyDescent="0.25">
      <c r="A93" s="156"/>
      <c r="B93" s="163"/>
      <c r="C93" s="773"/>
      <c r="D93" s="774"/>
      <c r="E93" s="272"/>
      <c r="F93" s="276"/>
      <c r="G93" s="190"/>
      <c r="H93" s="224"/>
      <c r="I93" s="190"/>
      <c r="J93" s="443"/>
      <c r="K93" s="163"/>
      <c r="L93" s="157"/>
    </row>
    <row r="94" spans="1:12" ht="33.950000000000003" customHeight="1" x14ac:dyDescent="0.25">
      <c r="A94" s="156"/>
      <c r="B94" s="163"/>
      <c r="C94" s="773"/>
      <c r="D94" s="774"/>
      <c r="E94" s="272"/>
      <c r="F94" s="276"/>
      <c r="G94" s="190"/>
      <c r="H94" s="224"/>
      <c r="I94" s="190"/>
      <c r="J94" s="443"/>
      <c r="K94" s="163"/>
      <c r="L94" s="157"/>
    </row>
    <row r="95" spans="1:12" ht="33.950000000000003" customHeight="1" x14ac:dyDescent="0.25">
      <c r="A95" s="156"/>
      <c r="B95" s="163"/>
      <c r="C95" s="773"/>
      <c r="D95" s="774"/>
      <c r="E95" s="272"/>
      <c r="F95" s="276"/>
      <c r="G95" s="190"/>
      <c r="H95" s="224"/>
      <c r="I95" s="190"/>
      <c r="J95" s="443"/>
      <c r="K95" s="163"/>
      <c r="L95" s="157"/>
    </row>
    <row r="96" spans="1:12" ht="33.950000000000003" customHeight="1" x14ac:dyDescent="0.25">
      <c r="A96" s="156"/>
      <c r="B96" s="163"/>
      <c r="C96" s="773"/>
      <c r="D96" s="774"/>
      <c r="E96" s="272"/>
      <c r="F96" s="276"/>
      <c r="G96" s="190"/>
      <c r="H96" s="224"/>
      <c r="I96" s="190"/>
      <c r="J96" s="443"/>
      <c r="K96" s="163"/>
      <c r="L96" s="157"/>
    </row>
    <row r="97" spans="1:12" ht="33.950000000000003" customHeight="1" x14ac:dyDescent="0.25">
      <c r="A97" s="156"/>
      <c r="B97" s="163"/>
      <c r="C97" s="773"/>
      <c r="D97" s="774"/>
      <c r="E97" s="272"/>
      <c r="F97" s="276"/>
      <c r="G97" s="190"/>
      <c r="H97" s="224"/>
      <c r="I97" s="190"/>
      <c r="J97" s="443"/>
      <c r="K97" s="163"/>
      <c r="L97" s="157"/>
    </row>
    <row r="98" spans="1:12" ht="33.950000000000003" customHeight="1" x14ac:dyDescent="0.25">
      <c r="A98" s="156"/>
      <c r="B98" s="163"/>
      <c r="C98" s="773"/>
      <c r="D98" s="774"/>
      <c r="E98" s="272"/>
      <c r="F98" s="276"/>
      <c r="G98" s="190"/>
      <c r="H98" s="224"/>
      <c r="I98" s="190"/>
      <c r="J98" s="443"/>
      <c r="K98" s="163"/>
      <c r="L98" s="157"/>
    </row>
    <row r="99" spans="1:12" ht="33.950000000000003" customHeight="1" x14ac:dyDescent="0.25">
      <c r="A99" s="156"/>
      <c r="B99" s="163"/>
      <c r="C99" s="773"/>
      <c r="D99" s="774"/>
      <c r="E99" s="272"/>
      <c r="F99" s="276"/>
      <c r="G99" s="190"/>
      <c r="H99" s="224"/>
      <c r="I99" s="190"/>
      <c r="J99" s="443"/>
      <c r="K99" s="163"/>
      <c r="L99" s="157"/>
    </row>
    <row r="100" spans="1:12" ht="33.950000000000003" customHeight="1" x14ac:dyDescent="0.25">
      <c r="A100" s="156"/>
      <c r="B100" s="163"/>
      <c r="C100" s="773"/>
      <c r="D100" s="774"/>
      <c r="E100" s="272"/>
      <c r="F100" s="276"/>
      <c r="G100" s="190"/>
      <c r="H100" s="224"/>
      <c r="I100" s="190"/>
      <c r="J100" s="443"/>
      <c r="K100" s="163"/>
      <c r="L100" s="157"/>
    </row>
    <row r="101" spans="1:12" ht="33.950000000000003" customHeight="1" x14ac:dyDescent="0.25">
      <c r="A101" s="156"/>
      <c r="B101" s="163"/>
      <c r="C101" s="773"/>
      <c r="D101" s="774"/>
      <c r="E101" s="272"/>
      <c r="F101" s="276"/>
      <c r="G101" s="190"/>
      <c r="H101" s="224"/>
      <c r="I101" s="190"/>
      <c r="J101" s="443"/>
      <c r="K101" s="163"/>
      <c r="L101" s="157"/>
    </row>
    <row r="102" spans="1:12" ht="33.950000000000003" customHeight="1" x14ac:dyDescent="0.25">
      <c r="A102" s="156"/>
      <c r="B102" s="163"/>
      <c r="C102" s="773"/>
      <c r="D102" s="774"/>
      <c r="E102" s="272"/>
      <c r="F102" s="276"/>
      <c r="G102" s="190"/>
      <c r="H102" s="224"/>
      <c r="I102" s="190"/>
      <c r="J102" s="443"/>
      <c r="K102" s="163"/>
      <c r="L102" s="157"/>
    </row>
    <row r="103" spans="1:12" ht="33.950000000000003" customHeight="1" x14ac:dyDescent="0.25">
      <c r="A103" s="156"/>
      <c r="B103" s="163"/>
      <c r="C103" s="773"/>
      <c r="D103" s="774"/>
      <c r="E103" s="272"/>
      <c r="F103" s="276"/>
      <c r="G103" s="190"/>
      <c r="H103" s="224"/>
      <c r="I103" s="190"/>
      <c r="J103" s="443"/>
      <c r="K103" s="163"/>
      <c r="L103" s="157"/>
    </row>
    <row r="104" spans="1:12" ht="33.950000000000003" customHeight="1" x14ac:dyDescent="0.25">
      <c r="A104" s="156"/>
      <c r="B104" s="163"/>
      <c r="C104" s="773"/>
      <c r="D104" s="774"/>
      <c r="E104" s="272"/>
      <c r="F104" s="276"/>
      <c r="G104" s="190"/>
      <c r="H104" s="224"/>
      <c r="I104" s="190"/>
      <c r="J104" s="443"/>
      <c r="K104" s="163"/>
      <c r="L104" s="157"/>
    </row>
    <row r="105" spans="1:12" ht="33.950000000000003" customHeight="1" x14ac:dyDescent="0.25">
      <c r="A105" s="156"/>
      <c r="B105" s="163"/>
      <c r="C105" s="773"/>
      <c r="D105" s="774"/>
      <c r="E105" s="272"/>
      <c r="F105" s="276"/>
      <c r="G105" s="190"/>
      <c r="H105" s="224"/>
      <c r="I105" s="190"/>
      <c r="J105" s="443"/>
      <c r="K105" s="163"/>
      <c r="L105" s="157"/>
    </row>
    <row r="106" spans="1:12" ht="33.950000000000003" customHeight="1" x14ac:dyDescent="0.25">
      <c r="A106" s="156"/>
      <c r="B106" s="163"/>
      <c r="C106" s="773"/>
      <c r="D106" s="774"/>
      <c r="E106" s="272"/>
      <c r="F106" s="276"/>
      <c r="G106" s="190"/>
      <c r="H106" s="224"/>
      <c r="I106" s="190"/>
      <c r="J106" s="443"/>
      <c r="K106" s="163"/>
      <c r="L106" s="157"/>
    </row>
    <row r="107" spans="1:12" ht="33.950000000000003" customHeight="1" x14ac:dyDescent="0.25">
      <c r="A107" s="156"/>
      <c r="B107" s="163"/>
      <c r="C107" s="773"/>
      <c r="D107" s="774"/>
      <c r="E107" s="272"/>
      <c r="F107" s="276"/>
      <c r="G107" s="190"/>
      <c r="H107" s="224"/>
      <c r="I107" s="190"/>
      <c r="J107" s="443"/>
      <c r="K107" s="163"/>
      <c r="L107" s="157"/>
    </row>
    <row r="108" spans="1:12" ht="33.950000000000003" customHeight="1" x14ac:dyDescent="0.25">
      <c r="A108" s="156"/>
      <c r="B108" s="163"/>
      <c r="C108" s="773"/>
      <c r="D108" s="774"/>
      <c r="E108" s="272"/>
      <c r="F108" s="276"/>
      <c r="G108" s="190"/>
      <c r="H108" s="224"/>
      <c r="I108" s="190"/>
      <c r="J108" s="443"/>
      <c r="K108" s="163"/>
      <c r="L108" s="157"/>
    </row>
    <row r="109" spans="1:12" ht="33.950000000000003" customHeight="1" x14ac:dyDescent="0.25">
      <c r="A109" s="156"/>
      <c r="B109" s="163"/>
      <c r="C109" s="773"/>
      <c r="D109" s="774"/>
      <c r="E109" s="272"/>
      <c r="F109" s="276"/>
      <c r="G109" s="190"/>
      <c r="H109" s="224"/>
      <c r="I109" s="190"/>
      <c r="J109" s="443"/>
      <c r="K109" s="163"/>
      <c r="L109" s="157"/>
    </row>
    <row r="110" spans="1:12" ht="33.950000000000003" customHeight="1" x14ac:dyDescent="0.25">
      <c r="A110" s="156"/>
      <c r="B110" s="163"/>
      <c r="C110" s="773"/>
      <c r="D110" s="774"/>
      <c r="E110" s="272"/>
      <c r="F110" s="276"/>
      <c r="G110" s="190"/>
      <c r="H110" s="224"/>
      <c r="I110" s="190"/>
      <c r="J110" s="443"/>
      <c r="K110" s="163"/>
      <c r="L110" s="157"/>
    </row>
    <row r="111" spans="1:12" ht="33.950000000000003" customHeight="1" x14ac:dyDescent="0.25">
      <c r="A111" s="156"/>
      <c r="B111" s="163"/>
      <c r="C111" s="773"/>
      <c r="D111" s="774"/>
      <c r="E111" s="272"/>
      <c r="F111" s="276"/>
      <c r="G111" s="190"/>
      <c r="H111" s="224"/>
      <c r="I111" s="190"/>
      <c r="J111" s="443"/>
      <c r="K111" s="163"/>
      <c r="L111" s="157"/>
    </row>
    <row r="112" spans="1:12" ht="33.950000000000003" customHeight="1" x14ac:dyDescent="0.25">
      <c r="A112" s="156"/>
      <c r="B112" s="163"/>
      <c r="C112" s="773"/>
      <c r="D112" s="774"/>
      <c r="E112" s="272"/>
      <c r="F112" s="276"/>
      <c r="G112" s="190"/>
      <c r="H112" s="224"/>
      <c r="I112" s="190"/>
      <c r="J112" s="443"/>
      <c r="K112" s="163"/>
      <c r="L112" s="157"/>
    </row>
    <row r="113" spans="1:12" ht="33.950000000000003" customHeight="1" x14ac:dyDescent="0.25">
      <c r="A113" s="156"/>
      <c r="B113" s="163"/>
      <c r="C113" s="773"/>
      <c r="D113" s="774"/>
      <c r="E113" s="272"/>
      <c r="F113" s="276"/>
      <c r="G113" s="190"/>
      <c r="H113" s="224"/>
      <c r="I113" s="190"/>
      <c r="J113" s="443"/>
      <c r="K113" s="163"/>
      <c r="L113" s="157"/>
    </row>
    <row r="114" spans="1:12" ht="33.950000000000003" customHeight="1" x14ac:dyDescent="0.25">
      <c r="A114" s="156"/>
      <c r="B114" s="163"/>
      <c r="C114" s="773"/>
      <c r="D114" s="774"/>
      <c r="E114" s="272"/>
      <c r="F114" s="276"/>
      <c r="G114" s="190"/>
      <c r="H114" s="224"/>
      <c r="I114" s="190"/>
      <c r="J114" s="443"/>
      <c r="K114" s="163"/>
      <c r="L114" s="157"/>
    </row>
    <row r="115" spans="1:12" ht="33.950000000000003" customHeight="1" x14ac:dyDescent="0.25">
      <c r="A115" s="156"/>
      <c r="B115" s="163"/>
      <c r="C115" s="773"/>
      <c r="D115" s="774"/>
      <c r="E115" s="272"/>
      <c r="F115" s="276"/>
      <c r="G115" s="190"/>
      <c r="H115" s="224"/>
      <c r="I115" s="190"/>
      <c r="J115" s="443"/>
      <c r="K115" s="163"/>
      <c r="L115" s="157"/>
    </row>
    <row r="116" spans="1:12" ht="33.950000000000003" customHeight="1" x14ac:dyDescent="0.25">
      <c r="A116" s="156"/>
      <c r="B116" s="163"/>
      <c r="C116" s="773"/>
      <c r="D116" s="774"/>
      <c r="E116" s="272"/>
      <c r="F116" s="276"/>
      <c r="G116" s="190"/>
      <c r="H116" s="224"/>
      <c r="I116" s="190"/>
      <c r="J116" s="443"/>
      <c r="K116" s="163"/>
      <c r="L116" s="157"/>
    </row>
    <row r="117" spans="1:12" ht="33.950000000000003" customHeight="1" x14ac:dyDescent="0.25">
      <c r="A117" s="156"/>
      <c r="B117" s="163"/>
      <c r="C117" s="773"/>
      <c r="D117" s="774"/>
      <c r="E117" s="272"/>
      <c r="F117" s="276"/>
      <c r="G117" s="190"/>
      <c r="H117" s="224"/>
      <c r="I117" s="190"/>
      <c r="J117" s="443"/>
      <c r="K117" s="163"/>
      <c r="L117" s="157"/>
    </row>
    <row r="118" spans="1:12" ht="33.950000000000003" customHeight="1" x14ac:dyDescent="0.25">
      <c r="A118" s="156"/>
      <c r="B118" s="163"/>
      <c r="C118" s="773"/>
      <c r="D118" s="774"/>
      <c r="E118" s="272"/>
      <c r="F118" s="276"/>
      <c r="G118" s="190"/>
      <c r="H118" s="224"/>
      <c r="I118" s="190"/>
      <c r="J118" s="443"/>
      <c r="K118" s="163"/>
      <c r="L118" s="157"/>
    </row>
    <row r="119" spans="1:12" ht="33.950000000000003" customHeight="1" x14ac:dyDescent="0.25">
      <c r="A119" s="156"/>
      <c r="B119" s="163"/>
      <c r="C119" s="773"/>
      <c r="D119" s="774"/>
      <c r="E119" s="272"/>
      <c r="F119" s="276"/>
      <c r="G119" s="190"/>
      <c r="H119" s="224"/>
      <c r="I119" s="190"/>
      <c r="J119" s="443"/>
      <c r="K119" s="163"/>
      <c r="L119" s="157"/>
    </row>
    <row r="120" spans="1:12" ht="33.950000000000003" customHeight="1" x14ac:dyDescent="0.25">
      <c r="A120" s="156"/>
      <c r="B120" s="163"/>
      <c r="C120" s="773"/>
      <c r="D120" s="774"/>
      <c r="E120" s="272"/>
      <c r="F120" s="276"/>
      <c r="G120" s="190"/>
      <c r="H120" s="224"/>
      <c r="I120" s="190"/>
      <c r="J120" s="443"/>
      <c r="K120" s="163"/>
      <c r="L120" s="157"/>
    </row>
    <row r="121" spans="1:12" ht="33.950000000000003" customHeight="1" x14ac:dyDescent="0.25">
      <c r="A121" s="156"/>
      <c r="B121" s="163"/>
      <c r="C121" s="773"/>
      <c r="D121" s="774"/>
      <c r="E121" s="272"/>
      <c r="F121" s="276"/>
      <c r="G121" s="190"/>
      <c r="H121" s="224"/>
      <c r="I121" s="190"/>
      <c r="J121" s="443"/>
      <c r="K121" s="163"/>
      <c r="L121" s="157"/>
    </row>
    <row r="122" spans="1:12" ht="33.950000000000003" customHeight="1" x14ac:dyDescent="0.25">
      <c r="A122" s="156"/>
      <c r="B122" s="163"/>
      <c r="C122" s="773"/>
      <c r="D122" s="774"/>
      <c r="E122" s="272"/>
      <c r="F122" s="276"/>
      <c r="G122" s="190"/>
      <c r="H122" s="224"/>
      <c r="I122" s="190"/>
      <c r="J122" s="443"/>
      <c r="K122" s="163"/>
      <c r="L122" s="157"/>
    </row>
    <row r="123" spans="1:12" ht="33.950000000000003" customHeight="1" x14ac:dyDescent="0.25">
      <c r="A123" s="156"/>
      <c r="B123" s="163"/>
      <c r="C123" s="773"/>
      <c r="D123" s="774"/>
      <c r="E123" s="272"/>
      <c r="F123" s="276"/>
      <c r="G123" s="190"/>
      <c r="H123" s="224"/>
      <c r="I123" s="190"/>
      <c r="J123" s="443"/>
      <c r="K123" s="163"/>
      <c r="L123" s="157"/>
    </row>
    <row r="124" spans="1:12" ht="33.950000000000003" customHeight="1" x14ac:dyDescent="0.25">
      <c r="A124" s="156"/>
      <c r="B124" s="163"/>
      <c r="C124" s="773"/>
      <c r="D124" s="774"/>
      <c r="E124" s="272"/>
      <c r="F124" s="276"/>
      <c r="G124" s="190"/>
      <c r="H124" s="224"/>
      <c r="I124" s="190"/>
      <c r="J124" s="443"/>
      <c r="K124" s="163"/>
      <c r="L124" s="157"/>
    </row>
    <row r="125" spans="1:12" ht="33.950000000000003" customHeight="1" x14ac:dyDescent="0.25">
      <c r="A125" s="156"/>
      <c r="B125" s="163"/>
      <c r="C125" s="773"/>
      <c r="D125" s="774"/>
      <c r="E125" s="272"/>
      <c r="F125" s="276"/>
      <c r="G125" s="190"/>
      <c r="H125" s="224"/>
      <c r="I125" s="190"/>
      <c r="J125" s="443"/>
      <c r="K125" s="163"/>
      <c r="L125" s="157"/>
    </row>
    <row r="126" spans="1:12" ht="33.950000000000003" customHeight="1" x14ac:dyDescent="0.25">
      <c r="A126" s="156"/>
      <c r="B126" s="163"/>
      <c r="C126" s="773"/>
      <c r="D126" s="774"/>
      <c r="E126" s="272"/>
      <c r="F126" s="276"/>
      <c r="G126" s="190"/>
      <c r="H126" s="224"/>
      <c r="I126" s="190"/>
      <c r="J126" s="443"/>
      <c r="K126" s="163"/>
      <c r="L126" s="157"/>
    </row>
    <row r="127" spans="1:12" ht="33.950000000000003" customHeight="1" x14ac:dyDescent="0.25">
      <c r="A127" s="156"/>
      <c r="B127" s="163"/>
      <c r="C127" s="773"/>
      <c r="D127" s="774"/>
      <c r="E127" s="272"/>
      <c r="F127" s="276"/>
      <c r="G127" s="190"/>
      <c r="H127" s="224"/>
      <c r="I127" s="190"/>
      <c r="J127" s="443"/>
      <c r="K127" s="163"/>
      <c r="L127" s="157"/>
    </row>
    <row r="128" spans="1:12" ht="33.950000000000003" customHeight="1" x14ac:dyDescent="0.25">
      <c r="A128" s="156"/>
      <c r="B128" s="163"/>
      <c r="C128" s="773"/>
      <c r="D128" s="774"/>
      <c r="E128" s="272"/>
      <c r="F128" s="276"/>
      <c r="G128" s="190"/>
      <c r="H128" s="224"/>
      <c r="I128" s="190"/>
      <c r="J128" s="443"/>
      <c r="K128" s="163"/>
      <c r="L128" s="157"/>
    </row>
    <row r="129" spans="1:12" ht="33.950000000000003" customHeight="1" x14ac:dyDescent="0.25">
      <c r="A129" s="156"/>
      <c r="B129" s="163"/>
      <c r="C129" s="773"/>
      <c r="D129" s="774"/>
      <c r="E129" s="272"/>
      <c r="F129" s="276"/>
      <c r="G129" s="190"/>
      <c r="H129" s="224"/>
      <c r="I129" s="190"/>
      <c r="J129" s="443"/>
      <c r="K129" s="163"/>
      <c r="L129" s="157"/>
    </row>
    <row r="130" spans="1:12" ht="33.950000000000003" customHeight="1" x14ac:dyDescent="0.25">
      <c r="A130" s="156"/>
      <c r="B130" s="163"/>
      <c r="C130" s="773"/>
      <c r="D130" s="774"/>
      <c r="E130" s="272"/>
      <c r="F130" s="276"/>
      <c r="G130" s="190"/>
      <c r="H130" s="224"/>
      <c r="I130" s="190"/>
      <c r="J130" s="443"/>
      <c r="K130" s="163"/>
      <c r="L130" s="157"/>
    </row>
    <row r="131" spans="1:12" ht="33.950000000000003" customHeight="1" x14ac:dyDescent="0.25">
      <c r="A131" s="156"/>
      <c r="B131" s="163"/>
      <c r="C131" s="773"/>
      <c r="D131" s="774"/>
      <c r="E131" s="272"/>
      <c r="F131" s="276"/>
      <c r="G131" s="190"/>
      <c r="H131" s="224"/>
      <c r="I131" s="190"/>
      <c r="J131" s="443"/>
      <c r="K131" s="163"/>
      <c r="L131" s="157"/>
    </row>
    <row r="132" spans="1:12" ht="33.950000000000003" customHeight="1" x14ac:dyDescent="0.25">
      <c r="A132" s="156"/>
      <c r="B132" s="163"/>
      <c r="C132" s="773"/>
      <c r="D132" s="774"/>
      <c r="E132" s="272"/>
      <c r="F132" s="276"/>
      <c r="G132" s="190"/>
      <c r="H132" s="224"/>
      <c r="I132" s="190"/>
      <c r="J132" s="443"/>
      <c r="K132" s="163"/>
      <c r="L132" s="157"/>
    </row>
    <row r="133" spans="1:12" ht="33.950000000000003" customHeight="1" x14ac:dyDescent="0.25">
      <c r="A133" s="156"/>
      <c r="B133" s="163"/>
      <c r="C133" s="773"/>
      <c r="D133" s="774"/>
      <c r="E133" s="272"/>
      <c r="F133" s="276"/>
      <c r="G133" s="190"/>
      <c r="H133" s="224"/>
      <c r="I133" s="190"/>
      <c r="J133" s="443"/>
      <c r="K133" s="163"/>
      <c r="L133" s="157"/>
    </row>
    <row r="134" spans="1:12" ht="33.950000000000003" customHeight="1" x14ac:dyDescent="0.25">
      <c r="A134" s="156"/>
      <c r="B134" s="163"/>
      <c r="C134" s="773"/>
      <c r="D134" s="774"/>
      <c r="E134" s="272"/>
      <c r="F134" s="276"/>
      <c r="G134" s="190"/>
      <c r="H134" s="224"/>
      <c r="I134" s="190"/>
      <c r="J134" s="443"/>
      <c r="K134" s="163"/>
      <c r="L134" s="157"/>
    </row>
    <row r="135" spans="1:12" ht="33.950000000000003" customHeight="1" x14ac:dyDescent="0.25">
      <c r="A135" s="156"/>
      <c r="B135" s="163"/>
      <c r="C135" s="773"/>
      <c r="D135" s="774"/>
      <c r="E135" s="272"/>
      <c r="F135" s="276"/>
      <c r="G135" s="190"/>
      <c r="H135" s="224"/>
      <c r="I135" s="190"/>
      <c r="J135" s="443"/>
      <c r="K135" s="163"/>
      <c r="L135" s="157"/>
    </row>
    <row r="136" spans="1:12" ht="33.950000000000003" customHeight="1" x14ac:dyDescent="0.25">
      <c r="A136" s="156"/>
      <c r="B136" s="163"/>
      <c r="C136" s="773"/>
      <c r="D136" s="774"/>
      <c r="E136" s="272"/>
      <c r="F136" s="276"/>
      <c r="G136" s="190"/>
      <c r="H136" s="224"/>
      <c r="I136" s="190"/>
      <c r="J136" s="443"/>
      <c r="K136" s="163"/>
      <c r="L136" s="157"/>
    </row>
    <row r="137" spans="1:12" ht="33.950000000000003" customHeight="1" x14ac:dyDescent="0.25">
      <c r="A137" s="156"/>
      <c r="B137" s="163"/>
      <c r="C137" s="773"/>
      <c r="D137" s="774"/>
      <c r="E137" s="272"/>
      <c r="F137" s="276"/>
      <c r="G137" s="190"/>
      <c r="H137" s="224"/>
      <c r="I137" s="190"/>
      <c r="J137" s="443"/>
      <c r="K137" s="163"/>
      <c r="L137" s="157"/>
    </row>
    <row r="138" spans="1:12" ht="33.950000000000003" customHeight="1" x14ac:dyDescent="0.25">
      <c r="A138" s="156"/>
      <c r="B138" s="163"/>
      <c r="C138" s="773"/>
      <c r="D138" s="774"/>
      <c r="E138" s="272"/>
      <c r="F138" s="276"/>
      <c r="G138" s="190"/>
      <c r="H138" s="224"/>
      <c r="I138" s="190"/>
      <c r="J138" s="443"/>
      <c r="K138" s="163"/>
      <c r="L138" s="157"/>
    </row>
    <row r="139" spans="1:12" ht="33.950000000000003" customHeight="1" x14ac:dyDescent="0.25">
      <c r="A139" s="156"/>
      <c r="B139" s="165"/>
      <c r="C139" s="769"/>
      <c r="D139" s="770"/>
      <c r="E139" s="272"/>
      <c r="F139" s="276"/>
      <c r="G139" s="190"/>
      <c r="H139" s="224"/>
      <c r="I139" s="190"/>
      <c r="J139" s="443"/>
      <c r="K139" s="163"/>
      <c r="L139" s="157"/>
    </row>
    <row r="140" spans="1:12" ht="33.950000000000003" customHeight="1" x14ac:dyDescent="0.25">
      <c r="A140" s="156"/>
      <c r="B140" s="165"/>
      <c r="C140" s="769"/>
      <c r="D140" s="770"/>
      <c r="E140" s="272"/>
      <c r="F140" s="276"/>
      <c r="G140" s="190"/>
      <c r="H140" s="224"/>
      <c r="I140" s="190"/>
      <c r="J140" s="443"/>
      <c r="K140" s="163"/>
      <c r="L140" s="157"/>
    </row>
    <row r="141" spans="1:12" ht="33.950000000000003" customHeight="1" x14ac:dyDescent="0.25">
      <c r="A141" s="156"/>
      <c r="B141" s="163"/>
      <c r="C141" s="769"/>
      <c r="D141" s="770"/>
      <c r="E141" s="276"/>
      <c r="F141" s="276"/>
      <c r="G141" s="190"/>
      <c r="H141" s="224"/>
      <c r="I141" s="190"/>
      <c r="J141" s="443"/>
      <c r="K141" s="163"/>
      <c r="L141" s="157"/>
    </row>
    <row r="142" spans="1:12" ht="33.950000000000003" customHeight="1" x14ac:dyDescent="0.25">
      <c r="A142" s="156"/>
      <c r="B142" s="165"/>
      <c r="C142" s="769"/>
      <c r="D142" s="770"/>
      <c r="E142" s="272"/>
      <c r="F142" s="276"/>
      <c r="G142" s="190"/>
      <c r="H142" s="224"/>
      <c r="I142" s="190"/>
      <c r="J142" s="443"/>
      <c r="K142" s="163"/>
      <c r="L142" s="157"/>
    </row>
    <row r="143" spans="1:12" ht="33.950000000000003" customHeight="1" x14ac:dyDescent="0.25">
      <c r="A143" s="156"/>
      <c r="B143" s="163"/>
      <c r="C143" s="773"/>
      <c r="D143" s="774"/>
      <c r="E143" s="272"/>
      <c r="F143" s="276"/>
      <c r="G143" s="190"/>
      <c r="H143" s="224"/>
      <c r="I143" s="190"/>
      <c r="J143" s="443"/>
      <c r="K143" s="163"/>
      <c r="L143" s="157"/>
    </row>
    <row r="144" spans="1:12" ht="33.950000000000003" customHeight="1" x14ac:dyDescent="0.25">
      <c r="A144" s="156"/>
      <c r="B144" s="165"/>
      <c r="C144" s="773"/>
      <c r="D144" s="774"/>
      <c r="E144" s="272"/>
      <c r="F144" s="276"/>
      <c r="G144" s="190"/>
      <c r="H144" s="224"/>
      <c r="I144" s="190"/>
      <c r="J144" s="443"/>
      <c r="K144" s="163"/>
      <c r="L144" s="157"/>
    </row>
    <row r="145" spans="1:17" ht="33.950000000000003" customHeight="1" x14ac:dyDescent="0.25">
      <c r="A145" s="156"/>
      <c r="B145" s="165"/>
      <c r="C145" s="773"/>
      <c r="D145" s="774"/>
      <c r="E145" s="272"/>
      <c r="F145" s="276"/>
      <c r="G145" s="190"/>
      <c r="H145" s="224"/>
      <c r="I145" s="190"/>
      <c r="J145" s="443"/>
      <c r="K145" s="163"/>
      <c r="L145" s="157"/>
    </row>
    <row r="146" spans="1:17" ht="33.950000000000003" customHeight="1" x14ac:dyDescent="0.25">
      <c r="A146" s="156"/>
      <c r="B146" s="165"/>
      <c r="C146" s="773"/>
      <c r="D146" s="774"/>
      <c r="E146" s="272"/>
      <c r="F146" s="276"/>
      <c r="G146" s="190"/>
      <c r="H146" s="224"/>
      <c r="I146" s="190"/>
      <c r="J146" s="443"/>
      <c r="K146" s="163"/>
      <c r="L146" s="157"/>
    </row>
    <row r="147" spans="1:17" ht="33.950000000000003" customHeight="1" x14ac:dyDescent="0.25">
      <c r="A147" s="156"/>
      <c r="B147" s="165"/>
      <c r="C147" s="773"/>
      <c r="D147" s="774"/>
      <c r="E147" s="272"/>
      <c r="F147" s="276"/>
      <c r="G147" s="190"/>
      <c r="H147" s="224"/>
      <c r="I147" s="190"/>
      <c r="J147" s="443"/>
      <c r="K147" s="163"/>
      <c r="L147" s="157"/>
    </row>
    <row r="148" spans="1:17" ht="33.950000000000003" customHeight="1" x14ac:dyDescent="0.25">
      <c r="A148" s="156"/>
      <c r="B148" s="165"/>
      <c r="C148" s="773"/>
      <c r="D148" s="774"/>
      <c r="E148" s="272"/>
      <c r="F148" s="276"/>
      <c r="G148" s="190"/>
      <c r="H148" s="224"/>
      <c r="I148" s="190"/>
      <c r="J148" s="443"/>
      <c r="K148" s="163"/>
      <c r="L148" s="157"/>
    </row>
    <row r="149" spans="1:17" ht="33.950000000000003" customHeight="1" x14ac:dyDescent="0.25">
      <c r="A149" s="156"/>
      <c r="B149" s="165"/>
      <c r="C149" s="773"/>
      <c r="D149" s="774"/>
      <c r="E149" s="272"/>
      <c r="F149" s="276"/>
      <c r="G149" s="190"/>
      <c r="H149" s="224"/>
      <c r="I149" s="190"/>
      <c r="J149" s="443"/>
      <c r="K149" s="163"/>
      <c r="L149" s="157"/>
    </row>
    <row r="150" spans="1:17" ht="33.950000000000003" customHeight="1" x14ac:dyDescent="0.25">
      <c r="A150" s="156"/>
      <c r="B150" s="163"/>
      <c r="C150" s="769"/>
      <c r="D150" s="770"/>
      <c r="E150" s="272"/>
      <c r="F150" s="276"/>
      <c r="G150" s="190"/>
      <c r="H150" s="224"/>
      <c r="I150" s="190"/>
      <c r="J150" s="443"/>
      <c r="K150" s="163"/>
      <c r="L150" s="157"/>
    </row>
    <row r="151" spans="1:17" ht="19.5" customHeight="1" x14ac:dyDescent="0.3">
      <c r="A151" s="156"/>
      <c r="D151" s="159"/>
      <c r="E151" s="775" t="s">
        <v>220</v>
      </c>
      <c r="F151" s="775"/>
      <c r="G151" s="775"/>
      <c r="H151" s="775"/>
      <c r="I151" s="775"/>
      <c r="J151" s="775"/>
      <c r="K151" s="268">
        <f>SUMIFS($H$12:$H$150,$K$12:$K$150,"Habilitación de partida por cierre de brecha ")</f>
        <v>0</v>
      </c>
      <c r="L151" s="157"/>
      <c r="N151" s="776"/>
      <c r="O151" s="776"/>
      <c r="P151" s="776"/>
      <c r="Q151" s="776"/>
    </row>
    <row r="152" spans="1:17" ht="20.100000000000001" customHeight="1" x14ac:dyDescent="0.25">
      <c r="A152" s="156"/>
      <c r="D152" s="159"/>
      <c r="E152" s="775" t="s">
        <v>204</v>
      </c>
      <c r="F152" s="775"/>
      <c r="G152" s="775"/>
      <c r="H152" s="775"/>
      <c r="I152" s="775"/>
      <c r="J152" s="775"/>
      <c r="K152" s="268">
        <f>SUMIFS($H$12:$H$150,$K$12:$K$150,"Habilitación de partida con cargo al rubro de contrato ocasional")</f>
        <v>0</v>
      </c>
      <c r="L152" s="157"/>
    </row>
    <row r="153" spans="1:17" ht="20.100000000000001" customHeight="1" x14ac:dyDescent="0.25">
      <c r="A153" s="156"/>
      <c r="D153" s="159"/>
      <c r="E153" s="775" t="s">
        <v>221</v>
      </c>
      <c r="F153" s="775"/>
      <c r="G153" s="775"/>
      <c r="H153" s="775"/>
      <c r="I153" s="775"/>
      <c r="J153" s="775"/>
      <c r="K153" s="514">
        <f>SUM(K151:K152)</f>
        <v>0</v>
      </c>
      <c r="L153" s="157"/>
    </row>
    <row r="154" spans="1:17" ht="20.100000000000001" customHeight="1" x14ac:dyDescent="0.25">
      <c r="A154" s="156"/>
      <c r="D154" s="159"/>
      <c r="E154" s="159"/>
      <c r="F154" s="160"/>
      <c r="G154" s="210"/>
      <c r="H154" s="210"/>
      <c r="I154" s="210"/>
      <c r="J154" s="210"/>
      <c r="K154" s="255"/>
      <c r="L154" s="157"/>
    </row>
    <row r="155" spans="1:17" ht="20.100000000000001" customHeight="1" x14ac:dyDescent="0.25">
      <c r="A155" s="156"/>
      <c r="D155" s="159"/>
      <c r="E155" s="159"/>
      <c r="F155" s="160"/>
      <c r="G155" s="210"/>
      <c r="H155" s="210"/>
      <c r="I155" s="210"/>
      <c r="J155" s="210"/>
      <c r="K155" s="212"/>
      <c r="L155" s="157"/>
    </row>
    <row r="156" spans="1:17" ht="20.100000000000001" customHeight="1" x14ac:dyDescent="0.25">
      <c r="A156" s="156"/>
      <c r="D156" s="159"/>
      <c r="E156" s="784" t="s">
        <v>171</v>
      </c>
      <c r="F156" s="784"/>
      <c r="G156" s="784"/>
      <c r="H156" s="784"/>
      <c r="I156" s="441"/>
      <c r="J156" s="160"/>
      <c r="K156" s="160"/>
      <c r="L156" s="157"/>
    </row>
    <row r="157" spans="1:17" ht="20.100000000000001" customHeight="1" thickBot="1" x14ac:dyDescent="0.3">
      <c r="A157" s="161"/>
      <c r="B157" s="772" t="s">
        <v>99</v>
      </c>
      <c r="C157" s="772"/>
      <c r="D157" s="772"/>
      <c r="E157" s="772"/>
      <c r="F157" s="772"/>
      <c r="G157" s="772"/>
      <c r="H157" s="772"/>
      <c r="I157" s="772"/>
      <c r="J157" s="772"/>
      <c r="K157" s="160"/>
      <c r="L157" s="211"/>
    </row>
  </sheetData>
  <sheetProtection algorithmName="SHA-512" hashValue="I9S2hzZ3yw2dhyGoJn8XAv1WeUXaDS9kyU7Qwc6VBlPCeoJOfwViV0JiiZlpy17dkZLWgVPQUU0LxrOblmH43w==" saltValue="pQMypBk6jzq5rW3o83MAKA==" spinCount="100000" sheet="1" objects="1" scenarios="1"/>
  <protectedRanges>
    <protectedRange sqref="A7:B9 F7 L7:AB9 I7:J9" name="Rango2"/>
    <protectedRange sqref="K7:K9" name="Rango2_1"/>
  </protectedRanges>
  <mergeCells count="160">
    <mergeCell ref="E156:H156"/>
    <mergeCell ref="C66:D6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7:D67"/>
    <mergeCell ref="C68:D68"/>
    <mergeCell ref="C69:D69"/>
    <mergeCell ref="C70:D70"/>
    <mergeCell ref="C71:D71"/>
    <mergeCell ref="C90:D90"/>
    <mergeCell ref="C91:D91"/>
    <mergeCell ref="C92:D92"/>
    <mergeCell ref="C93:D93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94:D94"/>
    <mergeCell ref="C85:D85"/>
    <mergeCell ref="C86:D86"/>
    <mergeCell ref="C87:D87"/>
    <mergeCell ref="C88:D88"/>
    <mergeCell ref="C89:D89"/>
    <mergeCell ref="C105:D105"/>
    <mergeCell ref="C106:D106"/>
    <mergeCell ref="C107:D107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N13:Q13"/>
    <mergeCell ref="N12:Q12"/>
    <mergeCell ref="E151:J151"/>
    <mergeCell ref="E10:K10"/>
    <mergeCell ref="B8:E8"/>
    <mergeCell ref="A9:L9"/>
    <mergeCell ref="C14:D14"/>
    <mergeCell ref="C15:D15"/>
    <mergeCell ref="C27:D27"/>
    <mergeCell ref="C17:D17"/>
    <mergeCell ref="C22:D22"/>
    <mergeCell ref="C25:D25"/>
    <mergeCell ref="C26:D26"/>
    <mergeCell ref="C23:D23"/>
    <mergeCell ref="C24:D24"/>
    <mergeCell ref="C136:D136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42:D42"/>
    <mergeCell ref="C140:D140"/>
    <mergeCell ref="E152:J152"/>
    <mergeCell ref="C43:D43"/>
    <mergeCell ref="C44:D44"/>
    <mergeCell ref="C45:D45"/>
    <mergeCell ref="C46:D46"/>
    <mergeCell ref="N151:Q151"/>
    <mergeCell ref="C130:D130"/>
    <mergeCell ref="C131:D131"/>
    <mergeCell ref="C132:D132"/>
    <mergeCell ref="C133:D133"/>
    <mergeCell ref="C134:D134"/>
    <mergeCell ref="C135:D135"/>
    <mergeCell ref="C149:D149"/>
    <mergeCell ref="C147:D147"/>
    <mergeCell ref="C148:D148"/>
    <mergeCell ref="C138:D138"/>
    <mergeCell ref="C137:D137"/>
    <mergeCell ref="C129:D129"/>
    <mergeCell ref="C108:D108"/>
    <mergeCell ref="C109:D109"/>
    <mergeCell ref="C110:D110"/>
    <mergeCell ref="C124:D124"/>
    <mergeCell ref="B157:J157"/>
    <mergeCell ref="C150:D150"/>
    <mergeCell ref="C28:D28"/>
    <mergeCell ref="C29:D29"/>
    <mergeCell ref="C37:D37"/>
    <mergeCell ref="C38:D38"/>
    <mergeCell ref="C39:D39"/>
    <mergeCell ref="C146:D146"/>
    <mergeCell ref="C141:D141"/>
    <mergeCell ref="C139:D139"/>
    <mergeCell ref="C40:D40"/>
    <mergeCell ref="C142:D142"/>
    <mergeCell ref="C143:D143"/>
    <mergeCell ref="C144:D144"/>
    <mergeCell ref="C35:D35"/>
    <mergeCell ref="E153:J153"/>
    <mergeCell ref="C145:D145"/>
    <mergeCell ref="C30:D30"/>
    <mergeCell ref="C31:D31"/>
    <mergeCell ref="C32:D32"/>
    <mergeCell ref="C33:D33"/>
    <mergeCell ref="C34:D34"/>
    <mergeCell ref="C36:D36"/>
    <mergeCell ref="C41:D41"/>
    <mergeCell ref="B2:E5"/>
    <mergeCell ref="F2:I3"/>
    <mergeCell ref="F4:I4"/>
    <mergeCell ref="F5:I5"/>
    <mergeCell ref="B6:J6"/>
    <mergeCell ref="C11:D11"/>
    <mergeCell ref="C20:D20"/>
    <mergeCell ref="C21:D21"/>
    <mergeCell ref="B10:D10"/>
    <mergeCell ref="C12:D12"/>
    <mergeCell ref="C13:D13"/>
    <mergeCell ref="C18:D18"/>
    <mergeCell ref="C19:D19"/>
    <mergeCell ref="C16:D16"/>
    <mergeCell ref="B7:E7"/>
    <mergeCell ref="F8:I8"/>
    <mergeCell ref="F7:I7"/>
  </mergeCells>
  <dataValidations count="1">
    <dataValidation type="list" allowBlank="1" showInputMessage="1" showErrorMessage="1" sqref="K12:K150" xr:uid="{00000000-0002-0000-0500-000000000000}">
      <formula1>$N$12:$N$13</formula1>
    </dataValidation>
  </dataValidations>
  <pageMargins left="0.25" right="0.25" top="0.75" bottom="0.75" header="0.3" footer="0.3"/>
  <pageSetup paperSize="206" scale="66" orientation="landscape" r:id="rId1"/>
  <rowBreaks count="1" manualBreakCount="1">
    <brk id="132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Datos!$H$2:$H$11</xm:f>
          </x14:formula1>
          <xm:sqref>K7</xm:sqref>
        </x14:dataValidation>
        <x14:dataValidation type="list" allowBlank="1" showInputMessage="1" showErrorMessage="1" xr:uid="{00000000-0002-0000-0500-000002000000}">
          <x14:formula1>
            <xm:f>Datos!$I$2:$I$9</xm:f>
          </x14:formula1>
          <xm:sqref>F5:I5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AO209"/>
  <sheetViews>
    <sheetView showGridLines="0" view="pageBreakPreview" zoomScaleNormal="100" zoomScaleSheetLayoutView="100" workbookViewId="0">
      <selection activeCell="G5" sqref="G5:O5"/>
    </sheetView>
  </sheetViews>
  <sheetFormatPr baseColWidth="10" defaultColWidth="11.42578125" defaultRowHeight="13.5" customHeight="1" x14ac:dyDescent="0.25"/>
  <cols>
    <col min="1" max="1" width="1.5703125" style="49" customWidth="1"/>
    <col min="2" max="2" width="3.7109375" style="49" customWidth="1"/>
    <col min="3" max="3" width="12.28515625" style="49" customWidth="1"/>
    <col min="4" max="4" width="10.85546875" style="49" customWidth="1"/>
    <col min="5" max="5" width="13" style="49" customWidth="1"/>
    <col min="6" max="6" width="19.28515625" style="49" customWidth="1"/>
    <col min="7" max="7" width="11" style="49" customWidth="1"/>
    <col min="8" max="8" width="14.28515625" style="49" customWidth="1"/>
    <col min="9" max="9" width="16.140625" style="147" customWidth="1"/>
    <col min="10" max="10" width="12.7109375" style="147" customWidth="1"/>
    <col min="11" max="11" width="8.42578125" style="147" customWidth="1"/>
    <col min="12" max="12" width="5.42578125" style="147" customWidth="1"/>
    <col min="13" max="14" width="6.7109375" style="147" customWidth="1"/>
    <col min="15" max="15" width="28.28515625" style="147" customWidth="1"/>
    <col min="16" max="16" width="17.42578125" style="147" customWidth="1"/>
    <col min="17" max="17" width="22.85546875" style="151" customWidth="1"/>
    <col min="18" max="41" width="11.42578125" style="49" hidden="1" customWidth="1"/>
    <col min="42" max="55" width="0" style="49" hidden="1" customWidth="1"/>
    <col min="56" max="16384" width="11.42578125" style="49"/>
  </cols>
  <sheetData>
    <row r="1" spans="1:41" ht="7.5" customHeight="1" x14ac:dyDescent="0.25">
      <c r="A1" s="58"/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7"/>
      <c r="Q1" s="150"/>
    </row>
    <row r="2" spans="1:41" ht="12" customHeight="1" x14ac:dyDescent="0.25">
      <c r="A2" s="54"/>
      <c r="B2" s="733"/>
      <c r="C2" s="733"/>
      <c r="D2" s="733"/>
      <c r="E2" s="733"/>
      <c r="F2" s="733"/>
      <c r="G2" s="786" t="s">
        <v>365</v>
      </c>
      <c r="H2" s="786"/>
      <c r="I2" s="786"/>
      <c r="J2" s="786"/>
      <c r="K2" s="786"/>
      <c r="L2" s="786"/>
      <c r="M2" s="786"/>
      <c r="N2" s="786"/>
      <c r="O2" s="786"/>
      <c r="P2" s="435" t="s">
        <v>63</v>
      </c>
      <c r="Q2" s="508">
        <f>Datos!J2</f>
        <v>44928</v>
      </c>
      <c r="R2" s="151"/>
    </row>
    <row r="3" spans="1:41" ht="12" customHeight="1" x14ac:dyDescent="0.25">
      <c r="A3" s="54"/>
      <c r="B3" s="733"/>
      <c r="C3" s="733"/>
      <c r="D3" s="733"/>
      <c r="E3" s="733"/>
      <c r="F3" s="733"/>
      <c r="G3" s="786"/>
      <c r="H3" s="786"/>
      <c r="I3" s="786"/>
      <c r="J3" s="786"/>
      <c r="K3" s="786"/>
      <c r="L3" s="786"/>
      <c r="M3" s="786"/>
      <c r="N3" s="786"/>
      <c r="O3" s="786"/>
      <c r="P3" s="435" t="s">
        <v>61</v>
      </c>
      <c r="Q3" s="509" t="s">
        <v>460</v>
      </c>
      <c r="R3" s="151"/>
    </row>
    <row r="4" spans="1:41" ht="12" customHeight="1" x14ac:dyDescent="0.25">
      <c r="A4" s="54"/>
      <c r="B4" s="733"/>
      <c r="C4" s="733"/>
      <c r="D4" s="733"/>
      <c r="E4" s="733"/>
      <c r="F4" s="733"/>
      <c r="G4" s="675" t="str">
        <f>'ÍNDICE 00'!C10</f>
        <v>LISTA DE ASIGNACIONES PARA CONTRATOS DE SERVICIOS OCASIONALES</v>
      </c>
      <c r="H4" s="675"/>
      <c r="I4" s="675"/>
      <c r="J4" s="675"/>
      <c r="K4" s="675"/>
      <c r="L4" s="675"/>
      <c r="M4" s="675"/>
      <c r="N4" s="675"/>
      <c r="O4" s="675"/>
      <c r="P4" s="435" t="s">
        <v>64</v>
      </c>
      <c r="Q4" s="510" t="s">
        <v>146</v>
      </c>
      <c r="R4" s="151"/>
    </row>
    <row r="5" spans="1:41" ht="12" customHeight="1" x14ac:dyDescent="0.25">
      <c r="A5" s="54"/>
      <c r="B5" s="733"/>
      <c r="C5" s="733"/>
      <c r="D5" s="733"/>
      <c r="E5" s="733"/>
      <c r="F5" s="733"/>
      <c r="G5" s="732" t="s">
        <v>412</v>
      </c>
      <c r="H5" s="732"/>
      <c r="I5" s="732"/>
      <c r="J5" s="732"/>
      <c r="K5" s="732"/>
      <c r="L5" s="732"/>
      <c r="M5" s="732"/>
      <c r="N5" s="732"/>
      <c r="O5" s="732"/>
      <c r="P5" s="435" t="s">
        <v>59</v>
      </c>
      <c r="Q5" s="510" t="str">
        <f>'ÍNDICE 00'!I10</f>
        <v>PRO-MDT-PTH-01 FOR 10 EXT</v>
      </c>
      <c r="R5" s="151"/>
    </row>
    <row r="6" spans="1:41" ht="9" customHeight="1" x14ac:dyDescent="0.25">
      <c r="A6" s="54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277"/>
      <c r="P6" s="277"/>
    </row>
    <row r="7" spans="1:41" s="48" customFormat="1" ht="16.5" customHeight="1" x14ac:dyDescent="0.3">
      <c r="A7" s="12"/>
      <c r="B7" s="666" t="s">
        <v>55</v>
      </c>
      <c r="C7" s="667"/>
      <c r="D7" s="667"/>
      <c r="E7" s="667"/>
      <c r="F7" s="667"/>
      <c r="G7" s="561"/>
      <c r="H7" s="561"/>
      <c r="I7" s="561"/>
      <c r="J7" s="561"/>
      <c r="K7" s="561"/>
      <c r="L7" s="561"/>
      <c r="M7" s="561"/>
      <c r="N7" s="561"/>
      <c r="O7" s="385" t="s">
        <v>78</v>
      </c>
      <c r="P7" s="561"/>
      <c r="Q7" s="562"/>
      <c r="R7" s="270"/>
      <c r="S7" s="50"/>
      <c r="T7" s="49"/>
      <c r="U7" s="49"/>
      <c r="V7" s="53"/>
      <c r="W7" s="49"/>
      <c r="X7" s="65"/>
      <c r="Y7" s="49"/>
      <c r="Z7" s="53"/>
      <c r="AA7" s="49"/>
      <c r="AB7" s="65"/>
      <c r="AC7" s="49"/>
      <c r="AD7" s="53"/>
      <c r="AE7" s="49"/>
      <c r="AF7" s="65"/>
      <c r="AG7" s="49"/>
      <c r="AH7" s="53"/>
      <c r="AI7" s="49"/>
      <c r="AJ7" s="65"/>
      <c r="AK7" s="49"/>
      <c r="AL7" s="53"/>
      <c r="AM7" s="49"/>
      <c r="AN7" s="65"/>
      <c r="AO7" s="49"/>
    </row>
    <row r="8" spans="1:41" s="48" customFormat="1" ht="16.5" customHeight="1" x14ac:dyDescent="0.25">
      <c r="A8" s="12"/>
      <c r="B8" s="563" t="s">
        <v>176</v>
      </c>
      <c r="C8" s="564"/>
      <c r="D8" s="564"/>
      <c r="E8" s="564"/>
      <c r="F8" s="564"/>
      <c r="G8" s="738"/>
      <c r="H8" s="738"/>
      <c r="I8" s="738"/>
      <c r="J8" s="738"/>
      <c r="K8" s="738"/>
      <c r="L8" s="738"/>
      <c r="M8" s="738"/>
      <c r="N8" s="738"/>
      <c r="O8" s="382" t="s">
        <v>96</v>
      </c>
      <c r="P8" s="565"/>
      <c r="Q8" s="566"/>
      <c r="R8" s="50"/>
      <c r="S8" s="49"/>
      <c r="T8" s="49"/>
      <c r="U8" s="53"/>
      <c r="V8" s="49"/>
      <c r="W8" s="65"/>
      <c r="X8" s="49"/>
      <c r="Y8" s="53"/>
      <c r="Z8" s="49"/>
      <c r="AA8" s="65"/>
      <c r="AB8" s="49"/>
      <c r="AC8" s="53"/>
      <c r="AD8" s="49"/>
      <c r="AE8" s="65"/>
      <c r="AF8" s="49"/>
      <c r="AG8" s="53"/>
      <c r="AH8" s="49"/>
      <c r="AI8" s="65"/>
      <c r="AJ8" s="49"/>
      <c r="AK8" s="53"/>
      <c r="AL8" s="49"/>
      <c r="AM8" s="65"/>
    </row>
    <row r="9" spans="1:41" s="48" customFormat="1" ht="9.9499999999999993" customHeight="1" x14ac:dyDescent="0.25">
      <c r="A9" s="1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50"/>
      <c r="S9" s="49"/>
      <c r="T9" s="49"/>
      <c r="U9" s="53"/>
      <c r="V9" s="49"/>
      <c r="W9" s="65"/>
      <c r="X9" s="49"/>
      <c r="Y9" s="53"/>
      <c r="Z9" s="49"/>
      <c r="AA9" s="65"/>
      <c r="AB9" s="49"/>
      <c r="AC9" s="53"/>
      <c r="AD9" s="49"/>
      <c r="AE9" s="65"/>
      <c r="AF9" s="49"/>
      <c r="AG9" s="53"/>
      <c r="AH9" s="49"/>
      <c r="AI9" s="65"/>
      <c r="AJ9" s="49"/>
      <c r="AK9" s="53"/>
      <c r="AL9" s="49"/>
      <c r="AM9" s="65"/>
    </row>
    <row r="10" spans="1:41" ht="16.5" customHeight="1" x14ac:dyDescent="0.25">
      <c r="A10" s="54"/>
      <c r="B10" s="727" t="s">
        <v>56</v>
      </c>
      <c r="C10" s="727"/>
      <c r="D10" s="727"/>
      <c r="E10" s="778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</row>
    <row r="11" spans="1:41" ht="15.75" customHeight="1" x14ac:dyDescent="0.25">
      <c r="A11" s="54"/>
      <c r="B11" s="716" t="s">
        <v>98</v>
      </c>
      <c r="C11" s="788" t="s">
        <v>2</v>
      </c>
      <c r="D11" s="790"/>
      <c r="E11" s="716" t="s">
        <v>143</v>
      </c>
      <c r="F11" s="716" t="s">
        <v>8</v>
      </c>
      <c r="G11" s="716" t="s">
        <v>10</v>
      </c>
      <c r="H11" s="716" t="s">
        <v>3</v>
      </c>
      <c r="I11" s="716" t="s">
        <v>7</v>
      </c>
      <c r="J11" s="716" t="s">
        <v>11</v>
      </c>
      <c r="K11" s="716" t="s">
        <v>12</v>
      </c>
      <c r="L11" s="716"/>
      <c r="M11" s="716"/>
      <c r="N11" s="716"/>
      <c r="O11" s="785" t="s">
        <v>420</v>
      </c>
      <c r="P11" s="785" t="s">
        <v>6</v>
      </c>
      <c r="Q11" s="788" t="s">
        <v>202</v>
      </c>
    </row>
    <row r="12" spans="1:41" ht="19.5" customHeight="1" x14ac:dyDescent="0.25">
      <c r="A12" s="54"/>
      <c r="B12" s="716"/>
      <c r="C12" s="791"/>
      <c r="D12" s="792"/>
      <c r="E12" s="716"/>
      <c r="F12" s="716"/>
      <c r="G12" s="716"/>
      <c r="H12" s="716"/>
      <c r="I12" s="716"/>
      <c r="J12" s="716"/>
      <c r="K12" s="716" t="s">
        <v>166</v>
      </c>
      <c r="L12" s="716"/>
      <c r="M12" s="716" t="s">
        <v>167</v>
      </c>
      <c r="N12" s="716"/>
      <c r="O12" s="742"/>
      <c r="P12" s="742"/>
      <c r="Q12" s="789"/>
    </row>
    <row r="13" spans="1:41" ht="33.950000000000003" customHeight="1" x14ac:dyDescent="0.25">
      <c r="A13" s="54"/>
      <c r="B13" s="165"/>
      <c r="C13" s="743"/>
      <c r="D13" s="744"/>
      <c r="E13" s="238"/>
      <c r="F13" s="273"/>
      <c r="G13" s="165"/>
      <c r="H13" s="190"/>
      <c r="I13" s="227"/>
      <c r="J13" s="443"/>
      <c r="K13" s="787"/>
      <c r="L13" s="787"/>
      <c r="M13" s="787"/>
      <c r="N13" s="787"/>
      <c r="O13" s="384"/>
      <c r="P13" s="526"/>
      <c r="Q13" s="271" t="s">
        <v>385</v>
      </c>
      <c r="S13" s="49" t="s">
        <v>385</v>
      </c>
    </row>
    <row r="14" spans="1:41" ht="33.950000000000003" customHeight="1" x14ac:dyDescent="0.25">
      <c r="A14" s="54"/>
      <c r="B14" s="165"/>
      <c r="C14" s="743"/>
      <c r="D14" s="744"/>
      <c r="E14" s="273"/>
      <c r="F14" s="272"/>
      <c r="G14" s="165"/>
      <c r="H14" s="190"/>
      <c r="I14" s="227"/>
      <c r="J14" s="443"/>
      <c r="K14" s="787"/>
      <c r="L14" s="787"/>
      <c r="M14" s="787"/>
      <c r="N14" s="787"/>
      <c r="O14" s="384"/>
      <c r="P14" s="526"/>
      <c r="Q14" s="271" t="s">
        <v>386</v>
      </c>
      <c r="S14" s="49" t="s">
        <v>386</v>
      </c>
    </row>
    <row r="15" spans="1:41" ht="33.950000000000003" customHeight="1" x14ac:dyDescent="0.25">
      <c r="A15" s="54"/>
      <c r="B15" s="165"/>
      <c r="C15" s="743"/>
      <c r="D15" s="744"/>
      <c r="E15" s="273"/>
      <c r="F15" s="272"/>
      <c r="G15" s="165"/>
      <c r="H15" s="190"/>
      <c r="I15" s="227"/>
      <c r="J15" s="443"/>
      <c r="K15" s="787"/>
      <c r="L15" s="787"/>
      <c r="M15" s="787"/>
      <c r="N15" s="787"/>
      <c r="O15" s="384"/>
      <c r="P15" s="526"/>
      <c r="Q15" s="271"/>
      <c r="S15" s="49" t="s">
        <v>251</v>
      </c>
    </row>
    <row r="16" spans="1:41" ht="33.950000000000003" customHeight="1" x14ac:dyDescent="0.25">
      <c r="A16" s="54"/>
      <c r="B16" s="165"/>
      <c r="C16" s="743"/>
      <c r="D16" s="744"/>
      <c r="E16" s="273"/>
      <c r="F16" s="272"/>
      <c r="G16" s="165"/>
      <c r="H16" s="190"/>
      <c r="I16" s="227"/>
      <c r="J16" s="443"/>
      <c r="K16" s="787"/>
      <c r="L16" s="787"/>
      <c r="M16" s="787"/>
      <c r="N16" s="787"/>
      <c r="O16" s="384"/>
      <c r="P16" s="526"/>
      <c r="Q16" s="271"/>
    </row>
    <row r="17" spans="1:17" ht="33.950000000000003" customHeight="1" x14ac:dyDescent="0.25">
      <c r="A17" s="54"/>
      <c r="B17" s="165"/>
      <c r="C17" s="743"/>
      <c r="D17" s="744"/>
      <c r="E17" s="273"/>
      <c r="F17" s="272"/>
      <c r="G17" s="165"/>
      <c r="H17" s="190"/>
      <c r="I17" s="227"/>
      <c r="J17" s="443"/>
      <c r="K17" s="787"/>
      <c r="L17" s="787"/>
      <c r="M17" s="787"/>
      <c r="N17" s="787"/>
      <c r="O17" s="384"/>
      <c r="P17" s="526"/>
      <c r="Q17" s="271"/>
    </row>
    <row r="18" spans="1:17" ht="33.950000000000003" customHeight="1" x14ac:dyDescent="0.25">
      <c r="A18" s="54"/>
      <c r="B18" s="165"/>
      <c r="C18" s="743"/>
      <c r="D18" s="744"/>
      <c r="E18" s="273"/>
      <c r="F18" s="272"/>
      <c r="G18" s="165"/>
      <c r="H18" s="190"/>
      <c r="I18" s="227"/>
      <c r="J18" s="443"/>
      <c r="K18" s="787"/>
      <c r="L18" s="787"/>
      <c r="M18" s="787"/>
      <c r="N18" s="787"/>
      <c r="O18" s="384"/>
      <c r="P18" s="526"/>
      <c r="Q18" s="271"/>
    </row>
    <row r="19" spans="1:17" ht="33.950000000000003" customHeight="1" x14ac:dyDescent="0.25">
      <c r="A19" s="54"/>
      <c r="B19" s="165"/>
      <c r="C19" s="743"/>
      <c r="D19" s="744"/>
      <c r="E19" s="273"/>
      <c r="F19" s="272"/>
      <c r="G19" s="165"/>
      <c r="H19" s="190"/>
      <c r="I19" s="227"/>
      <c r="J19" s="443"/>
      <c r="K19" s="787"/>
      <c r="L19" s="787"/>
      <c r="M19" s="787"/>
      <c r="N19" s="787"/>
      <c r="O19" s="384"/>
      <c r="P19" s="526"/>
      <c r="Q19" s="271"/>
    </row>
    <row r="20" spans="1:17" ht="33.950000000000003" customHeight="1" x14ac:dyDescent="0.25">
      <c r="A20" s="54"/>
      <c r="B20" s="165"/>
      <c r="C20" s="743"/>
      <c r="D20" s="744"/>
      <c r="E20" s="273"/>
      <c r="F20" s="272"/>
      <c r="G20" s="165"/>
      <c r="H20" s="190"/>
      <c r="I20" s="227"/>
      <c r="J20" s="443"/>
      <c r="K20" s="787"/>
      <c r="L20" s="787"/>
      <c r="M20" s="787"/>
      <c r="N20" s="787"/>
      <c r="O20" s="384"/>
      <c r="P20" s="526"/>
      <c r="Q20" s="271"/>
    </row>
    <row r="21" spans="1:17" ht="33.950000000000003" customHeight="1" x14ac:dyDescent="0.25">
      <c r="A21" s="54"/>
      <c r="B21" s="165"/>
      <c r="C21" s="743"/>
      <c r="D21" s="744"/>
      <c r="E21" s="273"/>
      <c r="F21" s="272"/>
      <c r="G21" s="165"/>
      <c r="H21" s="190"/>
      <c r="I21" s="227"/>
      <c r="J21" s="443"/>
      <c r="K21" s="787"/>
      <c r="L21" s="787"/>
      <c r="M21" s="787"/>
      <c r="N21" s="787"/>
      <c r="O21" s="384"/>
      <c r="P21" s="526"/>
      <c r="Q21" s="271"/>
    </row>
    <row r="22" spans="1:17" ht="33.950000000000003" customHeight="1" x14ac:dyDescent="0.25">
      <c r="A22" s="54"/>
      <c r="B22" s="165"/>
      <c r="C22" s="743"/>
      <c r="D22" s="744"/>
      <c r="E22" s="273"/>
      <c r="F22" s="272"/>
      <c r="G22" s="165"/>
      <c r="H22" s="190"/>
      <c r="I22" s="227"/>
      <c r="J22" s="443"/>
      <c r="K22" s="787"/>
      <c r="L22" s="787"/>
      <c r="M22" s="787"/>
      <c r="N22" s="787"/>
      <c r="O22" s="384"/>
      <c r="P22" s="526"/>
      <c r="Q22" s="271"/>
    </row>
    <row r="23" spans="1:17" ht="33.950000000000003" customHeight="1" x14ac:dyDescent="0.25">
      <c r="A23" s="54"/>
      <c r="B23" s="165"/>
      <c r="C23" s="743"/>
      <c r="D23" s="744"/>
      <c r="E23" s="273"/>
      <c r="F23" s="272"/>
      <c r="G23" s="165"/>
      <c r="H23" s="190"/>
      <c r="I23" s="227"/>
      <c r="J23" s="443"/>
      <c r="K23" s="787"/>
      <c r="L23" s="787"/>
      <c r="M23" s="787"/>
      <c r="N23" s="787"/>
      <c r="O23" s="384"/>
      <c r="P23" s="526"/>
      <c r="Q23" s="271"/>
    </row>
    <row r="24" spans="1:17" ht="33.950000000000003" customHeight="1" x14ac:dyDescent="0.25">
      <c r="A24" s="54"/>
      <c r="B24" s="165"/>
      <c r="C24" s="743"/>
      <c r="D24" s="744"/>
      <c r="E24" s="273"/>
      <c r="F24" s="272"/>
      <c r="G24" s="165"/>
      <c r="H24" s="190"/>
      <c r="I24" s="227"/>
      <c r="J24" s="443"/>
      <c r="K24" s="787"/>
      <c r="L24" s="787"/>
      <c r="M24" s="787"/>
      <c r="N24" s="787"/>
      <c r="O24" s="384"/>
      <c r="P24" s="526"/>
      <c r="Q24" s="271"/>
    </row>
    <row r="25" spans="1:17" ht="33.950000000000003" customHeight="1" x14ac:dyDescent="0.25">
      <c r="A25" s="54"/>
      <c r="B25" s="165"/>
      <c r="C25" s="743"/>
      <c r="D25" s="744"/>
      <c r="E25" s="273"/>
      <c r="F25" s="272"/>
      <c r="G25" s="165"/>
      <c r="H25" s="190"/>
      <c r="I25" s="227"/>
      <c r="J25" s="443"/>
      <c r="K25" s="787"/>
      <c r="L25" s="787"/>
      <c r="M25" s="787"/>
      <c r="N25" s="787"/>
      <c r="O25" s="384"/>
      <c r="P25" s="526"/>
      <c r="Q25" s="271"/>
    </row>
    <row r="26" spans="1:17" ht="33.950000000000003" customHeight="1" x14ac:dyDescent="0.25">
      <c r="A26" s="54"/>
      <c r="B26" s="165"/>
      <c r="C26" s="743"/>
      <c r="D26" s="744"/>
      <c r="E26" s="273"/>
      <c r="F26" s="272"/>
      <c r="G26" s="165"/>
      <c r="H26" s="190"/>
      <c r="I26" s="227"/>
      <c r="J26" s="443"/>
      <c r="K26" s="787"/>
      <c r="L26" s="787"/>
      <c r="M26" s="787"/>
      <c r="N26" s="787"/>
      <c r="O26" s="384"/>
      <c r="P26" s="526"/>
      <c r="Q26" s="271"/>
    </row>
    <row r="27" spans="1:17" ht="33.950000000000003" customHeight="1" x14ac:dyDescent="0.25">
      <c r="A27" s="54"/>
      <c r="B27" s="165"/>
      <c r="C27" s="743"/>
      <c r="D27" s="744"/>
      <c r="E27" s="273"/>
      <c r="F27" s="272"/>
      <c r="G27" s="165"/>
      <c r="H27" s="190"/>
      <c r="I27" s="227"/>
      <c r="J27" s="443"/>
      <c r="K27" s="787"/>
      <c r="L27" s="787"/>
      <c r="M27" s="787"/>
      <c r="N27" s="787"/>
      <c r="O27" s="384"/>
      <c r="P27" s="526"/>
      <c r="Q27" s="271"/>
    </row>
    <row r="28" spans="1:17" ht="33.950000000000003" customHeight="1" x14ac:dyDescent="0.25">
      <c r="A28" s="54"/>
      <c r="B28" s="165"/>
      <c r="C28" s="743"/>
      <c r="D28" s="744"/>
      <c r="E28" s="273"/>
      <c r="F28" s="272"/>
      <c r="G28" s="165"/>
      <c r="H28" s="190"/>
      <c r="I28" s="227"/>
      <c r="J28" s="443"/>
      <c r="K28" s="787"/>
      <c r="L28" s="787"/>
      <c r="M28" s="787"/>
      <c r="N28" s="787"/>
      <c r="O28" s="384"/>
      <c r="P28" s="526"/>
      <c r="Q28" s="271"/>
    </row>
    <row r="29" spans="1:17" ht="33.950000000000003" customHeight="1" x14ac:dyDescent="0.25">
      <c r="A29" s="54"/>
      <c r="B29" s="165"/>
      <c r="C29" s="743"/>
      <c r="D29" s="744"/>
      <c r="E29" s="273"/>
      <c r="F29" s="272"/>
      <c r="G29" s="165"/>
      <c r="H29" s="190"/>
      <c r="I29" s="227"/>
      <c r="J29" s="443"/>
      <c r="K29" s="787"/>
      <c r="L29" s="787"/>
      <c r="M29" s="787"/>
      <c r="N29" s="787"/>
      <c r="O29" s="384"/>
      <c r="P29" s="526"/>
      <c r="Q29" s="271"/>
    </row>
    <row r="30" spans="1:17" ht="33.950000000000003" customHeight="1" x14ac:dyDescent="0.25">
      <c r="A30" s="54"/>
      <c r="B30" s="165"/>
      <c r="C30" s="743"/>
      <c r="D30" s="744"/>
      <c r="E30" s="273"/>
      <c r="F30" s="272"/>
      <c r="G30" s="165"/>
      <c r="H30" s="190"/>
      <c r="I30" s="227"/>
      <c r="J30" s="443"/>
      <c r="K30" s="787"/>
      <c r="L30" s="787"/>
      <c r="M30" s="787"/>
      <c r="N30" s="787"/>
      <c r="O30" s="384"/>
      <c r="P30" s="526"/>
      <c r="Q30" s="271"/>
    </row>
    <row r="31" spans="1:17" ht="33.950000000000003" customHeight="1" x14ac:dyDescent="0.25">
      <c r="A31" s="54"/>
      <c r="B31" s="165"/>
      <c r="C31" s="743"/>
      <c r="D31" s="744"/>
      <c r="E31" s="273"/>
      <c r="F31" s="272"/>
      <c r="G31" s="165"/>
      <c r="H31" s="190"/>
      <c r="I31" s="227"/>
      <c r="J31" s="443"/>
      <c r="K31" s="787"/>
      <c r="L31" s="787"/>
      <c r="M31" s="787"/>
      <c r="N31" s="787"/>
      <c r="O31" s="384"/>
      <c r="P31" s="526"/>
      <c r="Q31" s="271"/>
    </row>
    <row r="32" spans="1:17" ht="33.950000000000003" customHeight="1" x14ac:dyDescent="0.25">
      <c r="A32" s="54"/>
      <c r="B32" s="165"/>
      <c r="C32" s="743"/>
      <c r="D32" s="744"/>
      <c r="E32" s="273"/>
      <c r="F32" s="272"/>
      <c r="G32" s="165"/>
      <c r="H32" s="190"/>
      <c r="I32" s="227"/>
      <c r="J32" s="443"/>
      <c r="K32" s="787"/>
      <c r="L32" s="787"/>
      <c r="M32" s="787"/>
      <c r="N32" s="787"/>
      <c r="O32" s="384"/>
      <c r="P32" s="526"/>
      <c r="Q32" s="271"/>
    </row>
    <row r="33" spans="1:17" ht="33.950000000000003" customHeight="1" x14ac:dyDescent="0.25">
      <c r="A33" s="54"/>
      <c r="B33" s="165"/>
      <c r="C33" s="743"/>
      <c r="D33" s="744"/>
      <c r="E33" s="273"/>
      <c r="F33" s="272"/>
      <c r="G33" s="165"/>
      <c r="H33" s="190"/>
      <c r="I33" s="227"/>
      <c r="J33" s="443"/>
      <c r="K33" s="787"/>
      <c r="L33" s="787"/>
      <c r="M33" s="787"/>
      <c r="N33" s="787"/>
      <c r="O33" s="384"/>
      <c r="P33" s="526"/>
      <c r="Q33" s="271"/>
    </row>
    <row r="34" spans="1:17" ht="33.950000000000003" customHeight="1" x14ac:dyDescent="0.25">
      <c r="A34" s="54"/>
      <c r="B34" s="165"/>
      <c r="C34" s="743"/>
      <c r="D34" s="744"/>
      <c r="E34" s="273"/>
      <c r="F34" s="272"/>
      <c r="G34" s="165"/>
      <c r="H34" s="190"/>
      <c r="I34" s="227"/>
      <c r="J34" s="443"/>
      <c r="K34" s="787"/>
      <c r="L34" s="787"/>
      <c r="M34" s="787"/>
      <c r="N34" s="787"/>
      <c r="O34" s="384"/>
      <c r="P34" s="526"/>
      <c r="Q34" s="271"/>
    </row>
    <row r="35" spans="1:17" ht="33.950000000000003" customHeight="1" x14ac:dyDescent="0.25">
      <c r="A35" s="54"/>
      <c r="B35" s="165"/>
      <c r="C35" s="743"/>
      <c r="D35" s="744"/>
      <c r="E35" s="273"/>
      <c r="F35" s="272"/>
      <c r="G35" s="165"/>
      <c r="H35" s="190"/>
      <c r="I35" s="227"/>
      <c r="J35" s="443"/>
      <c r="K35" s="787"/>
      <c r="L35" s="787"/>
      <c r="M35" s="787"/>
      <c r="N35" s="787"/>
      <c r="O35" s="384"/>
      <c r="P35" s="526"/>
      <c r="Q35" s="271"/>
    </row>
    <row r="36" spans="1:17" ht="33.950000000000003" customHeight="1" x14ac:dyDescent="0.25">
      <c r="A36" s="54"/>
      <c r="B36" s="165"/>
      <c r="C36" s="743"/>
      <c r="D36" s="744"/>
      <c r="E36" s="273"/>
      <c r="F36" s="272"/>
      <c r="G36" s="165"/>
      <c r="H36" s="190"/>
      <c r="I36" s="227"/>
      <c r="J36" s="443"/>
      <c r="K36" s="787"/>
      <c r="L36" s="787"/>
      <c r="M36" s="787"/>
      <c r="N36" s="787"/>
      <c r="O36" s="384"/>
      <c r="P36" s="526"/>
      <c r="Q36" s="271"/>
    </row>
    <row r="37" spans="1:17" ht="33.950000000000003" customHeight="1" x14ac:dyDescent="0.25">
      <c r="A37" s="54"/>
      <c r="B37" s="165"/>
      <c r="C37" s="743"/>
      <c r="D37" s="744"/>
      <c r="E37" s="273"/>
      <c r="F37" s="272"/>
      <c r="G37" s="165"/>
      <c r="H37" s="190"/>
      <c r="I37" s="227"/>
      <c r="J37" s="443"/>
      <c r="K37" s="787"/>
      <c r="L37" s="787"/>
      <c r="M37" s="787"/>
      <c r="N37" s="787"/>
      <c r="O37" s="384"/>
      <c r="P37" s="526"/>
      <c r="Q37" s="271"/>
    </row>
    <row r="38" spans="1:17" ht="33.950000000000003" customHeight="1" x14ac:dyDescent="0.25">
      <c r="A38" s="54"/>
      <c r="B38" s="165"/>
      <c r="C38" s="743"/>
      <c r="D38" s="744"/>
      <c r="E38" s="273"/>
      <c r="F38" s="272"/>
      <c r="G38" s="165"/>
      <c r="H38" s="190"/>
      <c r="I38" s="227"/>
      <c r="J38" s="443"/>
      <c r="K38" s="787"/>
      <c r="L38" s="787"/>
      <c r="M38" s="787"/>
      <c r="N38" s="787"/>
      <c r="O38" s="384"/>
      <c r="P38" s="526"/>
      <c r="Q38" s="271"/>
    </row>
    <row r="39" spans="1:17" ht="33.950000000000003" customHeight="1" x14ac:dyDescent="0.25">
      <c r="A39" s="54"/>
      <c r="B39" s="165"/>
      <c r="C39" s="743"/>
      <c r="D39" s="744"/>
      <c r="E39" s="273"/>
      <c r="F39" s="272"/>
      <c r="G39" s="165"/>
      <c r="H39" s="190"/>
      <c r="I39" s="227"/>
      <c r="J39" s="443"/>
      <c r="K39" s="787"/>
      <c r="L39" s="787"/>
      <c r="M39" s="787"/>
      <c r="N39" s="787"/>
      <c r="O39" s="384"/>
      <c r="P39" s="526"/>
      <c r="Q39" s="271"/>
    </row>
    <row r="40" spans="1:17" ht="33.950000000000003" customHeight="1" x14ac:dyDescent="0.25">
      <c r="A40" s="54"/>
      <c r="B40" s="165"/>
      <c r="C40" s="743"/>
      <c r="D40" s="744"/>
      <c r="E40" s="273"/>
      <c r="F40" s="272"/>
      <c r="G40" s="165"/>
      <c r="H40" s="190"/>
      <c r="I40" s="227"/>
      <c r="J40" s="443"/>
      <c r="K40" s="787"/>
      <c r="L40" s="787"/>
      <c r="M40" s="787"/>
      <c r="N40" s="787"/>
      <c r="O40" s="384"/>
      <c r="P40" s="526"/>
      <c r="Q40" s="271"/>
    </row>
    <row r="41" spans="1:17" ht="33.950000000000003" customHeight="1" x14ac:dyDescent="0.25">
      <c r="A41" s="54"/>
      <c r="B41" s="165"/>
      <c r="C41" s="743"/>
      <c r="D41" s="744"/>
      <c r="E41" s="273"/>
      <c r="F41" s="272"/>
      <c r="G41" s="165"/>
      <c r="H41" s="190"/>
      <c r="I41" s="227"/>
      <c r="J41" s="443"/>
      <c r="K41" s="787"/>
      <c r="L41" s="787"/>
      <c r="M41" s="787"/>
      <c r="N41" s="787"/>
      <c r="O41" s="384"/>
      <c r="P41" s="526"/>
      <c r="Q41" s="271"/>
    </row>
    <row r="42" spans="1:17" ht="33.950000000000003" customHeight="1" x14ac:dyDescent="0.25">
      <c r="A42" s="54"/>
      <c r="B42" s="165"/>
      <c r="C42" s="743"/>
      <c r="D42" s="744"/>
      <c r="E42" s="273"/>
      <c r="F42" s="272"/>
      <c r="G42" s="165"/>
      <c r="H42" s="190"/>
      <c r="I42" s="227"/>
      <c r="J42" s="443"/>
      <c r="K42" s="787"/>
      <c r="L42" s="787"/>
      <c r="M42" s="787"/>
      <c r="N42" s="787"/>
      <c r="O42" s="384"/>
      <c r="P42" s="526"/>
      <c r="Q42" s="271"/>
    </row>
    <row r="43" spans="1:17" ht="33.950000000000003" customHeight="1" x14ac:dyDescent="0.25">
      <c r="A43" s="54"/>
      <c r="B43" s="165"/>
      <c r="C43" s="743"/>
      <c r="D43" s="744"/>
      <c r="E43" s="273"/>
      <c r="F43" s="272"/>
      <c r="G43" s="165"/>
      <c r="H43" s="190"/>
      <c r="I43" s="227"/>
      <c r="J43" s="443"/>
      <c r="K43" s="787"/>
      <c r="L43" s="787"/>
      <c r="M43" s="787"/>
      <c r="N43" s="787"/>
      <c r="O43" s="384"/>
      <c r="P43" s="526"/>
      <c r="Q43" s="271"/>
    </row>
    <row r="44" spans="1:17" ht="33.950000000000003" customHeight="1" x14ac:dyDescent="0.25">
      <c r="A44" s="54"/>
      <c r="B44" s="165"/>
      <c r="C44" s="743"/>
      <c r="D44" s="744"/>
      <c r="E44" s="273"/>
      <c r="F44" s="272"/>
      <c r="G44" s="165"/>
      <c r="H44" s="190"/>
      <c r="I44" s="227"/>
      <c r="J44" s="443"/>
      <c r="K44" s="787"/>
      <c r="L44" s="787"/>
      <c r="M44" s="787"/>
      <c r="N44" s="787"/>
      <c r="O44" s="384"/>
      <c r="P44" s="526"/>
      <c r="Q44" s="271"/>
    </row>
    <row r="45" spans="1:17" ht="33.950000000000003" customHeight="1" x14ac:dyDescent="0.25">
      <c r="A45" s="54"/>
      <c r="B45" s="165"/>
      <c r="C45" s="743"/>
      <c r="D45" s="744"/>
      <c r="E45" s="273"/>
      <c r="F45" s="272"/>
      <c r="G45" s="165"/>
      <c r="H45" s="190"/>
      <c r="I45" s="227"/>
      <c r="J45" s="443"/>
      <c r="K45" s="787"/>
      <c r="L45" s="787"/>
      <c r="M45" s="787"/>
      <c r="N45" s="787"/>
      <c r="O45" s="384"/>
      <c r="P45" s="526"/>
      <c r="Q45" s="271"/>
    </row>
    <row r="46" spans="1:17" ht="33.950000000000003" customHeight="1" x14ac:dyDescent="0.25">
      <c r="A46" s="54"/>
      <c r="B46" s="165"/>
      <c r="C46" s="743"/>
      <c r="D46" s="744"/>
      <c r="E46" s="273"/>
      <c r="F46" s="272"/>
      <c r="G46" s="165"/>
      <c r="H46" s="190"/>
      <c r="I46" s="227"/>
      <c r="J46" s="443"/>
      <c r="K46" s="787"/>
      <c r="L46" s="787"/>
      <c r="M46" s="787"/>
      <c r="N46" s="787"/>
      <c r="O46" s="384"/>
      <c r="P46" s="526"/>
      <c r="Q46" s="271"/>
    </row>
    <row r="47" spans="1:17" ht="33.950000000000003" customHeight="1" x14ac:dyDescent="0.25">
      <c r="A47" s="54"/>
      <c r="B47" s="165"/>
      <c r="C47" s="743"/>
      <c r="D47" s="744"/>
      <c r="E47" s="273"/>
      <c r="F47" s="272"/>
      <c r="G47" s="165"/>
      <c r="H47" s="190"/>
      <c r="I47" s="227"/>
      <c r="J47" s="443"/>
      <c r="K47" s="787"/>
      <c r="L47" s="787"/>
      <c r="M47" s="787"/>
      <c r="N47" s="787"/>
      <c r="O47" s="384"/>
      <c r="P47" s="526"/>
      <c r="Q47" s="271"/>
    </row>
    <row r="48" spans="1:17" ht="33.950000000000003" customHeight="1" x14ac:dyDescent="0.25">
      <c r="A48" s="54"/>
      <c r="B48" s="165"/>
      <c r="C48" s="743"/>
      <c r="D48" s="744"/>
      <c r="E48" s="273"/>
      <c r="F48" s="272"/>
      <c r="G48" s="165"/>
      <c r="H48" s="190"/>
      <c r="I48" s="227"/>
      <c r="J48" s="443"/>
      <c r="K48" s="787"/>
      <c r="L48" s="787"/>
      <c r="M48" s="787"/>
      <c r="N48" s="787"/>
      <c r="O48" s="384"/>
      <c r="P48" s="526"/>
      <c r="Q48" s="271"/>
    </row>
    <row r="49" spans="1:17" ht="33.950000000000003" customHeight="1" x14ac:dyDescent="0.25">
      <c r="A49" s="54"/>
      <c r="B49" s="165"/>
      <c r="C49" s="743"/>
      <c r="D49" s="744"/>
      <c r="E49" s="273"/>
      <c r="F49" s="272"/>
      <c r="G49" s="165"/>
      <c r="H49" s="190"/>
      <c r="I49" s="227"/>
      <c r="J49" s="443"/>
      <c r="K49" s="787"/>
      <c r="L49" s="787"/>
      <c r="M49" s="787"/>
      <c r="N49" s="787"/>
      <c r="O49" s="384"/>
      <c r="P49" s="526"/>
      <c r="Q49" s="271"/>
    </row>
    <row r="50" spans="1:17" ht="33.950000000000003" customHeight="1" x14ac:dyDescent="0.25">
      <c r="A50" s="54"/>
      <c r="B50" s="165"/>
      <c r="C50" s="743"/>
      <c r="D50" s="744"/>
      <c r="E50" s="273"/>
      <c r="F50" s="272"/>
      <c r="G50" s="165"/>
      <c r="H50" s="190"/>
      <c r="I50" s="227"/>
      <c r="J50" s="443"/>
      <c r="K50" s="787"/>
      <c r="L50" s="787"/>
      <c r="M50" s="787"/>
      <c r="N50" s="787"/>
      <c r="O50" s="384"/>
      <c r="P50" s="526"/>
      <c r="Q50" s="271"/>
    </row>
    <row r="51" spans="1:17" ht="33.950000000000003" customHeight="1" x14ac:dyDescent="0.25">
      <c r="A51" s="54"/>
      <c r="B51" s="165"/>
      <c r="C51" s="743"/>
      <c r="D51" s="744"/>
      <c r="E51" s="273"/>
      <c r="F51" s="272"/>
      <c r="G51" s="165"/>
      <c r="H51" s="190"/>
      <c r="I51" s="227"/>
      <c r="J51" s="443"/>
      <c r="K51" s="787"/>
      <c r="L51" s="787"/>
      <c r="M51" s="787"/>
      <c r="N51" s="787"/>
      <c r="O51" s="384"/>
      <c r="P51" s="526"/>
      <c r="Q51" s="271"/>
    </row>
    <row r="52" spans="1:17" ht="33.950000000000003" customHeight="1" x14ac:dyDescent="0.25">
      <c r="A52" s="54"/>
      <c r="B52" s="165"/>
      <c r="C52" s="743"/>
      <c r="D52" s="744"/>
      <c r="E52" s="273"/>
      <c r="F52" s="272"/>
      <c r="G52" s="165"/>
      <c r="H52" s="190"/>
      <c r="I52" s="227"/>
      <c r="J52" s="443"/>
      <c r="K52" s="787"/>
      <c r="L52" s="787"/>
      <c r="M52" s="787"/>
      <c r="N52" s="787"/>
      <c r="O52" s="384"/>
      <c r="P52" s="526"/>
      <c r="Q52" s="271"/>
    </row>
    <row r="53" spans="1:17" ht="33.950000000000003" customHeight="1" x14ac:dyDescent="0.25">
      <c r="A53" s="54"/>
      <c r="B53" s="165"/>
      <c r="C53" s="743"/>
      <c r="D53" s="744"/>
      <c r="E53" s="273"/>
      <c r="F53" s="272"/>
      <c r="G53" s="165"/>
      <c r="H53" s="190"/>
      <c r="I53" s="227"/>
      <c r="J53" s="443"/>
      <c r="K53" s="787"/>
      <c r="L53" s="787"/>
      <c r="M53" s="787"/>
      <c r="N53" s="787"/>
      <c r="O53" s="384"/>
      <c r="P53" s="526"/>
      <c r="Q53" s="271"/>
    </row>
    <row r="54" spans="1:17" ht="33.950000000000003" customHeight="1" x14ac:dyDescent="0.25">
      <c r="A54" s="54"/>
      <c r="B54" s="165"/>
      <c r="C54" s="743"/>
      <c r="D54" s="744"/>
      <c r="E54" s="273"/>
      <c r="F54" s="272"/>
      <c r="G54" s="165"/>
      <c r="H54" s="190"/>
      <c r="I54" s="227"/>
      <c r="J54" s="443"/>
      <c r="K54" s="787"/>
      <c r="L54" s="787"/>
      <c r="M54" s="787"/>
      <c r="N54" s="787"/>
      <c r="O54" s="384"/>
      <c r="P54" s="526"/>
      <c r="Q54" s="271"/>
    </row>
    <row r="55" spans="1:17" ht="33.950000000000003" customHeight="1" x14ac:dyDescent="0.25">
      <c r="A55" s="54"/>
      <c r="B55" s="165"/>
      <c r="C55" s="743"/>
      <c r="D55" s="744"/>
      <c r="E55" s="273"/>
      <c r="F55" s="272"/>
      <c r="G55" s="165"/>
      <c r="H55" s="190"/>
      <c r="I55" s="227"/>
      <c r="J55" s="443"/>
      <c r="K55" s="787"/>
      <c r="L55" s="787"/>
      <c r="M55" s="787"/>
      <c r="N55" s="787"/>
      <c r="O55" s="384"/>
      <c r="P55" s="526"/>
      <c r="Q55" s="271"/>
    </row>
    <row r="56" spans="1:17" ht="33.950000000000003" customHeight="1" x14ac:dyDescent="0.25">
      <c r="A56" s="54"/>
      <c r="B56" s="165"/>
      <c r="C56" s="743"/>
      <c r="D56" s="744"/>
      <c r="E56" s="273"/>
      <c r="F56" s="272"/>
      <c r="G56" s="165"/>
      <c r="H56" s="190"/>
      <c r="I56" s="227"/>
      <c r="J56" s="443"/>
      <c r="K56" s="787"/>
      <c r="L56" s="787"/>
      <c r="M56" s="787"/>
      <c r="N56" s="787"/>
      <c r="O56" s="384"/>
      <c r="P56" s="526"/>
      <c r="Q56" s="271"/>
    </row>
    <row r="57" spans="1:17" ht="33.950000000000003" customHeight="1" x14ac:dyDescent="0.25">
      <c r="A57" s="54"/>
      <c r="B57" s="165"/>
      <c r="C57" s="743"/>
      <c r="D57" s="744"/>
      <c r="E57" s="273"/>
      <c r="F57" s="272"/>
      <c r="G57" s="165"/>
      <c r="H57" s="190"/>
      <c r="I57" s="227"/>
      <c r="J57" s="443"/>
      <c r="K57" s="787"/>
      <c r="L57" s="787"/>
      <c r="M57" s="787"/>
      <c r="N57" s="787"/>
      <c r="O57" s="384"/>
      <c r="P57" s="526"/>
      <c r="Q57" s="271"/>
    </row>
    <row r="58" spans="1:17" ht="33.950000000000003" customHeight="1" x14ac:dyDescent="0.25">
      <c r="A58" s="54"/>
      <c r="B58" s="165"/>
      <c r="C58" s="743"/>
      <c r="D58" s="744"/>
      <c r="E58" s="273"/>
      <c r="F58" s="272"/>
      <c r="G58" s="165"/>
      <c r="H58" s="190"/>
      <c r="I58" s="227"/>
      <c r="J58" s="443"/>
      <c r="K58" s="787"/>
      <c r="L58" s="787"/>
      <c r="M58" s="787"/>
      <c r="N58" s="787"/>
      <c r="O58" s="384"/>
      <c r="P58" s="526"/>
      <c r="Q58" s="271"/>
    </row>
    <row r="59" spans="1:17" ht="33.950000000000003" customHeight="1" x14ac:dyDescent="0.25">
      <c r="A59" s="54"/>
      <c r="B59" s="165"/>
      <c r="C59" s="743"/>
      <c r="D59" s="744"/>
      <c r="E59" s="273"/>
      <c r="F59" s="272"/>
      <c r="G59" s="165"/>
      <c r="H59" s="190"/>
      <c r="I59" s="227"/>
      <c r="J59" s="443"/>
      <c r="K59" s="787"/>
      <c r="L59" s="787"/>
      <c r="M59" s="787"/>
      <c r="N59" s="787"/>
      <c r="O59" s="384"/>
      <c r="P59" s="526"/>
      <c r="Q59" s="271"/>
    </row>
    <row r="60" spans="1:17" ht="33.950000000000003" customHeight="1" x14ac:dyDescent="0.25">
      <c r="A60" s="54"/>
      <c r="B60" s="165"/>
      <c r="C60" s="743"/>
      <c r="D60" s="744"/>
      <c r="E60" s="273"/>
      <c r="F60" s="272"/>
      <c r="G60" s="165"/>
      <c r="H60" s="190"/>
      <c r="I60" s="227"/>
      <c r="J60" s="443"/>
      <c r="K60" s="787"/>
      <c r="L60" s="787"/>
      <c r="M60" s="787"/>
      <c r="N60" s="787"/>
      <c r="O60" s="384"/>
      <c r="P60" s="526"/>
      <c r="Q60" s="271"/>
    </row>
    <row r="61" spans="1:17" ht="33.950000000000003" customHeight="1" x14ac:dyDescent="0.25">
      <c r="A61" s="54"/>
      <c r="B61" s="165"/>
      <c r="C61" s="743"/>
      <c r="D61" s="744"/>
      <c r="E61" s="273"/>
      <c r="F61" s="272"/>
      <c r="G61" s="165"/>
      <c r="H61" s="190"/>
      <c r="I61" s="227"/>
      <c r="J61" s="443"/>
      <c r="K61" s="787"/>
      <c r="L61" s="787"/>
      <c r="M61" s="787"/>
      <c r="N61" s="787"/>
      <c r="O61" s="384"/>
      <c r="P61" s="526"/>
      <c r="Q61" s="271"/>
    </row>
    <row r="62" spans="1:17" ht="33.950000000000003" customHeight="1" x14ac:dyDescent="0.25">
      <c r="A62" s="54"/>
      <c r="B62" s="165"/>
      <c r="C62" s="743"/>
      <c r="D62" s="744"/>
      <c r="E62" s="273"/>
      <c r="F62" s="272"/>
      <c r="G62" s="165"/>
      <c r="H62" s="190"/>
      <c r="I62" s="227"/>
      <c r="J62" s="443"/>
      <c r="K62" s="787"/>
      <c r="L62" s="787"/>
      <c r="M62" s="787"/>
      <c r="N62" s="787"/>
      <c r="O62" s="384"/>
      <c r="P62" s="526"/>
      <c r="Q62" s="271"/>
    </row>
    <row r="63" spans="1:17" ht="33.950000000000003" customHeight="1" x14ac:dyDescent="0.25">
      <c r="A63" s="54"/>
      <c r="B63" s="165"/>
      <c r="C63" s="743"/>
      <c r="D63" s="744"/>
      <c r="E63" s="273"/>
      <c r="F63" s="272"/>
      <c r="G63" s="165"/>
      <c r="H63" s="190"/>
      <c r="I63" s="227"/>
      <c r="J63" s="443"/>
      <c r="K63" s="787"/>
      <c r="L63" s="787"/>
      <c r="M63" s="787"/>
      <c r="N63" s="787"/>
      <c r="O63" s="384"/>
      <c r="P63" s="526"/>
      <c r="Q63" s="271"/>
    </row>
    <row r="64" spans="1:17" ht="33.950000000000003" customHeight="1" x14ac:dyDescent="0.25">
      <c r="A64" s="54"/>
      <c r="B64" s="165"/>
      <c r="C64" s="743"/>
      <c r="D64" s="744"/>
      <c r="E64" s="273"/>
      <c r="F64" s="272"/>
      <c r="G64" s="165"/>
      <c r="H64" s="190"/>
      <c r="I64" s="227"/>
      <c r="J64" s="443"/>
      <c r="K64" s="787"/>
      <c r="L64" s="787"/>
      <c r="M64" s="787"/>
      <c r="N64" s="787"/>
      <c r="O64" s="384"/>
      <c r="P64" s="526"/>
      <c r="Q64" s="271"/>
    </row>
    <row r="65" spans="1:17" ht="33.950000000000003" customHeight="1" x14ac:dyDescent="0.25">
      <c r="A65" s="54"/>
      <c r="B65" s="165"/>
      <c r="C65" s="743"/>
      <c r="D65" s="744"/>
      <c r="E65" s="273"/>
      <c r="F65" s="272"/>
      <c r="G65" s="165"/>
      <c r="H65" s="190"/>
      <c r="I65" s="227"/>
      <c r="J65" s="443"/>
      <c r="K65" s="787"/>
      <c r="L65" s="787"/>
      <c r="M65" s="787"/>
      <c r="N65" s="787"/>
      <c r="O65" s="384"/>
      <c r="P65" s="526"/>
      <c r="Q65" s="271"/>
    </row>
    <row r="66" spans="1:17" ht="33.950000000000003" customHeight="1" x14ac:dyDescent="0.25">
      <c r="A66" s="54"/>
      <c r="B66" s="165"/>
      <c r="C66" s="743"/>
      <c r="D66" s="744"/>
      <c r="E66" s="273"/>
      <c r="F66" s="272"/>
      <c r="G66" s="165"/>
      <c r="H66" s="190"/>
      <c r="I66" s="227"/>
      <c r="J66" s="443"/>
      <c r="K66" s="787"/>
      <c r="L66" s="787"/>
      <c r="M66" s="787"/>
      <c r="N66" s="787"/>
      <c r="O66" s="384"/>
      <c r="P66" s="526"/>
      <c r="Q66" s="271"/>
    </row>
    <row r="67" spans="1:17" ht="33.950000000000003" customHeight="1" x14ac:dyDescent="0.25">
      <c r="A67" s="54"/>
      <c r="B67" s="165"/>
      <c r="C67" s="743"/>
      <c r="D67" s="744"/>
      <c r="E67" s="273"/>
      <c r="F67" s="272"/>
      <c r="G67" s="165"/>
      <c r="H67" s="190"/>
      <c r="I67" s="227"/>
      <c r="J67" s="443"/>
      <c r="K67" s="787"/>
      <c r="L67" s="787"/>
      <c r="M67" s="787"/>
      <c r="N67" s="787"/>
      <c r="O67" s="384"/>
      <c r="P67" s="526"/>
      <c r="Q67" s="271"/>
    </row>
    <row r="68" spans="1:17" ht="33.950000000000003" customHeight="1" x14ac:dyDescent="0.25">
      <c r="A68" s="54"/>
      <c r="B68" s="165"/>
      <c r="C68" s="743"/>
      <c r="D68" s="744"/>
      <c r="E68" s="273"/>
      <c r="F68" s="272"/>
      <c r="G68" s="165"/>
      <c r="H68" s="190"/>
      <c r="I68" s="227"/>
      <c r="J68" s="443"/>
      <c r="K68" s="787"/>
      <c r="L68" s="787"/>
      <c r="M68" s="787"/>
      <c r="N68" s="787"/>
      <c r="O68" s="384"/>
      <c r="P68" s="526"/>
      <c r="Q68" s="271"/>
    </row>
    <row r="69" spans="1:17" ht="33.950000000000003" customHeight="1" x14ac:dyDescent="0.25">
      <c r="A69" s="54"/>
      <c r="B69" s="165"/>
      <c r="C69" s="743"/>
      <c r="D69" s="744"/>
      <c r="E69" s="273"/>
      <c r="F69" s="272"/>
      <c r="G69" s="165"/>
      <c r="H69" s="190"/>
      <c r="I69" s="227"/>
      <c r="J69" s="443"/>
      <c r="K69" s="787"/>
      <c r="L69" s="787"/>
      <c r="M69" s="787"/>
      <c r="N69" s="787"/>
      <c r="O69" s="384"/>
      <c r="P69" s="526"/>
      <c r="Q69" s="271"/>
    </row>
    <row r="70" spans="1:17" ht="33.950000000000003" customHeight="1" x14ac:dyDescent="0.25">
      <c r="A70" s="54"/>
      <c r="B70" s="165"/>
      <c r="C70" s="743"/>
      <c r="D70" s="744"/>
      <c r="E70" s="273"/>
      <c r="F70" s="272"/>
      <c r="G70" s="165"/>
      <c r="H70" s="190"/>
      <c r="I70" s="227"/>
      <c r="J70" s="443"/>
      <c r="K70" s="787"/>
      <c r="L70" s="787"/>
      <c r="M70" s="787"/>
      <c r="N70" s="787"/>
      <c r="O70" s="384"/>
      <c r="P70" s="526"/>
      <c r="Q70" s="271"/>
    </row>
    <row r="71" spans="1:17" ht="33.950000000000003" customHeight="1" x14ac:dyDescent="0.25">
      <c r="A71" s="54"/>
      <c r="B71" s="165"/>
      <c r="C71" s="743"/>
      <c r="D71" s="744"/>
      <c r="E71" s="273"/>
      <c r="F71" s="272"/>
      <c r="G71" s="165"/>
      <c r="H71" s="190"/>
      <c r="I71" s="227"/>
      <c r="J71" s="443"/>
      <c r="K71" s="787"/>
      <c r="L71" s="787"/>
      <c r="M71" s="787"/>
      <c r="N71" s="787"/>
      <c r="O71" s="384"/>
      <c r="P71" s="526"/>
      <c r="Q71" s="271"/>
    </row>
    <row r="72" spans="1:17" ht="33.950000000000003" customHeight="1" x14ac:dyDescent="0.25">
      <c r="A72" s="54"/>
      <c r="B72" s="165"/>
      <c r="C72" s="743"/>
      <c r="D72" s="744"/>
      <c r="E72" s="273"/>
      <c r="F72" s="272"/>
      <c r="G72" s="165"/>
      <c r="H72" s="190"/>
      <c r="I72" s="227"/>
      <c r="J72" s="443"/>
      <c r="K72" s="787"/>
      <c r="L72" s="787"/>
      <c r="M72" s="787"/>
      <c r="N72" s="787"/>
      <c r="O72" s="384"/>
      <c r="P72" s="526"/>
      <c r="Q72" s="271"/>
    </row>
    <row r="73" spans="1:17" ht="33.950000000000003" customHeight="1" x14ac:dyDescent="0.25">
      <c r="A73" s="54"/>
      <c r="B73" s="165"/>
      <c r="C73" s="743"/>
      <c r="D73" s="744"/>
      <c r="E73" s="273"/>
      <c r="F73" s="272"/>
      <c r="G73" s="165"/>
      <c r="H73" s="190"/>
      <c r="I73" s="227"/>
      <c r="J73" s="443"/>
      <c r="K73" s="787"/>
      <c r="L73" s="787"/>
      <c r="M73" s="787"/>
      <c r="N73" s="787"/>
      <c r="O73" s="384"/>
      <c r="P73" s="526"/>
      <c r="Q73" s="271"/>
    </row>
    <row r="74" spans="1:17" ht="33.950000000000003" customHeight="1" x14ac:dyDescent="0.25">
      <c r="A74" s="54"/>
      <c r="B74" s="165"/>
      <c r="C74" s="743"/>
      <c r="D74" s="744"/>
      <c r="E74" s="273"/>
      <c r="F74" s="272"/>
      <c r="G74" s="165"/>
      <c r="H74" s="190"/>
      <c r="I74" s="227"/>
      <c r="J74" s="443"/>
      <c r="K74" s="787"/>
      <c r="L74" s="787"/>
      <c r="M74" s="787"/>
      <c r="N74" s="787"/>
      <c r="O74" s="384"/>
      <c r="P74" s="526"/>
      <c r="Q74" s="271"/>
    </row>
    <row r="75" spans="1:17" ht="33.950000000000003" customHeight="1" x14ac:dyDescent="0.25">
      <c r="A75" s="54"/>
      <c r="B75" s="165"/>
      <c r="C75" s="743"/>
      <c r="D75" s="744"/>
      <c r="E75" s="273"/>
      <c r="F75" s="272"/>
      <c r="G75" s="165"/>
      <c r="H75" s="190"/>
      <c r="I75" s="227"/>
      <c r="J75" s="443"/>
      <c r="K75" s="787"/>
      <c r="L75" s="787"/>
      <c r="M75" s="787"/>
      <c r="N75" s="787"/>
      <c r="O75" s="384"/>
      <c r="P75" s="526"/>
      <c r="Q75" s="271"/>
    </row>
    <row r="76" spans="1:17" ht="33.950000000000003" customHeight="1" x14ac:dyDescent="0.25">
      <c r="A76" s="54"/>
      <c r="B76" s="165"/>
      <c r="C76" s="743"/>
      <c r="D76" s="744"/>
      <c r="E76" s="273"/>
      <c r="F76" s="272"/>
      <c r="G76" s="165"/>
      <c r="H76" s="190"/>
      <c r="I76" s="227"/>
      <c r="J76" s="443"/>
      <c r="K76" s="787"/>
      <c r="L76" s="787"/>
      <c r="M76" s="787"/>
      <c r="N76" s="787"/>
      <c r="O76" s="384"/>
      <c r="P76" s="526"/>
      <c r="Q76" s="271"/>
    </row>
    <row r="77" spans="1:17" ht="33.950000000000003" customHeight="1" x14ac:dyDescent="0.25">
      <c r="A77" s="54"/>
      <c r="B77" s="165"/>
      <c r="C77" s="743"/>
      <c r="D77" s="744"/>
      <c r="E77" s="273"/>
      <c r="F77" s="272"/>
      <c r="G77" s="165"/>
      <c r="H77" s="190"/>
      <c r="I77" s="227"/>
      <c r="J77" s="443"/>
      <c r="K77" s="787"/>
      <c r="L77" s="787"/>
      <c r="M77" s="787"/>
      <c r="N77" s="787"/>
      <c r="O77" s="384"/>
      <c r="P77" s="526"/>
      <c r="Q77" s="271"/>
    </row>
    <row r="78" spans="1:17" ht="33.950000000000003" customHeight="1" x14ac:dyDescent="0.25">
      <c r="A78" s="54"/>
      <c r="B78" s="165"/>
      <c r="C78" s="743"/>
      <c r="D78" s="744"/>
      <c r="E78" s="273"/>
      <c r="F78" s="272"/>
      <c r="G78" s="165"/>
      <c r="H78" s="190"/>
      <c r="I78" s="227"/>
      <c r="J78" s="443"/>
      <c r="K78" s="787"/>
      <c r="L78" s="787"/>
      <c r="M78" s="787"/>
      <c r="N78" s="787"/>
      <c r="O78" s="384"/>
      <c r="P78" s="526"/>
      <c r="Q78" s="271"/>
    </row>
    <row r="79" spans="1:17" ht="33.950000000000003" customHeight="1" x14ac:dyDescent="0.25">
      <c r="A79" s="54"/>
      <c r="B79" s="165"/>
      <c r="C79" s="743"/>
      <c r="D79" s="744"/>
      <c r="E79" s="273"/>
      <c r="F79" s="272"/>
      <c r="G79" s="165"/>
      <c r="H79" s="190"/>
      <c r="I79" s="227"/>
      <c r="J79" s="443"/>
      <c r="K79" s="787"/>
      <c r="L79" s="787"/>
      <c r="M79" s="787"/>
      <c r="N79" s="787"/>
      <c r="O79" s="384"/>
      <c r="P79" s="526"/>
      <c r="Q79" s="271"/>
    </row>
    <row r="80" spans="1:17" ht="33.950000000000003" customHeight="1" x14ac:dyDescent="0.25">
      <c r="A80" s="54"/>
      <c r="B80" s="165"/>
      <c r="C80" s="743"/>
      <c r="D80" s="744"/>
      <c r="E80" s="273"/>
      <c r="F80" s="272"/>
      <c r="G80" s="165"/>
      <c r="H80" s="190"/>
      <c r="I80" s="227"/>
      <c r="J80" s="443"/>
      <c r="K80" s="787"/>
      <c r="L80" s="787"/>
      <c r="M80" s="787"/>
      <c r="N80" s="787"/>
      <c r="O80" s="384"/>
      <c r="P80" s="526"/>
      <c r="Q80" s="271"/>
    </row>
    <row r="81" spans="1:17" ht="33.950000000000003" customHeight="1" x14ac:dyDescent="0.25">
      <c r="A81" s="54"/>
      <c r="B81" s="165"/>
      <c r="C81" s="743"/>
      <c r="D81" s="744"/>
      <c r="E81" s="273"/>
      <c r="F81" s="272"/>
      <c r="G81" s="165"/>
      <c r="H81" s="190"/>
      <c r="I81" s="227"/>
      <c r="J81" s="443"/>
      <c r="K81" s="787"/>
      <c r="L81" s="787"/>
      <c r="M81" s="787"/>
      <c r="N81" s="787"/>
      <c r="O81" s="384"/>
      <c r="P81" s="526"/>
      <c r="Q81" s="271"/>
    </row>
    <row r="82" spans="1:17" ht="33.950000000000003" customHeight="1" x14ac:dyDescent="0.25">
      <c r="A82" s="54"/>
      <c r="B82" s="165"/>
      <c r="C82" s="743"/>
      <c r="D82" s="744"/>
      <c r="E82" s="273"/>
      <c r="F82" s="272"/>
      <c r="G82" s="165"/>
      <c r="H82" s="190"/>
      <c r="I82" s="227"/>
      <c r="J82" s="443"/>
      <c r="K82" s="787"/>
      <c r="L82" s="787"/>
      <c r="M82" s="787"/>
      <c r="N82" s="787"/>
      <c r="O82" s="384"/>
      <c r="P82" s="526"/>
      <c r="Q82" s="271"/>
    </row>
    <row r="83" spans="1:17" ht="33.950000000000003" customHeight="1" x14ac:dyDescent="0.25">
      <c r="A83" s="54"/>
      <c r="B83" s="165"/>
      <c r="C83" s="743"/>
      <c r="D83" s="744"/>
      <c r="E83" s="273"/>
      <c r="F83" s="272"/>
      <c r="G83" s="165"/>
      <c r="H83" s="190"/>
      <c r="I83" s="227"/>
      <c r="J83" s="443"/>
      <c r="K83" s="787"/>
      <c r="L83" s="787"/>
      <c r="M83" s="787"/>
      <c r="N83" s="787"/>
      <c r="O83" s="384"/>
      <c r="P83" s="526"/>
      <c r="Q83" s="271"/>
    </row>
    <row r="84" spans="1:17" ht="33.950000000000003" customHeight="1" x14ac:dyDescent="0.25">
      <c r="A84" s="54"/>
      <c r="B84" s="165"/>
      <c r="C84" s="743"/>
      <c r="D84" s="744"/>
      <c r="E84" s="273"/>
      <c r="F84" s="272"/>
      <c r="G84" s="165"/>
      <c r="H84" s="190"/>
      <c r="I84" s="227"/>
      <c r="J84" s="443"/>
      <c r="K84" s="787"/>
      <c r="L84" s="787"/>
      <c r="M84" s="787"/>
      <c r="N84" s="787"/>
      <c r="O84" s="384"/>
      <c r="P84" s="526"/>
      <c r="Q84" s="271"/>
    </row>
    <row r="85" spans="1:17" ht="33.950000000000003" customHeight="1" x14ac:dyDescent="0.25">
      <c r="A85" s="54"/>
      <c r="B85" s="165"/>
      <c r="C85" s="743"/>
      <c r="D85" s="744"/>
      <c r="E85" s="273"/>
      <c r="F85" s="272"/>
      <c r="G85" s="165"/>
      <c r="H85" s="190"/>
      <c r="I85" s="227"/>
      <c r="J85" s="443"/>
      <c r="K85" s="787"/>
      <c r="L85" s="787"/>
      <c r="M85" s="787"/>
      <c r="N85" s="787"/>
      <c r="O85" s="384"/>
      <c r="P85" s="526"/>
      <c r="Q85" s="271"/>
    </row>
    <row r="86" spans="1:17" ht="33.950000000000003" customHeight="1" x14ac:dyDescent="0.25">
      <c r="A86" s="54"/>
      <c r="B86" s="165"/>
      <c r="C86" s="743"/>
      <c r="D86" s="744"/>
      <c r="E86" s="273"/>
      <c r="F86" s="272"/>
      <c r="G86" s="165"/>
      <c r="H86" s="190"/>
      <c r="I86" s="227"/>
      <c r="J86" s="443"/>
      <c r="K86" s="787"/>
      <c r="L86" s="787"/>
      <c r="M86" s="787"/>
      <c r="N86" s="787"/>
      <c r="O86" s="384"/>
      <c r="P86" s="526"/>
      <c r="Q86" s="271"/>
    </row>
    <row r="87" spans="1:17" ht="33.950000000000003" customHeight="1" x14ac:dyDescent="0.25">
      <c r="A87" s="54"/>
      <c r="B87" s="165"/>
      <c r="C87" s="743"/>
      <c r="D87" s="744"/>
      <c r="E87" s="273"/>
      <c r="F87" s="272"/>
      <c r="G87" s="165"/>
      <c r="H87" s="190"/>
      <c r="I87" s="227"/>
      <c r="J87" s="443"/>
      <c r="K87" s="787"/>
      <c r="L87" s="787"/>
      <c r="M87" s="787"/>
      <c r="N87" s="787"/>
      <c r="O87" s="384"/>
      <c r="P87" s="526"/>
      <c r="Q87" s="271"/>
    </row>
    <row r="88" spans="1:17" ht="33.950000000000003" customHeight="1" x14ac:dyDescent="0.25">
      <c r="A88" s="54"/>
      <c r="B88" s="165"/>
      <c r="C88" s="743"/>
      <c r="D88" s="744"/>
      <c r="E88" s="273"/>
      <c r="F88" s="272"/>
      <c r="G88" s="165"/>
      <c r="H88" s="190"/>
      <c r="I88" s="227"/>
      <c r="J88" s="443"/>
      <c r="K88" s="787"/>
      <c r="L88" s="787"/>
      <c r="M88" s="787"/>
      <c r="N88" s="787"/>
      <c r="O88" s="384"/>
      <c r="P88" s="526"/>
      <c r="Q88" s="271"/>
    </row>
    <row r="89" spans="1:17" ht="33.950000000000003" customHeight="1" x14ac:dyDescent="0.25">
      <c r="A89" s="54"/>
      <c r="B89" s="165"/>
      <c r="C89" s="743"/>
      <c r="D89" s="744"/>
      <c r="E89" s="273"/>
      <c r="F89" s="272"/>
      <c r="G89" s="165"/>
      <c r="H89" s="190"/>
      <c r="I89" s="227"/>
      <c r="J89" s="443"/>
      <c r="K89" s="787"/>
      <c r="L89" s="787"/>
      <c r="M89" s="787"/>
      <c r="N89" s="787"/>
      <c r="O89" s="384"/>
      <c r="P89" s="526"/>
      <c r="Q89" s="271"/>
    </row>
    <row r="90" spans="1:17" ht="33.950000000000003" customHeight="1" x14ac:dyDescent="0.25">
      <c r="A90" s="54"/>
      <c r="B90" s="165"/>
      <c r="C90" s="743"/>
      <c r="D90" s="744"/>
      <c r="E90" s="273"/>
      <c r="F90" s="272"/>
      <c r="G90" s="165"/>
      <c r="H90" s="190"/>
      <c r="I90" s="227"/>
      <c r="J90" s="443"/>
      <c r="K90" s="787"/>
      <c r="L90" s="787"/>
      <c r="M90" s="787"/>
      <c r="N90" s="787"/>
      <c r="O90" s="384"/>
      <c r="P90" s="526"/>
      <c r="Q90" s="271"/>
    </row>
    <row r="91" spans="1:17" ht="33.950000000000003" customHeight="1" x14ac:dyDescent="0.25">
      <c r="A91" s="54"/>
      <c r="B91" s="165"/>
      <c r="C91" s="743"/>
      <c r="D91" s="744"/>
      <c r="E91" s="273"/>
      <c r="F91" s="272"/>
      <c r="G91" s="165"/>
      <c r="H91" s="190"/>
      <c r="I91" s="227"/>
      <c r="J91" s="443"/>
      <c r="K91" s="787"/>
      <c r="L91" s="787"/>
      <c r="M91" s="787"/>
      <c r="N91" s="787"/>
      <c r="O91" s="384"/>
      <c r="P91" s="526"/>
      <c r="Q91" s="271"/>
    </row>
    <row r="92" spans="1:17" ht="33.950000000000003" customHeight="1" x14ac:dyDescent="0.25">
      <c r="A92" s="54"/>
      <c r="B92" s="165"/>
      <c r="C92" s="743"/>
      <c r="D92" s="744"/>
      <c r="E92" s="273"/>
      <c r="F92" s="272"/>
      <c r="G92" s="165"/>
      <c r="H92" s="190"/>
      <c r="I92" s="227"/>
      <c r="J92" s="443"/>
      <c r="K92" s="787"/>
      <c r="L92" s="787"/>
      <c r="M92" s="787"/>
      <c r="N92" s="787"/>
      <c r="O92" s="384"/>
      <c r="P92" s="526"/>
      <c r="Q92" s="271"/>
    </row>
    <row r="93" spans="1:17" ht="33.950000000000003" customHeight="1" x14ac:dyDescent="0.25">
      <c r="A93" s="54"/>
      <c r="B93" s="165"/>
      <c r="C93" s="743"/>
      <c r="D93" s="744"/>
      <c r="E93" s="273"/>
      <c r="F93" s="272"/>
      <c r="G93" s="165"/>
      <c r="H93" s="190"/>
      <c r="I93" s="227"/>
      <c r="J93" s="443"/>
      <c r="K93" s="787"/>
      <c r="L93" s="787"/>
      <c r="M93" s="787"/>
      <c r="N93" s="787"/>
      <c r="O93" s="384"/>
      <c r="P93" s="526"/>
      <c r="Q93" s="271"/>
    </row>
    <row r="94" spans="1:17" ht="33.950000000000003" customHeight="1" x14ac:dyDescent="0.25">
      <c r="A94" s="54"/>
      <c r="B94" s="165"/>
      <c r="C94" s="743"/>
      <c r="D94" s="744"/>
      <c r="E94" s="273"/>
      <c r="F94" s="272"/>
      <c r="G94" s="165"/>
      <c r="H94" s="190"/>
      <c r="I94" s="227"/>
      <c r="J94" s="443"/>
      <c r="K94" s="787"/>
      <c r="L94" s="787"/>
      <c r="M94" s="787"/>
      <c r="N94" s="787"/>
      <c r="O94" s="384"/>
      <c r="P94" s="526"/>
      <c r="Q94" s="271"/>
    </row>
    <row r="95" spans="1:17" ht="33.950000000000003" customHeight="1" x14ac:dyDescent="0.25">
      <c r="A95" s="54"/>
      <c r="B95" s="165"/>
      <c r="C95" s="743"/>
      <c r="D95" s="744"/>
      <c r="E95" s="273"/>
      <c r="F95" s="272"/>
      <c r="G95" s="165"/>
      <c r="H95" s="190"/>
      <c r="I95" s="227"/>
      <c r="J95" s="443"/>
      <c r="K95" s="787"/>
      <c r="L95" s="787"/>
      <c r="M95" s="787"/>
      <c r="N95" s="787"/>
      <c r="O95" s="384"/>
      <c r="P95" s="526"/>
      <c r="Q95" s="271"/>
    </row>
    <row r="96" spans="1:17" ht="33.950000000000003" customHeight="1" x14ac:dyDescent="0.25">
      <c r="A96" s="54"/>
      <c r="B96" s="165"/>
      <c r="C96" s="743"/>
      <c r="D96" s="744"/>
      <c r="E96" s="273"/>
      <c r="F96" s="272"/>
      <c r="G96" s="165"/>
      <c r="H96" s="190"/>
      <c r="I96" s="227"/>
      <c r="J96" s="443"/>
      <c r="K96" s="787"/>
      <c r="L96" s="787"/>
      <c r="M96" s="787"/>
      <c r="N96" s="787"/>
      <c r="O96" s="384"/>
      <c r="P96" s="526"/>
      <c r="Q96" s="271"/>
    </row>
    <row r="97" spans="1:17" ht="33.950000000000003" customHeight="1" x14ac:dyDescent="0.25">
      <c r="A97" s="54"/>
      <c r="B97" s="165"/>
      <c r="C97" s="743"/>
      <c r="D97" s="744"/>
      <c r="E97" s="273"/>
      <c r="F97" s="272"/>
      <c r="G97" s="165"/>
      <c r="H97" s="190"/>
      <c r="I97" s="227"/>
      <c r="J97" s="443"/>
      <c r="K97" s="787"/>
      <c r="L97" s="787"/>
      <c r="M97" s="787"/>
      <c r="N97" s="787"/>
      <c r="O97" s="384"/>
      <c r="P97" s="526"/>
      <c r="Q97" s="271"/>
    </row>
    <row r="98" spans="1:17" ht="33.950000000000003" customHeight="1" x14ac:dyDescent="0.25">
      <c r="A98" s="54"/>
      <c r="B98" s="165"/>
      <c r="C98" s="743"/>
      <c r="D98" s="744"/>
      <c r="E98" s="273"/>
      <c r="F98" s="272"/>
      <c r="G98" s="165"/>
      <c r="H98" s="190"/>
      <c r="I98" s="227"/>
      <c r="J98" s="443"/>
      <c r="K98" s="787"/>
      <c r="L98" s="787"/>
      <c r="M98" s="787"/>
      <c r="N98" s="787"/>
      <c r="O98" s="384"/>
      <c r="P98" s="526"/>
      <c r="Q98" s="271"/>
    </row>
    <row r="99" spans="1:17" ht="33.950000000000003" customHeight="1" x14ac:dyDescent="0.25">
      <c r="A99" s="54"/>
      <c r="B99" s="165"/>
      <c r="C99" s="743"/>
      <c r="D99" s="744"/>
      <c r="E99" s="273"/>
      <c r="F99" s="272"/>
      <c r="G99" s="165"/>
      <c r="H99" s="190"/>
      <c r="I99" s="227"/>
      <c r="J99" s="443"/>
      <c r="K99" s="787"/>
      <c r="L99" s="787"/>
      <c r="M99" s="787"/>
      <c r="N99" s="787"/>
      <c r="O99" s="384"/>
      <c r="P99" s="526"/>
      <c r="Q99" s="271"/>
    </row>
    <row r="100" spans="1:17" ht="33.950000000000003" customHeight="1" x14ac:dyDescent="0.25">
      <c r="A100" s="54"/>
      <c r="B100" s="165"/>
      <c r="C100" s="743"/>
      <c r="D100" s="744"/>
      <c r="E100" s="273"/>
      <c r="F100" s="272"/>
      <c r="G100" s="165"/>
      <c r="H100" s="190"/>
      <c r="I100" s="227"/>
      <c r="J100" s="443"/>
      <c r="K100" s="787"/>
      <c r="L100" s="787"/>
      <c r="M100" s="787"/>
      <c r="N100" s="787"/>
      <c r="O100" s="384"/>
      <c r="P100" s="526"/>
      <c r="Q100" s="271"/>
    </row>
    <row r="101" spans="1:17" ht="33.950000000000003" customHeight="1" x14ac:dyDescent="0.25">
      <c r="A101" s="54"/>
      <c r="B101" s="165"/>
      <c r="C101" s="743"/>
      <c r="D101" s="744"/>
      <c r="E101" s="273"/>
      <c r="F101" s="272"/>
      <c r="G101" s="165"/>
      <c r="H101" s="190"/>
      <c r="I101" s="227"/>
      <c r="J101" s="443"/>
      <c r="K101" s="787"/>
      <c r="L101" s="787"/>
      <c r="M101" s="787"/>
      <c r="N101" s="787"/>
      <c r="O101" s="384"/>
      <c r="P101" s="526"/>
      <c r="Q101" s="271"/>
    </row>
    <row r="102" spans="1:17" ht="33.950000000000003" customHeight="1" x14ac:dyDescent="0.25">
      <c r="A102" s="54"/>
      <c r="B102" s="165"/>
      <c r="C102" s="743"/>
      <c r="D102" s="744"/>
      <c r="E102" s="273"/>
      <c r="F102" s="272"/>
      <c r="G102" s="165"/>
      <c r="H102" s="190"/>
      <c r="I102" s="227"/>
      <c r="J102" s="443"/>
      <c r="K102" s="787"/>
      <c r="L102" s="787"/>
      <c r="M102" s="787"/>
      <c r="N102" s="787"/>
      <c r="O102" s="384"/>
      <c r="P102" s="526"/>
      <c r="Q102" s="271"/>
    </row>
    <row r="103" spans="1:17" ht="33.950000000000003" customHeight="1" x14ac:dyDescent="0.25">
      <c r="A103" s="54"/>
      <c r="B103" s="165"/>
      <c r="C103" s="743"/>
      <c r="D103" s="744"/>
      <c r="E103" s="273"/>
      <c r="F103" s="272"/>
      <c r="G103" s="165"/>
      <c r="H103" s="190"/>
      <c r="I103" s="227"/>
      <c r="J103" s="443"/>
      <c r="K103" s="787"/>
      <c r="L103" s="787"/>
      <c r="M103" s="787"/>
      <c r="N103" s="787"/>
      <c r="O103" s="384"/>
      <c r="P103" s="526"/>
      <c r="Q103" s="271"/>
    </row>
    <row r="104" spans="1:17" ht="33.950000000000003" customHeight="1" x14ac:dyDescent="0.25">
      <c r="A104" s="54"/>
      <c r="B104" s="165"/>
      <c r="C104" s="743"/>
      <c r="D104" s="744"/>
      <c r="E104" s="273"/>
      <c r="F104" s="272"/>
      <c r="G104" s="165"/>
      <c r="H104" s="190"/>
      <c r="I104" s="227"/>
      <c r="J104" s="443"/>
      <c r="K104" s="787"/>
      <c r="L104" s="787"/>
      <c r="M104" s="787"/>
      <c r="N104" s="787"/>
      <c r="O104" s="384"/>
      <c r="P104" s="526"/>
      <c r="Q104" s="271"/>
    </row>
    <row r="105" spans="1:17" ht="33.950000000000003" customHeight="1" x14ac:dyDescent="0.25">
      <c r="A105" s="54"/>
      <c r="B105" s="165"/>
      <c r="C105" s="743"/>
      <c r="D105" s="744"/>
      <c r="E105" s="273"/>
      <c r="F105" s="272"/>
      <c r="G105" s="165"/>
      <c r="H105" s="190"/>
      <c r="I105" s="227"/>
      <c r="J105" s="443"/>
      <c r="K105" s="787"/>
      <c r="L105" s="787"/>
      <c r="M105" s="787"/>
      <c r="N105" s="787"/>
      <c r="O105" s="384"/>
      <c r="P105" s="526"/>
      <c r="Q105" s="271"/>
    </row>
    <row r="106" spans="1:17" ht="33.950000000000003" customHeight="1" x14ac:dyDescent="0.25">
      <c r="A106" s="54"/>
      <c r="B106" s="165"/>
      <c r="C106" s="743"/>
      <c r="D106" s="744"/>
      <c r="E106" s="273"/>
      <c r="F106" s="272"/>
      <c r="G106" s="165"/>
      <c r="H106" s="190"/>
      <c r="I106" s="227"/>
      <c r="J106" s="443"/>
      <c r="K106" s="787"/>
      <c r="L106" s="787"/>
      <c r="M106" s="787"/>
      <c r="N106" s="787"/>
      <c r="O106" s="384"/>
      <c r="P106" s="526"/>
      <c r="Q106" s="271"/>
    </row>
    <row r="107" spans="1:17" ht="33.950000000000003" customHeight="1" x14ac:dyDescent="0.25">
      <c r="A107" s="54"/>
      <c r="B107" s="165"/>
      <c r="C107" s="743"/>
      <c r="D107" s="744"/>
      <c r="E107" s="273"/>
      <c r="F107" s="272"/>
      <c r="G107" s="165"/>
      <c r="H107" s="190"/>
      <c r="I107" s="227"/>
      <c r="J107" s="443"/>
      <c r="K107" s="787"/>
      <c r="L107" s="787"/>
      <c r="M107" s="787"/>
      <c r="N107" s="787"/>
      <c r="O107" s="384"/>
      <c r="P107" s="526"/>
      <c r="Q107" s="271"/>
    </row>
    <row r="108" spans="1:17" ht="33.950000000000003" customHeight="1" x14ac:dyDescent="0.25">
      <c r="A108" s="54"/>
      <c r="B108" s="165"/>
      <c r="C108" s="743"/>
      <c r="D108" s="744"/>
      <c r="E108" s="273"/>
      <c r="F108" s="272"/>
      <c r="G108" s="165"/>
      <c r="H108" s="190"/>
      <c r="I108" s="227"/>
      <c r="J108" s="443"/>
      <c r="K108" s="787"/>
      <c r="L108" s="787"/>
      <c r="M108" s="787"/>
      <c r="N108" s="787"/>
      <c r="O108" s="384"/>
      <c r="P108" s="526"/>
      <c r="Q108" s="271"/>
    </row>
    <row r="109" spans="1:17" ht="33.950000000000003" customHeight="1" x14ac:dyDescent="0.25">
      <c r="A109" s="54"/>
      <c r="B109" s="165"/>
      <c r="C109" s="743"/>
      <c r="D109" s="744"/>
      <c r="E109" s="273"/>
      <c r="F109" s="272"/>
      <c r="G109" s="165"/>
      <c r="H109" s="190"/>
      <c r="I109" s="227"/>
      <c r="J109" s="443"/>
      <c r="K109" s="787"/>
      <c r="L109" s="787"/>
      <c r="M109" s="787"/>
      <c r="N109" s="787"/>
      <c r="O109" s="384"/>
      <c r="P109" s="526"/>
      <c r="Q109" s="271"/>
    </row>
    <row r="110" spans="1:17" ht="33.950000000000003" customHeight="1" x14ac:dyDescent="0.25">
      <c r="A110" s="54"/>
      <c r="B110" s="165"/>
      <c r="C110" s="743"/>
      <c r="D110" s="744"/>
      <c r="E110" s="273"/>
      <c r="F110" s="272"/>
      <c r="G110" s="165"/>
      <c r="H110" s="190"/>
      <c r="I110" s="227"/>
      <c r="J110" s="443"/>
      <c r="K110" s="787"/>
      <c r="L110" s="787"/>
      <c r="M110" s="787"/>
      <c r="N110" s="787"/>
      <c r="O110" s="384"/>
      <c r="P110" s="526"/>
      <c r="Q110" s="271"/>
    </row>
    <row r="111" spans="1:17" ht="33.950000000000003" customHeight="1" x14ac:dyDescent="0.25">
      <c r="A111" s="54"/>
      <c r="B111" s="165"/>
      <c r="C111" s="743"/>
      <c r="D111" s="744"/>
      <c r="E111" s="273"/>
      <c r="F111" s="272"/>
      <c r="G111" s="165"/>
      <c r="H111" s="190"/>
      <c r="I111" s="227"/>
      <c r="J111" s="443"/>
      <c r="K111" s="787"/>
      <c r="L111" s="787"/>
      <c r="M111" s="787"/>
      <c r="N111" s="787"/>
      <c r="O111" s="384"/>
      <c r="P111" s="526"/>
      <c r="Q111" s="271"/>
    </row>
    <row r="112" spans="1:17" ht="33.950000000000003" customHeight="1" x14ac:dyDescent="0.25">
      <c r="A112" s="54"/>
      <c r="B112" s="165"/>
      <c r="C112" s="743"/>
      <c r="D112" s="744"/>
      <c r="E112" s="273"/>
      <c r="F112" s="272"/>
      <c r="G112" s="165"/>
      <c r="H112" s="190"/>
      <c r="I112" s="227"/>
      <c r="J112" s="443"/>
      <c r="K112" s="787"/>
      <c r="L112" s="787"/>
      <c r="M112" s="787"/>
      <c r="N112" s="787"/>
      <c r="O112" s="384"/>
      <c r="P112" s="526"/>
      <c r="Q112" s="271"/>
    </row>
    <row r="113" spans="1:17" ht="33.950000000000003" customHeight="1" x14ac:dyDescent="0.25">
      <c r="A113" s="54"/>
      <c r="B113" s="165"/>
      <c r="C113" s="743"/>
      <c r="D113" s="744"/>
      <c r="E113" s="273"/>
      <c r="F113" s="272"/>
      <c r="G113" s="165"/>
      <c r="H113" s="190"/>
      <c r="I113" s="227"/>
      <c r="J113" s="443"/>
      <c r="K113" s="787"/>
      <c r="L113" s="787"/>
      <c r="M113" s="787"/>
      <c r="N113" s="787"/>
      <c r="O113" s="384"/>
      <c r="P113" s="526"/>
      <c r="Q113" s="271"/>
    </row>
    <row r="114" spans="1:17" ht="33.950000000000003" customHeight="1" x14ac:dyDescent="0.25">
      <c r="A114" s="54"/>
      <c r="B114" s="165"/>
      <c r="C114" s="743"/>
      <c r="D114" s="744"/>
      <c r="E114" s="273"/>
      <c r="F114" s="272"/>
      <c r="G114" s="165"/>
      <c r="H114" s="190"/>
      <c r="I114" s="227"/>
      <c r="J114" s="443"/>
      <c r="K114" s="787"/>
      <c r="L114" s="787"/>
      <c r="M114" s="787"/>
      <c r="N114" s="787"/>
      <c r="O114" s="384"/>
      <c r="P114" s="526"/>
      <c r="Q114" s="271"/>
    </row>
    <row r="115" spans="1:17" ht="33.950000000000003" customHeight="1" x14ac:dyDescent="0.25">
      <c r="A115" s="54"/>
      <c r="B115" s="165"/>
      <c r="C115" s="743"/>
      <c r="D115" s="744"/>
      <c r="E115" s="273"/>
      <c r="F115" s="272"/>
      <c r="G115" s="165"/>
      <c r="H115" s="190"/>
      <c r="I115" s="227"/>
      <c r="J115" s="443"/>
      <c r="K115" s="787"/>
      <c r="L115" s="787"/>
      <c r="M115" s="787"/>
      <c r="N115" s="787"/>
      <c r="O115" s="384"/>
      <c r="P115" s="526"/>
      <c r="Q115" s="271"/>
    </row>
    <row r="116" spans="1:17" ht="33.950000000000003" customHeight="1" x14ac:dyDescent="0.25">
      <c r="A116" s="54"/>
      <c r="B116" s="165"/>
      <c r="C116" s="743"/>
      <c r="D116" s="744"/>
      <c r="E116" s="273"/>
      <c r="F116" s="272"/>
      <c r="G116" s="165"/>
      <c r="H116" s="190"/>
      <c r="I116" s="227"/>
      <c r="J116" s="443"/>
      <c r="K116" s="787"/>
      <c r="L116" s="787"/>
      <c r="M116" s="787"/>
      <c r="N116" s="787"/>
      <c r="O116" s="384"/>
      <c r="P116" s="526"/>
      <c r="Q116" s="271"/>
    </row>
    <row r="117" spans="1:17" ht="33.950000000000003" customHeight="1" x14ac:dyDescent="0.25">
      <c r="A117" s="54"/>
      <c r="B117" s="165"/>
      <c r="C117" s="743"/>
      <c r="D117" s="744"/>
      <c r="E117" s="273"/>
      <c r="F117" s="272"/>
      <c r="G117" s="165"/>
      <c r="H117" s="190"/>
      <c r="I117" s="227"/>
      <c r="J117" s="443"/>
      <c r="K117" s="787"/>
      <c r="L117" s="787"/>
      <c r="M117" s="787"/>
      <c r="N117" s="787"/>
      <c r="O117" s="384"/>
      <c r="P117" s="526"/>
      <c r="Q117" s="271"/>
    </row>
    <row r="118" spans="1:17" ht="33.950000000000003" customHeight="1" x14ac:dyDescent="0.25">
      <c r="A118" s="54"/>
      <c r="B118" s="165"/>
      <c r="C118" s="743"/>
      <c r="D118" s="744"/>
      <c r="E118" s="273"/>
      <c r="F118" s="272"/>
      <c r="G118" s="165"/>
      <c r="H118" s="190"/>
      <c r="I118" s="227"/>
      <c r="J118" s="443"/>
      <c r="K118" s="787"/>
      <c r="L118" s="787"/>
      <c r="M118" s="787"/>
      <c r="N118" s="787"/>
      <c r="O118" s="384"/>
      <c r="P118" s="526"/>
      <c r="Q118" s="271"/>
    </row>
    <row r="119" spans="1:17" ht="33.950000000000003" customHeight="1" x14ac:dyDescent="0.25">
      <c r="A119" s="54"/>
      <c r="B119" s="165"/>
      <c r="C119" s="743"/>
      <c r="D119" s="744"/>
      <c r="E119" s="273"/>
      <c r="F119" s="272"/>
      <c r="G119" s="165"/>
      <c r="H119" s="190"/>
      <c r="I119" s="227"/>
      <c r="J119" s="443"/>
      <c r="K119" s="787"/>
      <c r="L119" s="787"/>
      <c r="M119" s="787"/>
      <c r="N119" s="787"/>
      <c r="O119" s="384"/>
      <c r="P119" s="526"/>
      <c r="Q119" s="271"/>
    </row>
    <row r="120" spans="1:17" ht="33.950000000000003" customHeight="1" x14ac:dyDescent="0.25">
      <c r="A120" s="54"/>
      <c r="B120" s="165"/>
      <c r="C120" s="743"/>
      <c r="D120" s="744"/>
      <c r="E120" s="273"/>
      <c r="F120" s="272"/>
      <c r="G120" s="165"/>
      <c r="H120" s="190"/>
      <c r="I120" s="227"/>
      <c r="J120" s="443"/>
      <c r="K120" s="787"/>
      <c r="L120" s="787"/>
      <c r="M120" s="787"/>
      <c r="N120" s="787"/>
      <c r="O120" s="384"/>
      <c r="P120" s="526"/>
      <c r="Q120" s="271"/>
    </row>
    <row r="121" spans="1:17" ht="33.950000000000003" customHeight="1" x14ac:dyDescent="0.25">
      <c r="A121" s="54"/>
      <c r="B121" s="165"/>
      <c r="C121" s="743"/>
      <c r="D121" s="744"/>
      <c r="E121" s="273"/>
      <c r="F121" s="272"/>
      <c r="G121" s="165"/>
      <c r="H121" s="190"/>
      <c r="I121" s="227"/>
      <c r="J121" s="443"/>
      <c r="K121" s="787"/>
      <c r="L121" s="787"/>
      <c r="M121" s="787"/>
      <c r="N121" s="787"/>
      <c r="O121" s="384"/>
      <c r="P121" s="526"/>
      <c r="Q121" s="271"/>
    </row>
    <row r="122" spans="1:17" ht="33.950000000000003" customHeight="1" x14ac:dyDescent="0.25">
      <c r="A122" s="54"/>
      <c r="B122" s="165"/>
      <c r="C122" s="743"/>
      <c r="D122" s="744"/>
      <c r="E122" s="273"/>
      <c r="F122" s="272"/>
      <c r="G122" s="165"/>
      <c r="H122" s="190"/>
      <c r="I122" s="227"/>
      <c r="J122" s="443"/>
      <c r="K122" s="787"/>
      <c r="L122" s="787"/>
      <c r="M122" s="787"/>
      <c r="N122" s="787"/>
      <c r="O122" s="384"/>
      <c r="P122" s="526"/>
      <c r="Q122" s="271"/>
    </row>
    <row r="123" spans="1:17" ht="33.950000000000003" customHeight="1" x14ac:dyDescent="0.25">
      <c r="A123" s="54"/>
      <c r="B123" s="165"/>
      <c r="C123" s="743"/>
      <c r="D123" s="744"/>
      <c r="E123" s="273"/>
      <c r="F123" s="272"/>
      <c r="G123" s="165"/>
      <c r="H123" s="190"/>
      <c r="I123" s="227"/>
      <c r="J123" s="443"/>
      <c r="K123" s="787"/>
      <c r="L123" s="787"/>
      <c r="M123" s="787"/>
      <c r="N123" s="787"/>
      <c r="O123" s="384"/>
      <c r="P123" s="526"/>
      <c r="Q123" s="271"/>
    </row>
    <row r="124" spans="1:17" ht="33.950000000000003" customHeight="1" x14ac:dyDescent="0.25">
      <c r="A124" s="54"/>
      <c r="B124" s="165"/>
      <c r="C124" s="743"/>
      <c r="D124" s="744"/>
      <c r="E124" s="273"/>
      <c r="F124" s="272"/>
      <c r="G124" s="165"/>
      <c r="H124" s="190"/>
      <c r="I124" s="227"/>
      <c r="J124" s="443"/>
      <c r="K124" s="787"/>
      <c r="L124" s="787"/>
      <c r="M124" s="787"/>
      <c r="N124" s="787"/>
      <c r="O124" s="384"/>
      <c r="P124" s="526"/>
      <c r="Q124" s="271"/>
    </row>
    <row r="125" spans="1:17" ht="33.950000000000003" customHeight="1" x14ac:dyDescent="0.25">
      <c r="A125" s="54"/>
      <c r="B125" s="165"/>
      <c r="C125" s="743"/>
      <c r="D125" s="744"/>
      <c r="E125" s="273"/>
      <c r="F125" s="272"/>
      <c r="G125" s="165"/>
      <c r="H125" s="190"/>
      <c r="I125" s="227"/>
      <c r="J125" s="443"/>
      <c r="K125" s="787"/>
      <c r="L125" s="787"/>
      <c r="M125" s="787"/>
      <c r="N125" s="787"/>
      <c r="O125" s="384"/>
      <c r="P125" s="526"/>
      <c r="Q125" s="271"/>
    </row>
    <row r="126" spans="1:17" ht="33.950000000000003" customHeight="1" x14ac:dyDescent="0.25">
      <c r="A126" s="54"/>
      <c r="B126" s="165"/>
      <c r="C126" s="743"/>
      <c r="D126" s="744"/>
      <c r="E126" s="273"/>
      <c r="F126" s="272"/>
      <c r="G126" s="165"/>
      <c r="H126" s="190"/>
      <c r="I126" s="227"/>
      <c r="J126" s="443"/>
      <c r="K126" s="787"/>
      <c r="L126" s="787"/>
      <c r="M126" s="787"/>
      <c r="N126" s="787"/>
      <c r="O126" s="384"/>
      <c r="P126" s="526"/>
      <c r="Q126" s="271"/>
    </row>
    <row r="127" spans="1:17" ht="33.950000000000003" customHeight="1" x14ac:dyDescent="0.25">
      <c r="A127" s="54"/>
      <c r="B127" s="165"/>
      <c r="C127" s="743"/>
      <c r="D127" s="744"/>
      <c r="E127" s="273"/>
      <c r="F127" s="272"/>
      <c r="G127" s="165"/>
      <c r="H127" s="190"/>
      <c r="I127" s="227"/>
      <c r="J127" s="443"/>
      <c r="K127" s="787"/>
      <c r="L127" s="787"/>
      <c r="M127" s="787"/>
      <c r="N127" s="787"/>
      <c r="O127" s="384"/>
      <c r="P127" s="526"/>
      <c r="Q127" s="271"/>
    </row>
    <row r="128" spans="1:17" ht="33.950000000000003" customHeight="1" x14ac:dyDescent="0.25">
      <c r="A128" s="54"/>
      <c r="B128" s="165"/>
      <c r="C128" s="743"/>
      <c r="D128" s="744"/>
      <c r="E128" s="273"/>
      <c r="F128" s="272"/>
      <c r="G128" s="165"/>
      <c r="H128" s="190"/>
      <c r="I128" s="227"/>
      <c r="J128" s="443"/>
      <c r="K128" s="787"/>
      <c r="L128" s="787"/>
      <c r="M128" s="787"/>
      <c r="N128" s="787"/>
      <c r="O128" s="384"/>
      <c r="P128" s="526"/>
      <c r="Q128" s="271"/>
    </row>
    <row r="129" spans="1:17" ht="33.950000000000003" customHeight="1" x14ac:dyDescent="0.25">
      <c r="A129" s="54"/>
      <c r="B129" s="165"/>
      <c r="C129" s="743"/>
      <c r="D129" s="744"/>
      <c r="E129" s="273"/>
      <c r="F129" s="272"/>
      <c r="G129" s="165"/>
      <c r="H129" s="190"/>
      <c r="I129" s="227"/>
      <c r="J129" s="443"/>
      <c r="K129" s="787"/>
      <c r="L129" s="787"/>
      <c r="M129" s="787"/>
      <c r="N129" s="787"/>
      <c r="O129" s="384"/>
      <c r="P129" s="526"/>
      <c r="Q129" s="271"/>
    </row>
    <row r="130" spans="1:17" ht="33.950000000000003" customHeight="1" x14ac:dyDescent="0.25">
      <c r="A130" s="54"/>
      <c r="B130" s="165"/>
      <c r="C130" s="743"/>
      <c r="D130" s="744"/>
      <c r="E130" s="273"/>
      <c r="F130" s="272"/>
      <c r="G130" s="165"/>
      <c r="H130" s="190"/>
      <c r="I130" s="227"/>
      <c r="J130" s="443"/>
      <c r="K130" s="787"/>
      <c r="L130" s="787"/>
      <c r="M130" s="787"/>
      <c r="N130" s="787"/>
      <c r="O130" s="384"/>
      <c r="P130" s="526"/>
      <c r="Q130" s="271"/>
    </row>
    <row r="131" spans="1:17" ht="33.950000000000003" customHeight="1" x14ac:dyDescent="0.25">
      <c r="A131" s="54"/>
      <c r="B131" s="165"/>
      <c r="C131" s="743"/>
      <c r="D131" s="744"/>
      <c r="E131" s="273"/>
      <c r="F131" s="272"/>
      <c r="G131" s="165"/>
      <c r="H131" s="190"/>
      <c r="I131" s="227"/>
      <c r="J131" s="443"/>
      <c r="K131" s="787"/>
      <c r="L131" s="787"/>
      <c r="M131" s="787"/>
      <c r="N131" s="787"/>
      <c r="O131" s="384"/>
      <c r="P131" s="526"/>
      <c r="Q131" s="271"/>
    </row>
    <row r="132" spans="1:17" ht="33.950000000000003" customHeight="1" x14ac:dyDescent="0.25">
      <c r="A132" s="54"/>
      <c r="B132" s="165"/>
      <c r="C132" s="743"/>
      <c r="D132" s="744"/>
      <c r="E132" s="273"/>
      <c r="F132" s="272"/>
      <c r="G132" s="165"/>
      <c r="H132" s="190"/>
      <c r="I132" s="227"/>
      <c r="J132" s="443"/>
      <c r="K132" s="787"/>
      <c r="L132" s="787"/>
      <c r="M132" s="787"/>
      <c r="N132" s="787"/>
      <c r="O132" s="384"/>
      <c r="P132" s="526"/>
      <c r="Q132" s="271"/>
    </row>
    <row r="133" spans="1:17" ht="33.950000000000003" customHeight="1" x14ac:dyDescent="0.25">
      <c r="A133" s="54"/>
      <c r="B133" s="165"/>
      <c r="C133" s="743"/>
      <c r="D133" s="744"/>
      <c r="E133" s="273"/>
      <c r="F133" s="272"/>
      <c r="G133" s="165"/>
      <c r="H133" s="190"/>
      <c r="I133" s="227"/>
      <c r="J133" s="443"/>
      <c r="K133" s="787"/>
      <c r="L133" s="787"/>
      <c r="M133" s="787"/>
      <c r="N133" s="787"/>
      <c r="O133" s="384"/>
      <c r="P133" s="526"/>
      <c r="Q133" s="271"/>
    </row>
    <row r="134" spans="1:17" ht="33.950000000000003" customHeight="1" x14ac:dyDescent="0.25">
      <c r="A134" s="54"/>
      <c r="B134" s="165"/>
      <c r="C134" s="743"/>
      <c r="D134" s="744"/>
      <c r="E134" s="273"/>
      <c r="F134" s="272"/>
      <c r="G134" s="165"/>
      <c r="H134" s="190"/>
      <c r="I134" s="227"/>
      <c r="J134" s="443"/>
      <c r="K134" s="787"/>
      <c r="L134" s="787"/>
      <c r="M134" s="787"/>
      <c r="N134" s="787"/>
      <c r="O134" s="384"/>
      <c r="P134" s="526"/>
      <c r="Q134" s="271"/>
    </row>
    <row r="135" spans="1:17" ht="33.950000000000003" customHeight="1" x14ac:dyDescent="0.25">
      <c r="A135" s="54"/>
      <c r="B135" s="165"/>
      <c r="C135" s="743"/>
      <c r="D135" s="744"/>
      <c r="E135" s="273"/>
      <c r="F135" s="272"/>
      <c r="G135" s="165"/>
      <c r="H135" s="190"/>
      <c r="I135" s="227"/>
      <c r="J135" s="443"/>
      <c r="K135" s="787"/>
      <c r="L135" s="787"/>
      <c r="M135" s="787"/>
      <c r="N135" s="787"/>
      <c r="O135" s="384"/>
      <c r="P135" s="526"/>
      <c r="Q135" s="271"/>
    </row>
    <row r="136" spans="1:17" ht="33.950000000000003" customHeight="1" x14ac:dyDescent="0.25">
      <c r="A136" s="54"/>
      <c r="B136" s="165"/>
      <c r="C136" s="743"/>
      <c r="D136" s="744"/>
      <c r="E136" s="273"/>
      <c r="F136" s="272"/>
      <c r="G136" s="165"/>
      <c r="H136" s="190"/>
      <c r="I136" s="227"/>
      <c r="J136" s="443"/>
      <c r="K136" s="787"/>
      <c r="L136" s="787"/>
      <c r="M136" s="787"/>
      <c r="N136" s="787"/>
      <c r="O136" s="384"/>
      <c r="P136" s="526"/>
      <c r="Q136" s="271"/>
    </row>
    <row r="137" spans="1:17" ht="33.950000000000003" customHeight="1" x14ac:dyDescent="0.25">
      <c r="A137" s="54"/>
      <c r="B137" s="165"/>
      <c r="C137" s="743"/>
      <c r="D137" s="744"/>
      <c r="E137" s="273"/>
      <c r="F137" s="272"/>
      <c r="G137" s="165"/>
      <c r="H137" s="190"/>
      <c r="I137" s="227"/>
      <c r="J137" s="443"/>
      <c r="K137" s="787"/>
      <c r="L137" s="787"/>
      <c r="M137" s="787"/>
      <c r="N137" s="787"/>
      <c r="O137" s="384"/>
      <c r="P137" s="526"/>
      <c r="Q137" s="271"/>
    </row>
    <row r="138" spans="1:17" ht="33.950000000000003" customHeight="1" x14ac:dyDescent="0.25">
      <c r="A138" s="54"/>
      <c r="B138" s="165"/>
      <c r="C138" s="743"/>
      <c r="D138" s="744"/>
      <c r="E138" s="273"/>
      <c r="F138" s="272"/>
      <c r="G138" s="165"/>
      <c r="H138" s="190"/>
      <c r="I138" s="227"/>
      <c r="J138" s="443"/>
      <c r="K138" s="787"/>
      <c r="L138" s="787"/>
      <c r="M138" s="787"/>
      <c r="N138" s="787"/>
      <c r="O138" s="384"/>
      <c r="P138" s="526"/>
      <c r="Q138" s="271"/>
    </row>
    <row r="139" spans="1:17" ht="33.950000000000003" customHeight="1" x14ac:dyDescent="0.25">
      <c r="A139" s="54"/>
      <c r="B139" s="165"/>
      <c r="C139" s="743"/>
      <c r="D139" s="744"/>
      <c r="E139" s="273"/>
      <c r="F139" s="272"/>
      <c r="G139" s="165"/>
      <c r="H139" s="190"/>
      <c r="I139" s="227"/>
      <c r="J139" s="443"/>
      <c r="K139" s="787"/>
      <c r="L139" s="787"/>
      <c r="M139" s="787"/>
      <c r="N139" s="787"/>
      <c r="O139" s="384"/>
      <c r="P139" s="526"/>
      <c r="Q139" s="271"/>
    </row>
    <row r="140" spans="1:17" ht="33.950000000000003" customHeight="1" x14ac:dyDescent="0.25">
      <c r="A140" s="54"/>
      <c r="B140" s="165"/>
      <c r="C140" s="743"/>
      <c r="D140" s="744"/>
      <c r="E140" s="273"/>
      <c r="F140" s="272"/>
      <c r="G140" s="165"/>
      <c r="H140" s="190"/>
      <c r="I140" s="227"/>
      <c r="J140" s="443"/>
      <c r="K140" s="787"/>
      <c r="L140" s="787"/>
      <c r="M140" s="787"/>
      <c r="N140" s="787"/>
      <c r="O140" s="384"/>
      <c r="P140" s="526"/>
      <c r="Q140" s="271"/>
    </row>
    <row r="141" spans="1:17" ht="33.950000000000003" customHeight="1" x14ac:dyDescent="0.25">
      <c r="A141" s="54"/>
      <c r="B141" s="165"/>
      <c r="C141" s="743"/>
      <c r="D141" s="744"/>
      <c r="E141" s="273"/>
      <c r="F141" s="272"/>
      <c r="G141" s="165"/>
      <c r="H141" s="190"/>
      <c r="I141" s="227"/>
      <c r="J141" s="443"/>
      <c r="K141" s="787"/>
      <c r="L141" s="787"/>
      <c r="M141" s="787"/>
      <c r="N141" s="787"/>
      <c r="O141" s="384"/>
      <c r="P141" s="526"/>
      <c r="Q141" s="271"/>
    </row>
    <row r="142" spans="1:17" ht="33.950000000000003" customHeight="1" x14ac:dyDescent="0.25">
      <c r="A142" s="54"/>
      <c r="B142" s="165"/>
      <c r="C142" s="743"/>
      <c r="D142" s="744"/>
      <c r="E142" s="273"/>
      <c r="F142" s="272"/>
      <c r="G142" s="165"/>
      <c r="H142" s="190"/>
      <c r="I142" s="227"/>
      <c r="J142" s="443"/>
      <c r="K142" s="787"/>
      <c r="L142" s="787"/>
      <c r="M142" s="787"/>
      <c r="N142" s="787"/>
      <c r="O142" s="384"/>
      <c r="P142" s="526"/>
      <c r="Q142" s="271"/>
    </row>
    <row r="143" spans="1:17" ht="33.950000000000003" customHeight="1" x14ac:dyDescent="0.25">
      <c r="A143" s="54"/>
      <c r="B143" s="165"/>
      <c r="C143" s="743"/>
      <c r="D143" s="744"/>
      <c r="E143" s="273"/>
      <c r="F143" s="272"/>
      <c r="G143" s="165"/>
      <c r="H143" s="190"/>
      <c r="I143" s="227"/>
      <c r="J143" s="443"/>
      <c r="K143" s="787"/>
      <c r="L143" s="787"/>
      <c r="M143" s="787"/>
      <c r="N143" s="787"/>
      <c r="O143" s="384"/>
      <c r="P143" s="526"/>
      <c r="Q143" s="271"/>
    </row>
    <row r="144" spans="1:17" ht="33.950000000000003" customHeight="1" x14ac:dyDescent="0.25">
      <c r="A144" s="54"/>
      <c r="B144" s="165"/>
      <c r="C144" s="743"/>
      <c r="D144" s="744"/>
      <c r="E144" s="273"/>
      <c r="F144" s="272"/>
      <c r="G144" s="165"/>
      <c r="H144" s="190"/>
      <c r="I144" s="227"/>
      <c r="J144" s="443"/>
      <c r="K144" s="787"/>
      <c r="L144" s="787"/>
      <c r="M144" s="787"/>
      <c r="N144" s="787"/>
      <c r="O144" s="384"/>
      <c r="P144" s="526"/>
      <c r="Q144" s="271"/>
    </row>
    <row r="145" spans="1:17" ht="33.950000000000003" customHeight="1" x14ac:dyDescent="0.25">
      <c r="A145" s="54"/>
      <c r="B145" s="165"/>
      <c r="C145" s="743"/>
      <c r="D145" s="744"/>
      <c r="E145" s="273"/>
      <c r="F145" s="272"/>
      <c r="G145" s="165"/>
      <c r="H145" s="190"/>
      <c r="I145" s="227"/>
      <c r="J145" s="443"/>
      <c r="K145" s="787"/>
      <c r="L145" s="787"/>
      <c r="M145" s="787"/>
      <c r="N145" s="787"/>
      <c r="O145" s="384"/>
      <c r="P145" s="526"/>
      <c r="Q145" s="271"/>
    </row>
    <row r="146" spans="1:17" ht="33.950000000000003" customHeight="1" x14ac:dyDescent="0.25">
      <c r="A146" s="54"/>
      <c r="B146" s="165"/>
      <c r="C146" s="743"/>
      <c r="D146" s="744"/>
      <c r="E146" s="273"/>
      <c r="F146" s="272"/>
      <c r="G146" s="165"/>
      <c r="H146" s="190"/>
      <c r="I146" s="227"/>
      <c r="J146" s="443"/>
      <c r="K146" s="787"/>
      <c r="L146" s="787"/>
      <c r="M146" s="787"/>
      <c r="N146" s="787"/>
      <c r="O146" s="384"/>
      <c r="P146" s="526"/>
      <c r="Q146" s="271"/>
    </row>
    <row r="147" spans="1:17" ht="33.950000000000003" customHeight="1" x14ac:dyDescent="0.25">
      <c r="A147" s="54"/>
      <c r="B147" s="165"/>
      <c r="C147" s="743"/>
      <c r="D147" s="744"/>
      <c r="E147" s="273"/>
      <c r="F147" s="272"/>
      <c r="G147" s="165"/>
      <c r="H147" s="190"/>
      <c r="I147" s="227"/>
      <c r="J147" s="443"/>
      <c r="K147" s="787"/>
      <c r="L147" s="787"/>
      <c r="M147" s="787"/>
      <c r="N147" s="787"/>
      <c r="O147" s="384"/>
      <c r="P147" s="526"/>
      <c r="Q147" s="271"/>
    </row>
    <row r="148" spans="1:17" ht="33.950000000000003" customHeight="1" x14ac:dyDescent="0.25">
      <c r="A148" s="54"/>
      <c r="B148" s="165"/>
      <c r="C148" s="743"/>
      <c r="D148" s="744"/>
      <c r="E148" s="273"/>
      <c r="F148" s="272"/>
      <c r="G148" s="165"/>
      <c r="H148" s="190"/>
      <c r="I148" s="227"/>
      <c r="J148" s="443"/>
      <c r="K148" s="787"/>
      <c r="L148" s="787"/>
      <c r="M148" s="787"/>
      <c r="N148" s="787"/>
      <c r="O148" s="384"/>
      <c r="P148" s="526"/>
      <c r="Q148" s="271"/>
    </row>
    <row r="149" spans="1:17" ht="33.950000000000003" customHeight="1" x14ac:dyDescent="0.25">
      <c r="A149" s="54"/>
      <c r="B149" s="165"/>
      <c r="C149" s="743"/>
      <c r="D149" s="744"/>
      <c r="E149" s="273"/>
      <c r="F149" s="272"/>
      <c r="G149" s="165"/>
      <c r="H149" s="190"/>
      <c r="I149" s="227"/>
      <c r="J149" s="443"/>
      <c r="K149" s="787"/>
      <c r="L149" s="787"/>
      <c r="M149" s="787"/>
      <c r="N149" s="787"/>
      <c r="O149" s="384"/>
      <c r="P149" s="526"/>
      <c r="Q149" s="271"/>
    </row>
    <row r="150" spans="1:17" ht="33.950000000000003" customHeight="1" x14ac:dyDescent="0.25">
      <c r="A150" s="54"/>
      <c r="B150" s="165"/>
      <c r="C150" s="743"/>
      <c r="D150" s="744"/>
      <c r="E150" s="273"/>
      <c r="F150" s="272"/>
      <c r="G150" s="165"/>
      <c r="H150" s="190"/>
      <c r="I150" s="227"/>
      <c r="J150" s="443"/>
      <c r="K150" s="787"/>
      <c r="L150" s="787"/>
      <c r="M150" s="787"/>
      <c r="N150" s="787"/>
      <c r="O150" s="384"/>
      <c r="P150" s="526"/>
      <c r="Q150" s="271"/>
    </row>
    <row r="151" spans="1:17" ht="33.950000000000003" customHeight="1" x14ac:dyDescent="0.25">
      <c r="A151" s="54"/>
      <c r="B151" s="165"/>
      <c r="C151" s="743"/>
      <c r="D151" s="744"/>
      <c r="E151" s="273"/>
      <c r="F151" s="272"/>
      <c r="G151" s="165"/>
      <c r="H151" s="190"/>
      <c r="I151" s="227"/>
      <c r="J151" s="443"/>
      <c r="K151" s="787"/>
      <c r="L151" s="787"/>
      <c r="M151" s="787"/>
      <c r="N151" s="787"/>
      <c r="O151" s="384"/>
      <c r="P151" s="526"/>
      <c r="Q151" s="271"/>
    </row>
    <row r="152" spans="1:17" ht="33.950000000000003" customHeight="1" x14ac:dyDescent="0.25">
      <c r="A152" s="54"/>
      <c r="B152" s="165"/>
      <c r="C152" s="743"/>
      <c r="D152" s="744"/>
      <c r="E152" s="273"/>
      <c r="F152" s="272"/>
      <c r="G152" s="165"/>
      <c r="H152" s="190"/>
      <c r="I152" s="227"/>
      <c r="J152" s="443"/>
      <c r="K152" s="787"/>
      <c r="L152" s="787"/>
      <c r="M152" s="787"/>
      <c r="N152" s="787"/>
      <c r="O152" s="384"/>
      <c r="P152" s="526"/>
      <c r="Q152" s="271"/>
    </row>
    <row r="153" spans="1:17" ht="33.950000000000003" customHeight="1" x14ac:dyDescent="0.25">
      <c r="A153" s="54"/>
      <c r="B153" s="165"/>
      <c r="C153" s="743"/>
      <c r="D153" s="744"/>
      <c r="E153" s="273"/>
      <c r="F153" s="272"/>
      <c r="G153" s="165"/>
      <c r="H153" s="190"/>
      <c r="I153" s="227"/>
      <c r="J153" s="443"/>
      <c r="K153" s="787"/>
      <c r="L153" s="787"/>
      <c r="M153" s="787"/>
      <c r="N153" s="787"/>
      <c r="O153" s="384"/>
      <c r="P153" s="526"/>
      <c r="Q153" s="271"/>
    </row>
    <row r="154" spans="1:17" ht="33.950000000000003" customHeight="1" x14ac:dyDescent="0.25">
      <c r="A154" s="54"/>
      <c r="B154" s="165"/>
      <c r="C154" s="743"/>
      <c r="D154" s="744"/>
      <c r="E154" s="273"/>
      <c r="F154" s="272"/>
      <c r="G154" s="165"/>
      <c r="H154" s="190"/>
      <c r="I154" s="227"/>
      <c r="J154" s="443"/>
      <c r="K154" s="787"/>
      <c r="L154" s="787"/>
      <c r="M154" s="787"/>
      <c r="N154" s="787"/>
      <c r="O154" s="384"/>
      <c r="P154" s="526"/>
      <c r="Q154" s="271"/>
    </row>
    <row r="155" spans="1:17" ht="33.950000000000003" customHeight="1" x14ac:dyDescent="0.25">
      <c r="A155" s="54"/>
      <c r="B155" s="165"/>
      <c r="C155" s="743"/>
      <c r="D155" s="744"/>
      <c r="E155" s="273"/>
      <c r="F155" s="272"/>
      <c r="G155" s="165"/>
      <c r="H155" s="190"/>
      <c r="I155" s="227"/>
      <c r="J155" s="443"/>
      <c r="K155" s="787"/>
      <c r="L155" s="787"/>
      <c r="M155" s="787"/>
      <c r="N155" s="787"/>
      <c r="O155" s="384"/>
      <c r="P155" s="526"/>
      <c r="Q155" s="271"/>
    </row>
    <row r="156" spans="1:17" ht="33.950000000000003" customHeight="1" x14ac:dyDescent="0.25">
      <c r="A156" s="54"/>
      <c r="B156" s="165"/>
      <c r="C156" s="743"/>
      <c r="D156" s="744"/>
      <c r="E156" s="273"/>
      <c r="F156" s="272"/>
      <c r="G156" s="165"/>
      <c r="H156" s="190"/>
      <c r="I156" s="227"/>
      <c r="J156" s="443"/>
      <c r="K156" s="787"/>
      <c r="L156" s="787"/>
      <c r="M156" s="787"/>
      <c r="N156" s="787"/>
      <c r="O156" s="384"/>
      <c r="P156" s="526"/>
      <c r="Q156" s="271"/>
    </row>
    <row r="157" spans="1:17" ht="33.950000000000003" customHeight="1" x14ac:dyDescent="0.25">
      <c r="A157" s="54"/>
      <c r="B157" s="165"/>
      <c r="C157" s="743"/>
      <c r="D157" s="744"/>
      <c r="E157" s="273"/>
      <c r="F157" s="272"/>
      <c r="G157" s="165"/>
      <c r="H157" s="190"/>
      <c r="I157" s="227"/>
      <c r="J157" s="443"/>
      <c r="K157" s="787"/>
      <c r="L157" s="787"/>
      <c r="M157" s="787"/>
      <c r="N157" s="787"/>
      <c r="O157" s="384"/>
      <c r="P157" s="526"/>
      <c r="Q157" s="271"/>
    </row>
    <row r="158" spans="1:17" ht="33.950000000000003" customHeight="1" x14ac:dyDescent="0.25">
      <c r="A158" s="54"/>
      <c r="B158" s="165"/>
      <c r="C158" s="743"/>
      <c r="D158" s="744"/>
      <c r="E158" s="273"/>
      <c r="F158" s="272"/>
      <c r="G158" s="165"/>
      <c r="H158" s="190"/>
      <c r="I158" s="227"/>
      <c r="J158" s="443"/>
      <c r="K158" s="787"/>
      <c r="L158" s="787"/>
      <c r="M158" s="787"/>
      <c r="N158" s="787"/>
      <c r="O158" s="384"/>
      <c r="P158" s="526"/>
      <c r="Q158" s="271"/>
    </row>
    <row r="159" spans="1:17" ht="33.950000000000003" customHeight="1" x14ac:dyDescent="0.25">
      <c r="A159" s="54"/>
      <c r="B159" s="165"/>
      <c r="C159" s="743"/>
      <c r="D159" s="744"/>
      <c r="E159" s="273"/>
      <c r="F159" s="272"/>
      <c r="G159" s="165"/>
      <c r="H159" s="190"/>
      <c r="I159" s="227"/>
      <c r="J159" s="443"/>
      <c r="K159" s="787"/>
      <c r="L159" s="787"/>
      <c r="M159" s="787"/>
      <c r="N159" s="787"/>
      <c r="O159" s="384"/>
      <c r="P159" s="526"/>
      <c r="Q159" s="271"/>
    </row>
    <row r="160" spans="1:17" ht="33.950000000000003" customHeight="1" x14ac:dyDescent="0.25">
      <c r="A160" s="54"/>
      <c r="B160" s="165"/>
      <c r="C160" s="743"/>
      <c r="D160" s="744"/>
      <c r="E160" s="273"/>
      <c r="F160" s="272"/>
      <c r="G160" s="165"/>
      <c r="H160" s="190"/>
      <c r="I160" s="227"/>
      <c r="J160" s="443"/>
      <c r="K160" s="787"/>
      <c r="L160" s="787"/>
      <c r="M160" s="787"/>
      <c r="N160" s="787"/>
      <c r="O160" s="384"/>
      <c r="P160" s="526"/>
      <c r="Q160" s="271"/>
    </row>
    <row r="161" spans="1:17" ht="33.950000000000003" customHeight="1" x14ac:dyDescent="0.25">
      <c r="A161" s="54"/>
      <c r="B161" s="165"/>
      <c r="C161" s="743"/>
      <c r="D161" s="744"/>
      <c r="E161" s="273"/>
      <c r="F161" s="272"/>
      <c r="G161" s="165"/>
      <c r="H161" s="190"/>
      <c r="I161" s="227"/>
      <c r="J161" s="443"/>
      <c r="K161" s="787"/>
      <c r="L161" s="787"/>
      <c r="M161" s="787"/>
      <c r="N161" s="787"/>
      <c r="O161" s="384"/>
      <c r="P161" s="526"/>
      <c r="Q161" s="271"/>
    </row>
    <row r="162" spans="1:17" ht="33.950000000000003" customHeight="1" x14ac:dyDescent="0.25">
      <c r="A162" s="54"/>
      <c r="B162" s="165"/>
      <c r="C162" s="743"/>
      <c r="D162" s="744"/>
      <c r="E162" s="273"/>
      <c r="F162" s="272"/>
      <c r="G162" s="165"/>
      <c r="H162" s="190"/>
      <c r="I162" s="227"/>
      <c r="J162" s="443"/>
      <c r="K162" s="787"/>
      <c r="L162" s="787"/>
      <c r="M162" s="787"/>
      <c r="N162" s="787"/>
      <c r="O162" s="384"/>
      <c r="P162" s="526"/>
      <c r="Q162" s="271"/>
    </row>
    <row r="163" spans="1:17" ht="33.950000000000003" customHeight="1" x14ac:dyDescent="0.25">
      <c r="A163" s="54"/>
      <c r="B163" s="165"/>
      <c r="C163" s="743"/>
      <c r="D163" s="744"/>
      <c r="E163" s="273"/>
      <c r="F163" s="272"/>
      <c r="G163" s="165"/>
      <c r="H163" s="190"/>
      <c r="I163" s="227"/>
      <c r="J163" s="443"/>
      <c r="K163" s="787"/>
      <c r="L163" s="787"/>
      <c r="M163" s="787"/>
      <c r="N163" s="787"/>
      <c r="O163" s="384"/>
      <c r="P163" s="526"/>
      <c r="Q163" s="271"/>
    </row>
    <row r="164" spans="1:17" ht="33.950000000000003" customHeight="1" x14ac:dyDescent="0.25">
      <c r="A164" s="54"/>
      <c r="B164" s="165"/>
      <c r="C164" s="743"/>
      <c r="D164" s="744"/>
      <c r="E164" s="273"/>
      <c r="F164" s="272"/>
      <c r="G164" s="165"/>
      <c r="H164" s="190"/>
      <c r="I164" s="227"/>
      <c r="J164" s="443"/>
      <c r="K164" s="787"/>
      <c r="L164" s="787"/>
      <c r="M164" s="787"/>
      <c r="N164" s="787"/>
      <c r="O164" s="384"/>
      <c r="P164" s="526"/>
      <c r="Q164" s="271"/>
    </row>
    <row r="165" spans="1:17" ht="33.950000000000003" customHeight="1" x14ac:dyDescent="0.25">
      <c r="A165" s="54"/>
      <c r="B165" s="165"/>
      <c r="C165" s="743"/>
      <c r="D165" s="744"/>
      <c r="E165" s="273"/>
      <c r="F165" s="272"/>
      <c r="G165" s="165"/>
      <c r="H165" s="190"/>
      <c r="I165" s="227"/>
      <c r="J165" s="443"/>
      <c r="K165" s="787"/>
      <c r="L165" s="787"/>
      <c r="M165" s="787"/>
      <c r="N165" s="787"/>
      <c r="O165" s="384"/>
      <c r="P165" s="526"/>
      <c r="Q165" s="271"/>
    </row>
    <row r="166" spans="1:17" ht="33.950000000000003" customHeight="1" x14ac:dyDescent="0.25">
      <c r="A166" s="54"/>
      <c r="B166" s="165"/>
      <c r="C166" s="743"/>
      <c r="D166" s="744"/>
      <c r="E166" s="273"/>
      <c r="F166" s="272"/>
      <c r="G166" s="165"/>
      <c r="H166" s="190"/>
      <c r="I166" s="227"/>
      <c r="J166" s="443"/>
      <c r="K166" s="787"/>
      <c r="L166" s="787"/>
      <c r="M166" s="787"/>
      <c r="N166" s="787"/>
      <c r="O166" s="384"/>
      <c r="P166" s="526"/>
      <c r="Q166" s="271"/>
    </row>
    <row r="167" spans="1:17" ht="33.950000000000003" customHeight="1" x14ac:dyDescent="0.25">
      <c r="A167" s="54"/>
      <c r="B167" s="165"/>
      <c r="C167" s="743"/>
      <c r="D167" s="744"/>
      <c r="E167" s="273"/>
      <c r="F167" s="272"/>
      <c r="G167" s="165"/>
      <c r="H167" s="190"/>
      <c r="I167" s="227"/>
      <c r="J167" s="443"/>
      <c r="K167" s="787"/>
      <c r="L167" s="787"/>
      <c r="M167" s="787"/>
      <c r="N167" s="787"/>
      <c r="O167" s="384"/>
      <c r="P167" s="526"/>
      <c r="Q167" s="271"/>
    </row>
    <row r="168" spans="1:17" ht="33.950000000000003" customHeight="1" x14ac:dyDescent="0.25">
      <c r="A168" s="54"/>
      <c r="B168" s="165"/>
      <c r="C168" s="743"/>
      <c r="D168" s="744"/>
      <c r="E168" s="273"/>
      <c r="F168" s="272"/>
      <c r="G168" s="165"/>
      <c r="H168" s="190"/>
      <c r="I168" s="227"/>
      <c r="J168" s="443"/>
      <c r="K168" s="787"/>
      <c r="L168" s="787"/>
      <c r="M168" s="787"/>
      <c r="N168" s="787"/>
      <c r="O168" s="384"/>
      <c r="P168" s="526"/>
      <c r="Q168" s="271"/>
    </row>
    <row r="169" spans="1:17" ht="33.950000000000003" customHeight="1" x14ac:dyDescent="0.25">
      <c r="A169" s="54"/>
      <c r="B169" s="165"/>
      <c r="C169" s="743"/>
      <c r="D169" s="744"/>
      <c r="E169" s="273"/>
      <c r="F169" s="272"/>
      <c r="G169" s="165"/>
      <c r="H169" s="190"/>
      <c r="I169" s="227"/>
      <c r="J169" s="443"/>
      <c r="K169" s="787"/>
      <c r="L169" s="787"/>
      <c r="M169" s="787"/>
      <c r="N169" s="787"/>
      <c r="O169" s="384"/>
      <c r="P169" s="526"/>
      <c r="Q169" s="271"/>
    </row>
    <row r="170" spans="1:17" ht="33.950000000000003" customHeight="1" x14ac:dyDescent="0.25">
      <c r="A170" s="54"/>
      <c r="B170" s="165"/>
      <c r="C170" s="743"/>
      <c r="D170" s="744"/>
      <c r="E170" s="273"/>
      <c r="F170" s="272"/>
      <c r="G170" s="165"/>
      <c r="H170" s="190"/>
      <c r="I170" s="227"/>
      <c r="J170" s="443"/>
      <c r="K170" s="787"/>
      <c r="L170" s="787"/>
      <c r="M170" s="787"/>
      <c r="N170" s="787"/>
      <c r="O170" s="384"/>
      <c r="P170" s="526"/>
      <c r="Q170" s="271"/>
    </row>
    <row r="171" spans="1:17" ht="33.950000000000003" customHeight="1" x14ac:dyDescent="0.25">
      <c r="A171" s="54"/>
      <c r="B171" s="165"/>
      <c r="C171" s="743"/>
      <c r="D171" s="744"/>
      <c r="E171" s="273"/>
      <c r="F171" s="272"/>
      <c r="G171" s="165"/>
      <c r="H171" s="190"/>
      <c r="I171" s="227"/>
      <c r="J171" s="443"/>
      <c r="K171" s="787"/>
      <c r="L171" s="787"/>
      <c r="M171" s="787"/>
      <c r="N171" s="787"/>
      <c r="O171" s="384"/>
      <c r="P171" s="526"/>
      <c r="Q171" s="271"/>
    </row>
    <row r="172" spans="1:17" ht="33.950000000000003" customHeight="1" x14ac:dyDescent="0.25">
      <c r="A172" s="54"/>
      <c r="B172" s="165"/>
      <c r="C172" s="743"/>
      <c r="D172" s="744"/>
      <c r="E172" s="273"/>
      <c r="F172" s="272"/>
      <c r="G172" s="165"/>
      <c r="H172" s="190"/>
      <c r="I172" s="227"/>
      <c r="J172" s="443"/>
      <c r="K172" s="787"/>
      <c r="L172" s="787"/>
      <c r="M172" s="787"/>
      <c r="N172" s="787"/>
      <c r="O172" s="384"/>
      <c r="P172" s="526"/>
      <c r="Q172" s="271"/>
    </row>
    <row r="173" spans="1:17" ht="33.950000000000003" customHeight="1" x14ac:dyDescent="0.25">
      <c r="A173" s="54"/>
      <c r="B173" s="165"/>
      <c r="C173" s="743"/>
      <c r="D173" s="744"/>
      <c r="E173" s="273"/>
      <c r="F173" s="272"/>
      <c r="G173" s="165"/>
      <c r="H173" s="190"/>
      <c r="I173" s="227"/>
      <c r="J173" s="443"/>
      <c r="K173" s="787"/>
      <c r="L173" s="787"/>
      <c r="M173" s="787"/>
      <c r="N173" s="787"/>
      <c r="O173" s="384"/>
      <c r="P173" s="526"/>
      <c r="Q173" s="271"/>
    </row>
    <row r="174" spans="1:17" ht="33.950000000000003" customHeight="1" x14ac:dyDescent="0.25">
      <c r="A174" s="54"/>
      <c r="B174" s="165"/>
      <c r="C174" s="743"/>
      <c r="D174" s="744"/>
      <c r="E174" s="273"/>
      <c r="F174" s="272"/>
      <c r="G174" s="165"/>
      <c r="H174" s="190"/>
      <c r="I174" s="227"/>
      <c r="J174" s="443"/>
      <c r="K174" s="787"/>
      <c r="L174" s="787"/>
      <c r="M174" s="787"/>
      <c r="N174" s="787"/>
      <c r="O174" s="384"/>
      <c r="P174" s="526"/>
      <c r="Q174" s="271"/>
    </row>
    <row r="175" spans="1:17" ht="33.950000000000003" customHeight="1" x14ac:dyDescent="0.25">
      <c r="A175" s="54"/>
      <c r="B175" s="165"/>
      <c r="C175" s="743"/>
      <c r="D175" s="744"/>
      <c r="E175" s="273"/>
      <c r="F175" s="272"/>
      <c r="G175" s="165"/>
      <c r="H175" s="190"/>
      <c r="I175" s="227"/>
      <c r="J175" s="443"/>
      <c r="K175" s="787"/>
      <c r="L175" s="787"/>
      <c r="M175" s="787"/>
      <c r="N175" s="787"/>
      <c r="O175" s="384"/>
      <c r="P175" s="526"/>
      <c r="Q175" s="271"/>
    </row>
    <row r="176" spans="1:17" ht="33.950000000000003" customHeight="1" x14ac:dyDescent="0.25">
      <c r="A176" s="54"/>
      <c r="B176" s="165"/>
      <c r="C176" s="743"/>
      <c r="D176" s="744"/>
      <c r="E176" s="273"/>
      <c r="F176" s="272"/>
      <c r="G176" s="165"/>
      <c r="H176" s="190"/>
      <c r="I176" s="227"/>
      <c r="J176" s="443"/>
      <c r="K176" s="787"/>
      <c r="L176" s="787"/>
      <c r="M176" s="787"/>
      <c r="N176" s="787"/>
      <c r="O176" s="384"/>
      <c r="P176" s="526"/>
      <c r="Q176" s="271"/>
    </row>
    <row r="177" spans="1:17" ht="33.950000000000003" customHeight="1" x14ac:dyDescent="0.25">
      <c r="A177" s="54"/>
      <c r="B177" s="165"/>
      <c r="C177" s="743"/>
      <c r="D177" s="744"/>
      <c r="E177" s="273"/>
      <c r="F177" s="272"/>
      <c r="G177" s="165"/>
      <c r="H177" s="190"/>
      <c r="I177" s="227"/>
      <c r="J177" s="443"/>
      <c r="K177" s="787"/>
      <c r="L177" s="787"/>
      <c r="M177" s="787"/>
      <c r="N177" s="787"/>
      <c r="O177" s="384"/>
      <c r="P177" s="526"/>
      <c r="Q177" s="271"/>
    </row>
    <row r="178" spans="1:17" ht="33.950000000000003" customHeight="1" x14ac:dyDescent="0.25">
      <c r="A178" s="54"/>
      <c r="B178" s="165"/>
      <c r="C178" s="743"/>
      <c r="D178" s="744"/>
      <c r="E178" s="273"/>
      <c r="F178" s="272"/>
      <c r="G178" s="165"/>
      <c r="H178" s="190"/>
      <c r="I178" s="227"/>
      <c r="J178" s="443"/>
      <c r="K178" s="787"/>
      <c r="L178" s="787"/>
      <c r="M178" s="787"/>
      <c r="N178" s="787"/>
      <c r="O178" s="384"/>
      <c r="P178" s="526"/>
      <c r="Q178" s="271"/>
    </row>
    <row r="179" spans="1:17" ht="33.950000000000003" customHeight="1" x14ac:dyDescent="0.25">
      <c r="A179" s="54"/>
      <c r="B179" s="165"/>
      <c r="C179" s="743"/>
      <c r="D179" s="744"/>
      <c r="E179" s="273"/>
      <c r="F179" s="272"/>
      <c r="G179" s="165"/>
      <c r="H179" s="190"/>
      <c r="I179" s="227"/>
      <c r="J179" s="443"/>
      <c r="K179" s="787"/>
      <c r="L179" s="787"/>
      <c r="M179" s="787"/>
      <c r="N179" s="787"/>
      <c r="O179" s="384"/>
      <c r="P179" s="526"/>
      <c r="Q179" s="271"/>
    </row>
    <row r="180" spans="1:17" ht="33.950000000000003" customHeight="1" x14ac:dyDescent="0.25">
      <c r="A180" s="54"/>
      <c r="B180" s="165"/>
      <c r="C180" s="743"/>
      <c r="D180" s="744"/>
      <c r="E180" s="273"/>
      <c r="F180" s="272"/>
      <c r="G180" s="165"/>
      <c r="H180" s="190"/>
      <c r="I180" s="227"/>
      <c r="J180" s="443"/>
      <c r="K180" s="787"/>
      <c r="L180" s="787"/>
      <c r="M180" s="787"/>
      <c r="N180" s="787"/>
      <c r="O180" s="384"/>
      <c r="P180" s="526"/>
      <c r="Q180" s="271"/>
    </row>
    <row r="181" spans="1:17" ht="33.950000000000003" customHeight="1" x14ac:dyDescent="0.25">
      <c r="A181" s="54"/>
      <c r="B181" s="165"/>
      <c r="C181" s="743"/>
      <c r="D181" s="744"/>
      <c r="E181" s="273"/>
      <c r="F181" s="272"/>
      <c r="G181" s="165"/>
      <c r="H181" s="190"/>
      <c r="I181" s="227"/>
      <c r="J181" s="443"/>
      <c r="K181" s="787"/>
      <c r="L181" s="787"/>
      <c r="M181" s="787"/>
      <c r="N181" s="787"/>
      <c r="O181" s="384"/>
      <c r="P181" s="526"/>
      <c r="Q181" s="271"/>
    </row>
    <row r="182" spans="1:17" ht="33.950000000000003" customHeight="1" x14ac:dyDescent="0.25">
      <c r="A182" s="54"/>
      <c r="B182" s="165"/>
      <c r="C182" s="743"/>
      <c r="D182" s="744"/>
      <c r="E182" s="273"/>
      <c r="F182" s="272"/>
      <c r="G182" s="165"/>
      <c r="H182" s="190"/>
      <c r="I182" s="227"/>
      <c r="J182" s="443"/>
      <c r="K182" s="787"/>
      <c r="L182" s="787"/>
      <c r="M182" s="787"/>
      <c r="N182" s="787"/>
      <c r="O182" s="384"/>
      <c r="P182" s="526"/>
      <c r="Q182" s="271"/>
    </row>
    <row r="183" spans="1:17" ht="33.950000000000003" customHeight="1" x14ac:dyDescent="0.25">
      <c r="A183" s="54"/>
      <c r="B183" s="165"/>
      <c r="C183" s="743"/>
      <c r="D183" s="744"/>
      <c r="E183" s="273"/>
      <c r="F183" s="272"/>
      <c r="G183" s="165"/>
      <c r="H183" s="190"/>
      <c r="I183" s="227"/>
      <c r="J183" s="443"/>
      <c r="K183" s="787"/>
      <c r="L183" s="787"/>
      <c r="M183" s="787"/>
      <c r="N183" s="787"/>
      <c r="O183" s="384"/>
      <c r="P183" s="526"/>
      <c r="Q183" s="271"/>
    </row>
    <row r="184" spans="1:17" ht="33.950000000000003" customHeight="1" x14ac:dyDescent="0.25">
      <c r="A184" s="54"/>
      <c r="B184" s="165"/>
      <c r="C184" s="743"/>
      <c r="D184" s="744"/>
      <c r="E184" s="273"/>
      <c r="F184" s="272"/>
      <c r="G184" s="165"/>
      <c r="H184" s="190"/>
      <c r="I184" s="227"/>
      <c r="J184" s="443"/>
      <c r="K184" s="787"/>
      <c r="L184" s="787"/>
      <c r="M184" s="787"/>
      <c r="N184" s="787"/>
      <c r="O184" s="384"/>
      <c r="P184" s="526"/>
      <c r="Q184" s="271"/>
    </row>
    <row r="185" spans="1:17" ht="33.950000000000003" customHeight="1" x14ac:dyDescent="0.25">
      <c r="A185" s="54"/>
      <c r="B185" s="165"/>
      <c r="C185" s="743"/>
      <c r="D185" s="744"/>
      <c r="E185" s="273"/>
      <c r="F185" s="272"/>
      <c r="G185" s="165"/>
      <c r="H185" s="190"/>
      <c r="I185" s="227"/>
      <c r="J185" s="443"/>
      <c r="K185" s="787"/>
      <c r="L185" s="787"/>
      <c r="M185" s="787"/>
      <c r="N185" s="787"/>
      <c r="O185" s="384"/>
      <c r="P185" s="526"/>
      <c r="Q185" s="271"/>
    </row>
    <row r="186" spans="1:17" ht="33.950000000000003" customHeight="1" x14ac:dyDescent="0.25">
      <c r="A186" s="54"/>
      <c r="B186" s="165"/>
      <c r="C186" s="743"/>
      <c r="D186" s="744"/>
      <c r="E186" s="273"/>
      <c r="F186" s="272"/>
      <c r="G186" s="165"/>
      <c r="H186" s="190"/>
      <c r="I186" s="227"/>
      <c r="J186" s="443"/>
      <c r="K186" s="787"/>
      <c r="L186" s="787"/>
      <c r="M186" s="787"/>
      <c r="N186" s="787"/>
      <c r="O186" s="384"/>
      <c r="P186" s="526"/>
      <c r="Q186" s="271"/>
    </row>
    <row r="187" spans="1:17" ht="33.950000000000003" customHeight="1" x14ac:dyDescent="0.25">
      <c r="A187" s="54"/>
      <c r="B187" s="165"/>
      <c r="C187" s="743"/>
      <c r="D187" s="744"/>
      <c r="E187" s="273"/>
      <c r="F187" s="272"/>
      <c r="G187" s="165"/>
      <c r="H187" s="190"/>
      <c r="I187" s="227"/>
      <c r="J187" s="443"/>
      <c r="K187" s="787"/>
      <c r="L187" s="787"/>
      <c r="M187" s="787"/>
      <c r="N187" s="787"/>
      <c r="O187" s="384"/>
      <c r="P187" s="526"/>
      <c r="Q187" s="271"/>
    </row>
    <row r="188" spans="1:17" ht="33.950000000000003" customHeight="1" x14ac:dyDescent="0.25">
      <c r="A188" s="54"/>
      <c r="B188" s="165"/>
      <c r="C188" s="743"/>
      <c r="D188" s="744"/>
      <c r="E188" s="273"/>
      <c r="F188" s="272"/>
      <c r="G188" s="165"/>
      <c r="H188" s="190"/>
      <c r="I188" s="227"/>
      <c r="J188" s="443"/>
      <c r="K188" s="787"/>
      <c r="L188" s="787"/>
      <c r="M188" s="787"/>
      <c r="N188" s="787"/>
      <c r="O188" s="384"/>
      <c r="P188" s="526"/>
      <c r="Q188" s="271"/>
    </row>
    <row r="189" spans="1:17" ht="33.950000000000003" customHeight="1" x14ac:dyDescent="0.25">
      <c r="A189" s="54"/>
      <c r="B189" s="165"/>
      <c r="C189" s="743"/>
      <c r="D189" s="744"/>
      <c r="E189" s="273"/>
      <c r="F189" s="272"/>
      <c r="G189" s="165"/>
      <c r="H189" s="190"/>
      <c r="I189" s="227"/>
      <c r="J189" s="443"/>
      <c r="K189" s="787"/>
      <c r="L189" s="787"/>
      <c r="M189" s="787"/>
      <c r="N189" s="787"/>
      <c r="O189" s="384"/>
      <c r="P189" s="526"/>
      <c r="Q189" s="271"/>
    </row>
    <row r="190" spans="1:17" ht="33.950000000000003" customHeight="1" x14ac:dyDescent="0.25">
      <c r="A190" s="54"/>
      <c r="B190" s="165"/>
      <c r="C190" s="743"/>
      <c r="D190" s="744"/>
      <c r="E190" s="273"/>
      <c r="F190" s="272"/>
      <c r="G190" s="165"/>
      <c r="H190" s="190"/>
      <c r="I190" s="227"/>
      <c r="J190" s="443"/>
      <c r="K190" s="787"/>
      <c r="L190" s="787"/>
      <c r="M190" s="787"/>
      <c r="N190" s="787"/>
      <c r="O190" s="384"/>
      <c r="P190" s="526"/>
      <c r="Q190" s="271"/>
    </row>
    <row r="191" spans="1:17" ht="33.950000000000003" customHeight="1" x14ac:dyDescent="0.25">
      <c r="A191" s="54"/>
      <c r="B191" s="165"/>
      <c r="C191" s="743"/>
      <c r="D191" s="744"/>
      <c r="E191" s="273"/>
      <c r="F191" s="272"/>
      <c r="G191" s="165"/>
      <c r="H191" s="190"/>
      <c r="I191" s="227"/>
      <c r="J191" s="443"/>
      <c r="K191" s="787"/>
      <c r="L191" s="787"/>
      <c r="M191" s="787"/>
      <c r="N191" s="787"/>
      <c r="O191" s="384"/>
      <c r="P191" s="526"/>
      <c r="Q191" s="271"/>
    </row>
    <row r="192" spans="1:17" ht="33.950000000000003" customHeight="1" x14ac:dyDescent="0.25">
      <c r="A192" s="54"/>
      <c r="B192" s="165"/>
      <c r="C192" s="743"/>
      <c r="D192" s="744"/>
      <c r="E192" s="275"/>
      <c r="F192" s="272"/>
      <c r="G192" s="165"/>
      <c r="H192" s="190"/>
      <c r="I192" s="227"/>
      <c r="J192" s="443"/>
      <c r="K192" s="787"/>
      <c r="L192" s="787"/>
      <c r="M192" s="787"/>
      <c r="N192" s="787"/>
      <c r="O192" s="384"/>
      <c r="P192" s="526"/>
      <c r="Q192" s="271"/>
    </row>
    <row r="193" spans="1:19" ht="33.950000000000003" customHeight="1" x14ac:dyDescent="0.25">
      <c r="A193" s="54"/>
      <c r="B193" s="165"/>
      <c r="C193" s="743"/>
      <c r="D193" s="744"/>
      <c r="E193" s="273"/>
      <c r="F193" s="272"/>
      <c r="G193" s="165"/>
      <c r="H193" s="190"/>
      <c r="I193" s="227"/>
      <c r="J193" s="443"/>
      <c r="K193" s="787"/>
      <c r="L193" s="787"/>
      <c r="M193" s="787"/>
      <c r="N193" s="787"/>
      <c r="O193" s="384"/>
      <c r="P193" s="526"/>
      <c r="Q193" s="271"/>
    </row>
    <row r="194" spans="1:19" ht="33.950000000000003" customHeight="1" x14ac:dyDescent="0.25">
      <c r="A194" s="54"/>
      <c r="B194" s="165"/>
      <c r="C194" s="743"/>
      <c r="D194" s="744"/>
      <c r="E194" s="273"/>
      <c r="F194" s="272"/>
      <c r="G194" s="165"/>
      <c r="H194" s="190"/>
      <c r="I194" s="227"/>
      <c r="J194" s="443"/>
      <c r="K194" s="787"/>
      <c r="L194" s="787"/>
      <c r="M194" s="787"/>
      <c r="N194" s="787"/>
      <c r="O194" s="384"/>
      <c r="P194" s="526"/>
      <c r="Q194" s="271"/>
    </row>
    <row r="195" spans="1:19" ht="33.950000000000003" customHeight="1" x14ac:dyDescent="0.25">
      <c r="A195" s="54"/>
      <c r="B195" s="165"/>
      <c r="C195" s="743"/>
      <c r="D195" s="744"/>
      <c r="E195" s="273"/>
      <c r="F195" s="272"/>
      <c r="G195" s="165"/>
      <c r="H195" s="190"/>
      <c r="I195" s="227"/>
      <c r="J195" s="443"/>
      <c r="K195" s="787"/>
      <c r="L195" s="787"/>
      <c r="M195" s="787"/>
      <c r="N195" s="787"/>
      <c r="O195" s="384"/>
      <c r="P195" s="526"/>
      <c r="Q195" s="271"/>
    </row>
    <row r="196" spans="1:19" ht="33.950000000000003" customHeight="1" x14ac:dyDescent="0.25">
      <c r="A196" s="54"/>
      <c r="B196" s="165"/>
      <c r="C196" s="743"/>
      <c r="D196" s="744"/>
      <c r="E196" s="273"/>
      <c r="F196" s="272"/>
      <c r="G196" s="165"/>
      <c r="H196" s="190"/>
      <c r="I196" s="227"/>
      <c r="J196" s="443"/>
      <c r="K196" s="787"/>
      <c r="L196" s="787"/>
      <c r="M196" s="787"/>
      <c r="N196" s="787"/>
      <c r="O196" s="384"/>
      <c r="P196" s="526"/>
      <c r="Q196" s="271"/>
    </row>
    <row r="197" spans="1:19" ht="33.950000000000003" customHeight="1" x14ac:dyDescent="0.25">
      <c r="A197" s="54"/>
      <c r="B197" s="165"/>
      <c r="C197" s="743"/>
      <c r="D197" s="744"/>
      <c r="E197" s="273"/>
      <c r="F197" s="272"/>
      <c r="G197" s="165"/>
      <c r="H197" s="190"/>
      <c r="I197" s="227"/>
      <c r="J197" s="443"/>
      <c r="K197" s="787"/>
      <c r="L197" s="787"/>
      <c r="M197" s="787"/>
      <c r="N197" s="787"/>
      <c r="O197" s="384"/>
      <c r="P197" s="526"/>
      <c r="Q197" s="271"/>
    </row>
    <row r="198" spans="1:19" ht="33.950000000000003" customHeight="1" x14ac:dyDescent="0.25">
      <c r="A198" s="54"/>
      <c r="B198" s="165"/>
      <c r="C198" s="743"/>
      <c r="D198" s="744"/>
      <c r="E198" s="273"/>
      <c r="F198" s="272"/>
      <c r="G198" s="165"/>
      <c r="H198" s="190"/>
      <c r="I198" s="227"/>
      <c r="J198" s="443"/>
      <c r="K198" s="787"/>
      <c r="L198" s="787"/>
      <c r="M198" s="787"/>
      <c r="N198" s="787"/>
      <c r="O198" s="384"/>
      <c r="P198" s="526"/>
      <c r="Q198" s="271"/>
    </row>
    <row r="199" spans="1:19" ht="33.950000000000003" customHeight="1" x14ac:dyDescent="0.25">
      <c r="A199" s="54"/>
      <c r="B199" s="165"/>
      <c r="C199" s="743"/>
      <c r="D199" s="744"/>
      <c r="E199" s="273"/>
      <c r="F199" s="272"/>
      <c r="G199" s="165"/>
      <c r="H199" s="190"/>
      <c r="I199" s="227"/>
      <c r="J199" s="443"/>
      <c r="K199" s="787"/>
      <c r="L199" s="787"/>
      <c r="M199" s="787"/>
      <c r="N199" s="787"/>
      <c r="O199" s="384"/>
      <c r="P199" s="526"/>
      <c r="Q199" s="271"/>
    </row>
    <row r="200" spans="1:19" ht="33.950000000000003" customHeight="1" x14ac:dyDescent="0.25">
      <c r="A200" s="54"/>
      <c r="B200" s="165"/>
      <c r="C200" s="743"/>
      <c r="D200" s="744"/>
      <c r="E200" s="273"/>
      <c r="F200" s="272"/>
      <c r="G200" s="165"/>
      <c r="H200" s="190"/>
      <c r="I200" s="227"/>
      <c r="J200" s="443"/>
      <c r="K200" s="787"/>
      <c r="L200" s="787"/>
      <c r="M200" s="787"/>
      <c r="N200" s="787"/>
      <c r="O200" s="384"/>
      <c r="P200" s="526"/>
      <c r="Q200" s="271"/>
    </row>
    <row r="201" spans="1:19" ht="21.75" customHeight="1" x14ac:dyDescent="0.25">
      <c r="A201" s="54"/>
      <c r="B201" s="796" t="s">
        <v>104</v>
      </c>
      <c r="C201" s="797"/>
      <c r="D201" s="797"/>
      <c r="E201" s="797"/>
      <c r="F201" s="797"/>
      <c r="G201" s="797"/>
      <c r="H201" s="797"/>
      <c r="I201" s="797"/>
      <c r="J201" s="797"/>
      <c r="K201" s="797"/>
      <c r="L201" s="798"/>
      <c r="M201" s="793" t="s">
        <v>387</v>
      </c>
      <c r="N201" s="794"/>
      <c r="O201" s="794"/>
      <c r="P201" s="795"/>
      <c r="Q201" s="268">
        <f>SUMIFS($G$13:$G$200,$Q$13:$Q$200,"CSO - Diferencia en la brecha - Art. 58 LOSEP")</f>
        <v>0</v>
      </c>
      <c r="S201" s="49" t="s">
        <v>385</v>
      </c>
    </row>
    <row r="202" spans="1:19" ht="20.25" customHeight="1" x14ac:dyDescent="0.25">
      <c r="A202" s="54"/>
      <c r="B202" s="267"/>
      <c r="C202" s="267"/>
      <c r="D202" s="267"/>
      <c r="E202" s="267"/>
      <c r="F202" s="267"/>
      <c r="G202" s="267"/>
      <c r="H202" s="267"/>
      <c r="I202" s="49"/>
      <c r="J202" s="226"/>
      <c r="K202" s="226"/>
      <c r="L202" s="226"/>
      <c r="M202" s="793" t="s">
        <v>388</v>
      </c>
      <c r="N202" s="794"/>
      <c r="O202" s="794"/>
      <c r="P202" s="795"/>
      <c r="Q202" s="268">
        <f>SUMIFS($G$13:$G$200,$Q$13:$Q$200,"CSO Art.  58 LOSEP (Actuales)")</f>
        <v>0</v>
      </c>
      <c r="S202" s="49" t="s">
        <v>386</v>
      </c>
    </row>
    <row r="203" spans="1:19" ht="21.75" customHeight="1" x14ac:dyDescent="0.25">
      <c r="A203" s="54"/>
      <c r="B203" s="267"/>
      <c r="C203" s="267"/>
      <c r="D203" s="267"/>
      <c r="E203" s="267"/>
      <c r="F203" s="267"/>
      <c r="G203" s="267"/>
      <c r="H203" s="267"/>
      <c r="I203" s="49"/>
      <c r="J203" s="226"/>
      <c r="K203" s="226"/>
      <c r="L203" s="226"/>
      <c r="M203" s="793" t="s">
        <v>389</v>
      </c>
      <c r="N203" s="794"/>
      <c r="O203" s="794"/>
      <c r="P203" s="795"/>
      <c r="Q203" s="268">
        <f>SUMIFS($G$13:$G$200,$Q$13:$Q$200,"Terminación de contratos de servicios ocasionales por cierre de brecha")</f>
        <v>0</v>
      </c>
      <c r="S203" s="49" t="s">
        <v>251</v>
      </c>
    </row>
    <row r="204" spans="1:19" ht="20.100000000000001" customHeight="1" x14ac:dyDescent="0.25">
      <c r="A204" s="54"/>
      <c r="B204" s="144"/>
      <c r="C204" s="144"/>
      <c r="D204" s="144"/>
      <c r="E204" s="144"/>
      <c r="F204" s="144"/>
      <c r="G204" s="144"/>
      <c r="H204" s="144"/>
      <c r="I204" s="49"/>
      <c r="J204" s="226"/>
      <c r="K204" s="226"/>
      <c r="L204" s="226"/>
      <c r="M204" s="793" t="s">
        <v>104</v>
      </c>
      <c r="N204" s="794"/>
      <c r="O204" s="794"/>
      <c r="P204" s="795"/>
      <c r="Q204" s="514">
        <f>SUM(Q201:Q203)</f>
        <v>0</v>
      </c>
    </row>
    <row r="205" spans="1:19" ht="15" x14ac:dyDescent="0.25">
      <c r="I205" s="226"/>
      <c r="J205" s="226"/>
      <c r="K205" s="226"/>
      <c r="L205" s="226"/>
      <c r="M205" s="226"/>
      <c r="N205" s="226"/>
      <c r="O205" s="226"/>
      <c r="P205" s="226"/>
      <c r="Q205" s="49"/>
    </row>
    <row r="206" spans="1:19" x14ac:dyDescent="0.25">
      <c r="Q206" s="49"/>
    </row>
    <row r="207" spans="1:19" ht="13.5" customHeight="1" thickBot="1" x14ac:dyDescent="0.3">
      <c r="D207" s="800"/>
      <c r="E207" s="800"/>
      <c r="F207" s="800"/>
      <c r="G207" s="800"/>
      <c r="H207" s="800"/>
      <c r="Q207" s="49"/>
    </row>
    <row r="208" spans="1:19" ht="13.5" customHeight="1" x14ac:dyDescent="0.25">
      <c r="D208" s="799" t="s">
        <v>250</v>
      </c>
      <c r="E208" s="799"/>
      <c r="F208" s="799"/>
      <c r="G208" s="799"/>
      <c r="H208" s="799"/>
      <c r="Q208" s="49"/>
    </row>
    <row r="209" spans="17:17" ht="13.5" customHeight="1" x14ac:dyDescent="0.25">
      <c r="Q209" s="49"/>
    </row>
  </sheetData>
  <sheetProtection algorithmName="SHA-512" hashValue="6JZWyq9j/zpiH+V8MIpNvVwJ8CmPW69Cb61chT1RSTSATYejaqPcNHCUWdIVa7Kulni2TBPdzT4e543T8bw4yg==" saltValue="YFpMBmju+47KNBkKNDBaJA==" spinCount="100000" sheet="1" objects="1" scenarios="1" deleteRows="0" autoFilter="0" pivotTables="0"/>
  <protectedRanges>
    <protectedRange sqref="A7:B9 Q7:AI7 J9:AH9 F9:G9 G7 E7 I7 O7:O8 M8:N8 P8:AH8 K7:K8" name="Rango2"/>
  </protectedRanges>
  <mergeCells count="598">
    <mergeCell ref="M202:P202"/>
    <mergeCell ref="M203:P203"/>
    <mergeCell ref="M204:P204"/>
    <mergeCell ref="B201:L201"/>
    <mergeCell ref="D208:H208"/>
    <mergeCell ref="D207:H207"/>
    <mergeCell ref="C31:D31"/>
    <mergeCell ref="C30:D30"/>
    <mergeCell ref="C29:D29"/>
    <mergeCell ref="C41:D41"/>
    <mergeCell ref="C42:D42"/>
    <mergeCell ref="C43:D43"/>
    <mergeCell ref="C44:D44"/>
    <mergeCell ref="C45:D45"/>
    <mergeCell ref="C35:D35"/>
    <mergeCell ref="C34:D34"/>
    <mergeCell ref="C33:D33"/>
    <mergeCell ref="C32:D32"/>
    <mergeCell ref="C150:D150"/>
    <mergeCell ref="C60:D60"/>
    <mergeCell ref="C61:D61"/>
    <mergeCell ref="C62:D62"/>
    <mergeCell ref="C63:D63"/>
    <mergeCell ref="C56:D56"/>
    <mergeCell ref="C57:D57"/>
    <mergeCell ref="C58:D58"/>
    <mergeCell ref="C59:D59"/>
    <mergeCell ref="C145:D145"/>
    <mergeCell ref="C146:D146"/>
    <mergeCell ref="C147:D147"/>
    <mergeCell ref="C148:D148"/>
    <mergeCell ref="C149:D149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18:D118"/>
    <mergeCell ref="C136:D136"/>
    <mergeCell ref="C137:D137"/>
    <mergeCell ref="C138:D138"/>
    <mergeCell ref="C139:D139"/>
    <mergeCell ref="C140:D140"/>
    <mergeCell ref="C141:D141"/>
    <mergeCell ref="C168:D168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84:D184"/>
    <mergeCell ref="C185:D185"/>
    <mergeCell ref="C186:D186"/>
    <mergeCell ref="C187:D187"/>
    <mergeCell ref="C188:D188"/>
    <mergeCell ref="C189:D189"/>
    <mergeCell ref="C194:D194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42:D142"/>
    <mergeCell ref="C143:D143"/>
    <mergeCell ref="C144:D144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24:D24"/>
    <mergeCell ref="C25:D25"/>
    <mergeCell ref="C26:D26"/>
    <mergeCell ref="C27:D27"/>
    <mergeCell ref="C28:D28"/>
    <mergeCell ref="C96:D96"/>
    <mergeCell ref="C97:D97"/>
    <mergeCell ref="C98:D98"/>
    <mergeCell ref="C99:D99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36:D36"/>
    <mergeCell ref="C37:D37"/>
    <mergeCell ref="C38:D38"/>
    <mergeCell ref="C39:D39"/>
    <mergeCell ref="C40:D40"/>
    <mergeCell ref="M201:P201"/>
    <mergeCell ref="C195:D195"/>
    <mergeCell ref="K195:L195"/>
    <mergeCell ref="M195:N195"/>
    <mergeCell ref="K196:L196"/>
    <mergeCell ref="M196:N196"/>
    <mergeCell ref="K197:L197"/>
    <mergeCell ref="M197:N197"/>
    <mergeCell ref="K199:L199"/>
    <mergeCell ref="M199:N199"/>
    <mergeCell ref="C200:D200"/>
    <mergeCell ref="K200:L200"/>
    <mergeCell ref="M200:N200"/>
    <mergeCell ref="C199:D199"/>
    <mergeCell ref="C198:D198"/>
    <mergeCell ref="C197:D197"/>
    <mergeCell ref="C196:D196"/>
    <mergeCell ref="K198:L198"/>
    <mergeCell ref="M198:N198"/>
    <mergeCell ref="K188:L188"/>
    <mergeCell ref="M188:N188"/>
    <mergeCell ref="K189:L189"/>
    <mergeCell ref="M189:N189"/>
    <mergeCell ref="K190:L190"/>
    <mergeCell ref="M190:N190"/>
    <mergeCell ref="K191:L191"/>
    <mergeCell ref="M191:N191"/>
    <mergeCell ref="K194:L194"/>
    <mergeCell ref="M194:N194"/>
    <mergeCell ref="M179:N179"/>
    <mergeCell ref="K180:L180"/>
    <mergeCell ref="M180:N180"/>
    <mergeCell ref="C192:D192"/>
    <mergeCell ref="K192:L192"/>
    <mergeCell ref="M192:N192"/>
    <mergeCell ref="C193:D193"/>
    <mergeCell ref="K193:L193"/>
    <mergeCell ref="M193:N193"/>
    <mergeCell ref="K182:L182"/>
    <mergeCell ref="M182:N182"/>
    <mergeCell ref="K183:L183"/>
    <mergeCell ref="M183:N183"/>
    <mergeCell ref="K184:L184"/>
    <mergeCell ref="M184:N184"/>
    <mergeCell ref="K185:L185"/>
    <mergeCell ref="M185:N185"/>
    <mergeCell ref="K186:L186"/>
    <mergeCell ref="M186:N186"/>
    <mergeCell ref="K187:L187"/>
    <mergeCell ref="M187:N187"/>
    <mergeCell ref="C183:D183"/>
    <mergeCell ref="C190:D190"/>
    <mergeCell ref="C191:D191"/>
    <mergeCell ref="M167:N167"/>
    <mergeCell ref="K168:L168"/>
    <mergeCell ref="M168:N168"/>
    <mergeCell ref="K181:L181"/>
    <mergeCell ref="M181:N181"/>
    <mergeCell ref="K170:L170"/>
    <mergeCell ref="M170:N170"/>
    <mergeCell ref="K171:L171"/>
    <mergeCell ref="M171:N171"/>
    <mergeCell ref="K172:L172"/>
    <mergeCell ref="M172:N172"/>
    <mergeCell ref="K173:L173"/>
    <mergeCell ref="M173:N173"/>
    <mergeCell ref="K174:L174"/>
    <mergeCell ref="M174:N174"/>
    <mergeCell ref="K175:L175"/>
    <mergeCell ref="M175:N175"/>
    <mergeCell ref="K176:L176"/>
    <mergeCell ref="M176:N176"/>
    <mergeCell ref="K177:L177"/>
    <mergeCell ref="M177:N177"/>
    <mergeCell ref="K178:L178"/>
    <mergeCell ref="M178:N178"/>
    <mergeCell ref="K179:L179"/>
    <mergeCell ref="M155:N155"/>
    <mergeCell ref="K156:L156"/>
    <mergeCell ref="M156:N156"/>
    <mergeCell ref="K169:L169"/>
    <mergeCell ref="M169:N169"/>
    <mergeCell ref="K158:L158"/>
    <mergeCell ref="M158:N158"/>
    <mergeCell ref="K159:L159"/>
    <mergeCell ref="M159:N159"/>
    <mergeCell ref="K160:L160"/>
    <mergeCell ref="M160:N160"/>
    <mergeCell ref="K161:L161"/>
    <mergeCell ref="M161:N161"/>
    <mergeCell ref="K162:L162"/>
    <mergeCell ref="M162:N162"/>
    <mergeCell ref="K163:L163"/>
    <mergeCell ref="M163:N163"/>
    <mergeCell ref="K164:L164"/>
    <mergeCell ref="M164:N164"/>
    <mergeCell ref="K165:L165"/>
    <mergeCell ref="M165:N165"/>
    <mergeCell ref="K166:L166"/>
    <mergeCell ref="M166:N166"/>
    <mergeCell ref="K167:L167"/>
    <mergeCell ref="M143:N143"/>
    <mergeCell ref="K144:L144"/>
    <mergeCell ref="M144:N144"/>
    <mergeCell ref="K157:L157"/>
    <mergeCell ref="M157:N157"/>
    <mergeCell ref="K146:L146"/>
    <mergeCell ref="M146:N146"/>
    <mergeCell ref="K147:L147"/>
    <mergeCell ref="M147:N147"/>
    <mergeCell ref="K148:L148"/>
    <mergeCell ref="M148:N148"/>
    <mergeCell ref="K149:L149"/>
    <mergeCell ref="M149:N149"/>
    <mergeCell ref="K150:L150"/>
    <mergeCell ref="M150:N150"/>
    <mergeCell ref="K151:L151"/>
    <mergeCell ref="M151:N151"/>
    <mergeCell ref="K152:L152"/>
    <mergeCell ref="M152:N152"/>
    <mergeCell ref="K153:L153"/>
    <mergeCell ref="M153:N153"/>
    <mergeCell ref="K154:L154"/>
    <mergeCell ref="M154:N154"/>
    <mergeCell ref="K155:L155"/>
    <mergeCell ref="M131:N131"/>
    <mergeCell ref="K132:L132"/>
    <mergeCell ref="M132:N132"/>
    <mergeCell ref="K145:L145"/>
    <mergeCell ref="M145:N145"/>
    <mergeCell ref="K134:L134"/>
    <mergeCell ref="M134:N134"/>
    <mergeCell ref="K135:L135"/>
    <mergeCell ref="M135:N135"/>
    <mergeCell ref="K136:L136"/>
    <mergeCell ref="M136:N136"/>
    <mergeCell ref="K137:L137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19:N119"/>
    <mergeCell ref="K120:L120"/>
    <mergeCell ref="M120:N120"/>
    <mergeCell ref="K133:L133"/>
    <mergeCell ref="M133:N133"/>
    <mergeCell ref="K122:L122"/>
    <mergeCell ref="M122:N122"/>
    <mergeCell ref="K123:L123"/>
    <mergeCell ref="M123:N123"/>
    <mergeCell ref="K124:L124"/>
    <mergeCell ref="M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K129:L129"/>
    <mergeCell ref="M129:N129"/>
    <mergeCell ref="K130:L130"/>
    <mergeCell ref="M130:N130"/>
    <mergeCell ref="K131:L131"/>
    <mergeCell ref="M107:N107"/>
    <mergeCell ref="K108:L108"/>
    <mergeCell ref="M108:N108"/>
    <mergeCell ref="K121:L121"/>
    <mergeCell ref="M121:N121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K117:L117"/>
    <mergeCell ref="M117:N117"/>
    <mergeCell ref="K118:L118"/>
    <mergeCell ref="M118:N118"/>
    <mergeCell ref="K119:L119"/>
    <mergeCell ref="C95:D95"/>
    <mergeCell ref="K95:L95"/>
    <mergeCell ref="M95:N95"/>
    <mergeCell ref="K109:L109"/>
    <mergeCell ref="M109:N109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K87:L87"/>
    <mergeCell ref="M87:N87"/>
    <mergeCell ref="K96:L96"/>
    <mergeCell ref="M96:N96"/>
    <mergeCell ref="K97:L97"/>
    <mergeCell ref="M97:N97"/>
    <mergeCell ref="C89:D89"/>
    <mergeCell ref="K89:L89"/>
    <mergeCell ref="M89:N89"/>
    <mergeCell ref="C90:D90"/>
    <mergeCell ref="K90:L90"/>
    <mergeCell ref="M90:N90"/>
    <mergeCell ref="C91:D91"/>
    <mergeCell ref="K91:L91"/>
    <mergeCell ref="M91:N91"/>
    <mergeCell ref="C92:D92"/>
    <mergeCell ref="K92:L92"/>
    <mergeCell ref="M92:N92"/>
    <mergeCell ref="C93:D93"/>
    <mergeCell ref="K93:L93"/>
    <mergeCell ref="M93:N93"/>
    <mergeCell ref="C94:D94"/>
    <mergeCell ref="K94:L94"/>
    <mergeCell ref="M94:N94"/>
    <mergeCell ref="K79:L79"/>
    <mergeCell ref="M79:N79"/>
    <mergeCell ref="C88:D88"/>
    <mergeCell ref="K88:L88"/>
    <mergeCell ref="M88:N88"/>
    <mergeCell ref="C81:D81"/>
    <mergeCell ref="K81:L81"/>
    <mergeCell ref="M81:N81"/>
    <mergeCell ref="C82:D82"/>
    <mergeCell ref="K82:L82"/>
    <mergeCell ref="M82:N82"/>
    <mergeCell ref="C83:D83"/>
    <mergeCell ref="K83:L83"/>
    <mergeCell ref="M83:N83"/>
    <mergeCell ref="C84:D84"/>
    <mergeCell ref="K84:L84"/>
    <mergeCell ref="M84:N84"/>
    <mergeCell ref="C85:D85"/>
    <mergeCell ref="K85:L85"/>
    <mergeCell ref="M85:N85"/>
    <mergeCell ref="C86:D86"/>
    <mergeCell ref="K86:L86"/>
    <mergeCell ref="M86:N86"/>
    <mergeCell ref="C87:D87"/>
    <mergeCell ref="K71:L71"/>
    <mergeCell ref="M71:N71"/>
    <mergeCell ref="C80:D80"/>
    <mergeCell ref="K80:L80"/>
    <mergeCell ref="M80:N80"/>
    <mergeCell ref="C73:D73"/>
    <mergeCell ref="K73:L73"/>
    <mergeCell ref="M73:N73"/>
    <mergeCell ref="C74:D74"/>
    <mergeCell ref="K74:L74"/>
    <mergeCell ref="M74:N74"/>
    <mergeCell ref="C75:D75"/>
    <mergeCell ref="K75:L75"/>
    <mergeCell ref="M75:N75"/>
    <mergeCell ref="C76:D76"/>
    <mergeCell ref="K76:L76"/>
    <mergeCell ref="M76:N76"/>
    <mergeCell ref="C77:D77"/>
    <mergeCell ref="K77:L77"/>
    <mergeCell ref="M77:N77"/>
    <mergeCell ref="C78:D78"/>
    <mergeCell ref="K78:L78"/>
    <mergeCell ref="M78:N78"/>
    <mergeCell ref="C79:D79"/>
    <mergeCell ref="K63:L63"/>
    <mergeCell ref="M63:N63"/>
    <mergeCell ref="C72:D72"/>
    <mergeCell ref="K72:L72"/>
    <mergeCell ref="M72:N72"/>
    <mergeCell ref="C65:D65"/>
    <mergeCell ref="K65:L65"/>
    <mergeCell ref="M65:N65"/>
    <mergeCell ref="C66:D66"/>
    <mergeCell ref="K66:L66"/>
    <mergeCell ref="M66:N66"/>
    <mergeCell ref="C67:D67"/>
    <mergeCell ref="K67:L67"/>
    <mergeCell ref="M67:N67"/>
    <mergeCell ref="C68:D68"/>
    <mergeCell ref="K68:L68"/>
    <mergeCell ref="M68:N68"/>
    <mergeCell ref="C69:D69"/>
    <mergeCell ref="K69:L69"/>
    <mergeCell ref="M69:N69"/>
    <mergeCell ref="C70:D70"/>
    <mergeCell ref="K70:L70"/>
    <mergeCell ref="M70:N70"/>
    <mergeCell ref="C71:D71"/>
    <mergeCell ref="M51:N51"/>
    <mergeCell ref="C64:D64"/>
    <mergeCell ref="K64:L64"/>
    <mergeCell ref="M64:N64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M39:N39"/>
    <mergeCell ref="K52:L52"/>
    <mergeCell ref="M52:N52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26:N26"/>
    <mergeCell ref="K40:L40"/>
    <mergeCell ref="M40:N40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K27:L27"/>
    <mergeCell ref="M27:N27"/>
    <mergeCell ref="K28:L28"/>
    <mergeCell ref="M28:N28"/>
    <mergeCell ref="C19:D19"/>
    <mergeCell ref="K19:L19"/>
    <mergeCell ref="M19:N19"/>
    <mergeCell ref="C20:D20"/>
    <mergeCell ref="K20:L20"/>
    <mergeCell ref="M20:N20"/>
    <mergeCell ref="C21:D21"/>
    <mergeCell ref="K21:L21"/>
    <mergeCell ref="M21:N21"/>
    <mergeCell ref="C22:D22"/>
    <mergeCell ref="K22:L22"/>
    <mergeCell ref="M22:N22"/>
    <mergeCell ref="C23:D23"/>
    <mergeCell ref="K23:L23"/>
    <mergeCell ref="M23:N23"/>
    <mergeCell ref="K24:L24"/>
    <mergeCell ref="M24:N24"/>
    <mergeCell ref="K25:L25"/>
    <mergeCell ref="M25:N25"/>
    <mergeCell ref="K26:L26"/>
    <mergeCell ref="C18:D18"/>
    <mergeCell ref="K18:L18"/>
    <mergeCell ref="M18:N18"/>
    <mergeCell ref="C15:D15"/>
    <mergeCell ref="K15:L15"/>
    <mergeCell ref="M15:N15"/>
    <mergeCell ref="C16:D16"/>
    <mergeCell ref="K16:L16"/>
    <mergeCell ref="M16:N16"/>
    <mergeCell ref="C17:D17"/>
    <mergeCell ref="K17:L17"/>
    <mergeCell ref="M17:N17"/>
    <mergeCell ref="K14:L14"/>
    <mergeCell ref="M14:N14"/>
    <mergeCell ref="B10:D10"/>
    <mergeCell ref="E10:Q10"/>
    <mergeCell ref="Q11:Q12"/>
    <mergeCell ref="K12:L12"/>
    <mergeCell ref="M12:N12"/>
    <mergeCell ref="B11:B12"/>
    <mergeCell ref="C11:D12"/>
    <mergeCell ref="E11:E12"/>
    <mergeCell ref="F11:F12"/>
    <mergeCell ref="G11:G12"/>
    <mergeCell ref="C14:D14"/>
    <mergeCell ref="B6:N6"/>
    <mergeCell ref="O11:O12"/>
    <mergeCell ref="P11:P12"/>
    <mergeCell ref="B2:F5"/>
    <mergeCell ref="G2:O3"/>
    <mergeCell ref="G4:O4"/>
    <mergeCell ref="G5:O5"/>
    <mergeCell ref="P7:Q7"/>
    <mergeCell ref="C13:D13"/>
    <mergeCell ref="K13:L13"/>
    <mergeCell ref="M13:N13"/>
    <mergeCell ref="P8:Q8"/>
    <mergeCell ref="B8:F8"/>
    <mergeCell ref="B7:F7"/>
    <mergeCell ref="G7:N7"/>
    <mergeCell ref="G8:N8"/>
    <mergeCell ref="H11:H12"/>
    <mergeCell ref="I11:I12"/>
    <mergeCell ref="J11:J12"/>
    <mergeCell ref="K11:N11"/>
  </mergeCells>
  <dataValidations count="3">
    <dataValidation type="list" allowBlank="1" showInputMessage="1" showErrorMessage="1" sqref="Q13:Q200" xr:uid="{00000000-0002-0000-0600-000000000000}">
      <formula1>$S$13:$S$15</formula1>
    </dataValidation>
    <dataValidation type="whole" operator="equal" allowBlank="1" showInputMessage="1" showErrorMessage="1" sqref="G13:G200" xr:uid="{00000000-0002-0000-0600-000001000000}">
      <formula1>1</formula1>
    </dataValidation>
    <dataValidation type="textLength" operator="equal" allowBlank="1" showInputMessage="1" showErrorMessage="1" prompt="Ingresar solo 10 números_x000a_" sqref="P13:P200" xr:uid="{00000000-0002-0000-0600-000002000000}">
      <formula1>10</formula1>
    </dataValidation>
  </dataValidations>
  <pageMargins left="0.25" right="0.25" top="0.75" bottom="0.75" header="0.3" footer="0.3"/>
  <pageSetup paperSize="206" scale="42" orientation="landscape" r:id="rId1"/>
  <rowBreaks count="1" manualBreakCount="1">
    <brk id="18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3000000}">
          <x14:formula1>
            <xm:f>'\\10.10.107.29\1701 resoluciones-años\[INSTRUMENTOS-TÉCNICOS-PLANIFICACIÓN-DEL-TH-AÑO-2019-o.xlsx]Datos'!#REF!</xm:f>
          </x14:formula1>
          <xm:sqref>R7</xm:sqref>
        </x14:dataValidation>
        <x14:dataValidation type="list" allowBlank="1" showInputMessage="1" showErrorMessage="1" xr:uid="{00000000-0002-0000-0600-000004000000}">
          <x14:formula1>
            <xm:f>Datos!$H$2:$H$11</xm:f>
          </x14:formula1>
          <xm:sqref>P7:Q7</xm:sqref>
        </x14:dataValidation>
        <x14:dataValidation type="list" allowBlank="1" showInputMessage="1" showErrorMessage="1" xr:uid="{00000000-0002-0000-0600-000005000000}">
          <x14:formula1>
            <xm:f>Datos!$I$2:$I$9</xm:f>
          </x14:formula1>
          <xm:sqref>G5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CO355"/>
  <sheetViews>
    <sheetView showGridLines="0" view="pageBreakPreview" zoomScaleNormal="90" zoomScaleSheetLayoutView="100" workbookViewId="0">
      <selection activeCell="O12" sqref="O12"/>
    </sheetView>
  </sheetViews>
  <sheetFormatPr baseColWidth="10" defaultColWidth="11.42578125" defaultRowHeight="13.5" x14ac:dyDescent="0.25"/>
  <cols>
    <col min="1" max="1" width="1.7109375" style="13" customWidth="1"/>
    <col min="2" max="2" width="5.28515625" style="223" customWidth="1"/>
    <col min="3" max="3" width="17.5703125" style="223" customWidth="1"/>
    <col min="4" max="4" width="20.7109375" style="223" customWidth="1"/>
    <col min="5" max="5" width="22.5703125" style="223" customWidth="1"/>
    <col min="6" max="6" width="13.7109375" style="214" customWidth="1"/>
    <col min="7" max="7" width="15.140625" style="214" customWidth="1"/>
    <col min="8" max="9" width="12.85546875" style="214" customWidth="1"/>
    <col min="10" max="10" width="4.28515625" style="162" customWidth="1"/>
    <col min="11" max="12" width="12.85546875" style="214" customWidth="1"/>
    <col min="13" max="13" width="17.7109375" style="214" customWidth="1"/>
    <col min="14" max="14" width="14.85546875" style="214" customWidth="1"/>
    <col min="15" max="15" width="17" style="223" customWidth="1"/>
    <col min="16" max="16" width="17.85546875" style="370" customWidth="1"/>
    <col min="17" max="17" width="11.42578125" style="370" customWidth="1"/>
    <col min="18" max="18" width="25.140625" style="155" customWidth="1"/>
    <col min="19" max="19" width="3.42578125" style="13" hidden="1" customWidth="1"/>
    <col min="20" max="20" width="25.5703125" style="13" hidden="1" customWidth="1"/>
    <col min="21" max="93" width="11.42578125" style="13" hidden="1" customWidth="1"/>
    <col min="94" max="239" width="11.42578125" style="13" customWidth="1"/>
    <col min="240" max="240" width="2.28515625" style="13" customWidth="1"/>
    <col min="241" max="241" width="3.140625" style="13" customWidth="1"/>
    <col min="242" max="242" width="29.7109375" style="13" customWidth="1"/>
    <col min="243" max="243" width="7" style="13" customWidth="1"/>
    <col min="244" max="244" width="32.85546875" style="13" customWidth="1"/>
    <col min="245" max="245" width="6.5703125" style="13" customWidth="1"/>
    <col min="246" max="253" width="6.28515625" style="13" customWidth="1"/>
    <col min="254" max="254" width="2.28515625" style="13" customWidth="1"/>
    <col min="255" max="495" width="11.42578125" style="13" customWidth="1"/>
    <col min="496" max="496" width="2.28515625" style="13" customWidth="1"/>
    <col min="497" max="497" width="3.140625" style="13" customWidth="1"/>
    <col min="498" max="498" width="29.7109375" style="13" customWidth="1"/>
    <col min="499" max="499" width="7" style="13" customWidth="1"/>
    <col min="500" max="500" width="32.85546875" style="13" customWidth="1"/>
    <col min="501" max="501" width="6.5703125" style="13" customWidth="1"/>
    <col min="502" max="509" width="6.28515625" style="13" customWidth="1"/>
    <col min="510" max="510" width="2.28515625" style="13" customWidth="1"/>
    <col min="511" max="751" width="11.42578125" style="13" customWidth="1"/>
    <col min="752" max="752" width="2.28515625" style="13" customWidth="1"/>
    <col min="753" max="753" width="3.140625" style="13" customWidth="1"/>
    <col min="754" max="754" width="29.7109375" style="13" customWidth="1"/>
    <col min="755" max="755" width="7" style="13" customWidth="1"/>
    <col min="756" max="756" width="32.85546875" style="13" customWidth="1"/>
    <col min="757" max="757" width="6.5703125" style="13" customWidth="1"/>
    <col min="758" max="765" width="6.28515625" style="13" customWidth="1"/>
    <col min="766" max="766" width="2.28515625" style="13" customWidth="1"/>
    <col min="767" max="1007" width="11.42578125" style="13" customWidth="1"/>
    <col min="1008" max="1008" width="2.28515625" style="13" customWidth="1"/>
    <col min="1009" max="1009" width="3.140625" style="13" customWidth="1"/>
    <col min="1010" max="1010" width="29.7109375" style="13" customWidth="1"/>
    <col min="1011" max="1011" width="7" style="13" customWidth="1"/>
    <col min="1012" max="1012" width="32.85546875" style="13" customWidth="1"/>
    <col min="1013" max="1013" width="6.5703125" style="13" customWidth="1"/>
    <col min="1014" max="1021" width="6.28515625" style="13" customWidth="1"/>
    <col min="1022" max="1022" width="2.28515625" style="13" customWidth="1"/>
    <col min="1023" max="1263" width="11.42578125" style="13" customWidth="1"/>
    <col min="1264" max="1264" width="2.28515625" style="13" customWidth="1"/>
    <col min="1265" max="1265" width="3.140625" style="13" customWidth="1"/>
    <col min="1266" max="1266" width="29.7109375" style="13" customWidth="1"/>
    <col min="1267" max="1267" width="7" style="13" customWidth="1"/>
    <col min="1268" max="1268" width="32.85546875" style="13" customWidth="1"/>
    <col min="1269" max="1269" width="6.5703125" style="13" customWidth="1"/>
    <col min="1270" max="1277" width="6.28515625" style="13" customWidth="1"/>
    <col min="1278" max="1278" width="2.28515625" style="13" customWidth="1"/>
    <col min="1279" max="1519" width="11.42578125" style="13" customWidth="1"/>
    <col min="1520" max="1520" width="2.28515625" style="13" customWidth="1"/>
    <col min="1521" max="1521" width="3.140625" style="13" customWidth="1"/>
    <col min="1522" max="1522" width="29.7109375" style="13" customWidth="1"/>
    <col min="1523" max="1523" width="7" style="13" customWidth="1"/>
    <col min="1524" max="1524" width="32.85546875" style="13" customWidth="1"/>
    <col min="1525" max="1525" width="6.5703125" style="13" customWidth="1"/>
    <col min="1526" max="1533" width="6.28515625" style="13" customWidth="1"/>
    <col min="1534" max="1534" width="2.28515625" style="13" customWidth="1"/>
    <col min="1535" max="16384" width="11.42578125" style="13"/>
  </cols>
  <sheetData>
    <row r="1" spans="1:37" ht="7.5" customHeight="1" x14ac:dyDescent="0.25">
      <c r="A1" s="152"/>
      <c r="B1" s="153"/>
      <c r="C1" s="153"/>
      <c r="D1" s="153"/>
      <c r="E1" s="153"/>
      <c r="F1" s="154"/>
      <c r="G1" s="154"/>
      <c r="H1" s="154"/>
      <c r="I1" s="154"/>
      <c r="J1" s="154"/>
      <c r="K1" s="154"/>
      <c r="L1" s="154"/>
      <c r="M1" s="154"/>
      <c r="N1" s="154"/>
      <c r="O1" s="153"/>
      <c r="P1" s="155"/>
      <c r="Q1" s="155"/>
    </row>
    <row r="2" spans="1:37" ht="13.5" customHeight="1" x14ac:dyDescent="0.25">
      <c r="A2" s="156"/>
      <c r="B2" s="802"/>
      <c r="C2" s="802"/>
      <c r="D2" s="802"/>
      <c r="E2" s="802"/>
      <c r="F2" s="802"/>
      <c r="G2" s="731" t="s">
        <v>365</v>
      </c>
      <c r="H2" s="731"/>
      <c r="I2" s="731"/>
      <c r="J2" s="731"/>
      <c r="K2" s="731"/>
      <c r="L2" s="731"/>
      <c r="M2" s="731"/>
      <c r="N2" s="731"/>
      <c r="O2" s="731"/>
      <c r="P2" s="804" t="s">
        <v>63</v>
      </c>
      <c r="Q2" s="804"/>
      <c r="R2" s="508">
        <f>Datos!J2</f>
        <v>44928</v>
      </c>
    </row>
    <row r="3" spans="1:37" ht="13.5" customHeight="1" x14ac:dyDescent="0.25">
      <c r="A3" s="156"/>
      <c r="B3" s="802"/>
      <c r="C3" s="802"/>
      <c r="D3" s="802"/>
      <c r="E3" s="802"/>
      <c r="F3" s="802"/>
      <c r="G3" s="731"/>
      <c r="H3" s="731"/>
      <c r="I3" s="731"/>
      <c r="J3" s="731"/>
      <c r="K3" s="731"/>
      <c r="L3" s="731"/>
      <c r="M3" s="731"/>
      <c r="N3" s="731"/>
      <c r="O3" s="731"/>
      <c r="P3" s="804" t="s">
        <v>61</v>
      </c>
      <c r="Q3" s="804"/>
      <c r="R3" s="509" t="s">
        <v>460</v>
      </c>
    </row>
    <row r="4" spans="1:37" ht="13.5" customHeight="1" x14ac:dyDescent="0.25">
      <c r="A4" s="156"/>
      <c r="B4" s="802"/>
      <c r="C4" s="802"/>
      <c r="D4" s="802"/>
      <c r="E4" s="802"/>
      <c r="F4" s="802"/>
      <c r="G4" s="675" t="str">
        <f>'ÍNDICE 00'!C11</f>
        <v>LISTA DE ASIGNACIONES PARA REVISIÓN A LA CLASIFICACIÓN DE PARTIDAS VACANTES CON PRESUPUESTO</v>
      </c>
      <c r="H4" s="675"/>
      <c r="I4" s="675"/>
      <c r="J4" s="675"/>
      <c r="K4" s="675"/>
      <c r="L4" s="675"/>
      <c r="M4" s="675"/>
      <c r="N4" s="675"/>
      <c r="O4" s="675"/>
      <c r="P4" s="804" t="s">
        <v>64</v>
      </c>
      <c r="Q4" s="804"/>
      <c r="R4" s="510" t="s">
        <v>124</v>
      </c>
    </row>
    <row r="5" spans="1:37" ht="13.5" customHeight="1" x14ac:dyDescent="0.25">
      <c r="A5" s="156"/>
      <c r="B5" s="802"/>
      <c r="C5" s="802"/>
      <c r="D5" s="802"/>
      <c r="E5" s="802"/>
      <c r="F5" s="802"/>
      <c r="G5" s="732" t="s">
        <v>412</v>
      </c>
      <c r="H5" s="732"/>
      <c r="I5" s="732"/>
      <c r="J5" s="732"/>
      <c r="K5" s="732"/>
      <c r="L5" s="732"/>
      <c r="M5" s="732"/>
      <c r="N5" s="732"/>
      <c r="O5" s="732"/>
      <c r="P5" s="805" t="s">
        <v>59</v>
      </c>
      <c r="Q5" s="805"/>
      <c r="R5" s="510" t="str">
        <f>'ÍNDICE 00'!I11</f>
        <v>PRO-MDT-PTH-01 FOR 11 EXT</v>
      </c>
    </row>
    <row r="6" spans="1:37" ht="6" customHeight="1" x14ac:dyDescent="0.25">
      <c r="A6" s="156"/>
      <c r="B6" s="766"/>
      <c r="C6" s="766"/>
      <c r="D6" s="766"/>
      <c r="E6" s="766"/>
      <c r="F6" s="766"/>
      <c r="G6" s="766"/>
      <c r="H6" s="766"/>
      <c r="I6" s="766"/>
      <c r="J6" s="223"/>
      <c r="K6" s="223"/>
      <c r="L6" s="223"/>
      <c r="M6" s="223"/>
      <c r="N6" s="223"/>
      <c r="O6" s="13"/>
      <c r="P6" s="155"/>
      <c r="Q6" s="155"/>
    </row>
    <row r="7" spans="1:37" s="48" customFormat="1" ht="15.75" customHeight="1" x14ac:dyDescent="0.25">
      <c r="A7" s="12"/>
      <c r="B7" s="666" t="s">
        <v>55</v>
      </c>
      <c r="C7" s="667"/>
      <c r="D7" s="667"/>
      <c r="E7" s="667"/>
      <c r="F7" s="561"/>
      <c r="G7" s="561"/>
      <c r="H7" s="561"/>
      <c r="I7" s="561"/>
      <c r="J7" s="561"/>
      <c r="K7" s="561"/>
      <c r="L7" s="561"/>
      <c r="M7" s="667" t="s">
        <v>78</v>
      </c>
      <c r="N7" s="667"/>
      <c r="O7" s="561"/>
      <c r="P7" s="561"/>
      <c r="Q7" s="561"/>
      <c r="R7" s="562"/>
      <c r="S7" s="49"/>
      <c r="T7" s="65"/>
      <c r="U7" s="49"/>
      <c r="V7" s="53"/>
      <c r="W7" s="49"/>
      <c r="X7" s="65"/>
      <c r="Y7" s="49"/>
      <c r="Z7" s="53"/>
      <c r="AA7" s="49"/>
      <c r="AB7" s="65"/>
      <c r="AC7" s="49"/>
      <c r="AD7" s="53"/>
      <c r="AE7" s="49"/>
      <c r="AF7" s="65"/>
      <c r="AG7" s="49"/>
      <c r="AH7" s="53"/>
      <c r="AI7" s="49"/>
      <c r="AJ7" s="65"/>
      <c r="AK7" s="49"/>
    </row>
    <row r="8" spans="1:37" s="48" customFormat="1" ht="15.75" customHeight="1" x14ac:dyDescent="0.25">
      <c r="A8" s="12"/>
      <c r="B8" s="563" t="s">
        <v>176</v>
      </c>
      <c r="C8" s="564"/>
      <c r="D8" s="564"/>
      <c r="E8" s="564"/>
      <c r="F8" s="738"/>
      <c r="G8" s="738"/>
      <c r="H8" s="738"/>
      <c r="I8" s="738"/>
      <c r="J8" s="738"/>
      <c r="K8" s="738"/>
      <c r="L8" s="738"/>
      <c r="M8" s="564" t="s">
        <v>96</v>
      </c>
      <c r="N8" s="564"/>
      <c r="O8" s="565"/>
      <c r="P8" s="565"/>
      <c r="Q8" s="565"/>
      <c r="R8" s="566"/>
      <c r="S8" s="49"/>
      <c r="T8" s="65"/>
      <c r="U8" s="49"/>
      <c r="V8" s="53"/>
      <c r="W8" s="49"/>
      <c r="X8" s="65"/>
      <c r="Y8" s="49"/>
      <c r="Z8" s="53"/>
      <c r="AA8" s="49"/>
      <c r="AB8" s="65"/>
      <c r="AC8" s="49"/>
      <c r="AD8" s="53"/>
      <c r="AE8" s="49"/>
      <c r="AF8" s="65"/>
      <c r="AG8" s="49"/>
      <c r="AH8" s="53"/>
      <c r="AI8" s="49"/>
      <c r="AJ8" s="65"/>
    </row>
    <row r="9" spans="1:37" s="48" customFormat="1" ht="6.75" customHeight="1" x14ac:dyDescent="0.25">
      <c r="A9" s="12"/>
      <c r="B9" s="239"/>
      <c r="C9" s="217"/>
      <c r="D9" s="217"/>
      <c r="E9" s="217"/>
      <c r="F9" s="215"/>
      <c r="G9" s="125"/>
      <c r="H9" s="125"/>
      <c r="I9" s="125"/>
      <c r="J9" s="125"/>
      <c r="K9" s="125"/>
      <c r="L9" s="125"/>
      <c r="M9" s="215"/>
      <c r="N9" s="218"/>
      <c r="O9" s="216"/>
      <c r="P9" s="216"/>
      <c r="Q9" s="216"/>
      <c r="R9" s="53"/>
      <c r="S9" s="49"/>
      <c r="T9" s="65"/>
      <c r="U9" s="49"/>
      <c r="V9" s="53"/>
      <c r="W9" s="49"/>
      <c r="X9" s="65"/>
      <c r="Y9" s="49"/>
      <c r="Z9" s="53"/>
      <c r="AA9" s="49"/>
      <c r="AB9" s="65"/>
      <c r="AC9" s="49"/>
      <c r="AD9" s="53"/>
      <c r="AE9" s="49"/>
      <c r="AF9" s="65"/>
      <c r="AG9" s="49"/>
      <c r="AH9" s="53"/>
      <c r="AI9" s="49"/>
      <c r="AJ9" s="65"/>
    </row>
    <row r="10" spans="1:37" ht="16.5" customHeight="1" x14ac:dyDescent="0.25">
      <c r="A10" s="156"/>
      <c r="B10" s="803" t="s">
        <v>232</v>
      </c>
      <c r="C10" s="803"/>
      <c r="D10" s="803"/>
      <c r="E10" s="803" t="s">
        <v>205</v>
      </c>
      <c r="F10" s="803"/>
      <c r="G10" s="803"/>
      <c r="H10" s="803"/>
      <c r="I10" s="803"/>
      <c r="J10" s="806" t="s">
        <v>232</v>
      </c>
      <c r="K10" s="806"/>
      <c r="L10" s="806"/>
      <c r="M10" s="803" t="s">
        <v>222</v>
      </c>
      <c r="N10" s="803"/>
      <c r="O10" s="803"/>
      <c r="P10" s="803"/>
      <c r="Q10" s="803"/>
      <c r="R10" s="803"/>
    </row>
    <row r="11" spans="1:37" ht="33.950000000000003" customHeight="1" x14ac:dyDescent="0.25">
      <c r="A11" s="156"/>
      <c r="B11" s="158" t="s">
        <v>98</v>
      </c>
      <c r="C11" s="158" t="s">
        <v>57</v>
      </c>
      <c r="D11" s="158" t="s">
        <v>231</v>
      </c>
      <c r="E11" s="158" t="s">
        <v>206</v>
      </c>
      <c r="F11" s="158" t="s">
        <v>3</v>
      </c>
      <c r="G11" s="158" t="s">
        <v>7</v>
      </c>
      <c r="H11" s="158" t="s">
        <v>110</v>
      </c>
      <c r="I11" s="158" t="s">
        <v>11</v>
      </c>
      <c r="J11" s="158" t="s">
        <v>98</v>
      </c>
      <c r="K11" s="158" t="s">
        <v>57</v>
      </c>
      <c r="L11" s="158" t="s">
        <v>231</v>
      </c>
      <c r="M11" s="158" t="s">
        <v>206</v>
      </c>
      <c r="N11" s="158" t="s">
        <v>3</v>
      </c>
      <c r="O11" s="158" t="s">
        <v>7</v>
      </c>
      <c r="P11" s="158" t="s">
        <v>110</v>
      </c>
      <c r="Q11" s="158" t="s">
        <v>11</v>
      </c>
      <c r="R11" s="158" t="s">
        <v>219</v>
      </c>
      <c r="T11" s="13" t="s">
        <v>234</v>
      </c>
    </row>
    <row r="12" spans="1:37" ht="33.950000000000003" customHeight="1" x14ac:dyDescent="0.25">
      <c r="A12" s="156"/>
      <c r="B12" s="163"/>
      <c r="C12" s="372"/>
      <c r="D12" s="372"/>
      <c r="E12" s="163"/>
      <c r="F12" s="371"/>
      <c r="G12" s="245"/>
      <c r="H12" s="373"/>
      <c r="I12" s="523"/>
      <c r="J12" s="264"/>
      <c r="K12" s="372"/>
      <c r="L12" s="372"/>
      <c r="M12" s="163"/>
      <c r="N12" s="371"/>
      <c r="O12" s="176"/>
      <c r="P12" s="219"/>
      <c r="Q12" s="522"/>
      <c r="R12" s="240"/>
      <c r="T12" s="13" t="s">
        <v>235</v>
      </c>
    </row>
    <row r="13" spans="1:37" ht="33.950000000000003" customHeight="1" x14ac:dyDescent="0.25">
      <c r="A13" s="156"/>
      <c r="B13" s="165"/>
      <c r="C13" s="165"/>
      <c r="D13" s="165"/>
      <c r="E13" s="163"/>
      <c r="F13" s="371"/>
      <c r="G13" s="245"/>
      <c r="H13" s="373"/>
      <c r="I13" s="523"/>
      <c r="J13" s="264"/>
      <c r="K13" s="165"/>
      <c r="L13" s="165"/>
      <c r="M13" s="163"/>
      <c r="N13" s="371"/>
      <c r="O13" s="176"/>
      <c r="P13" s="219"/>
      <c r="Q13" s="522"/>
      <c r="R13" s="240"/>
      <c r="T13" s="13" t="s">
        <v>218</v>
      </c>
    </row>
    <row r="14" spans="1:37" ht="33.950000000000003" customHeight="1" x14ac:dyDescent="0.25">
      <c r="A14" s="156"/>
      <c r="B14" s="165"/>
      <c r="C14" s="165"/>
      <c r="D14" s="165"/>
      <c r="E14" s="163"/>
      <c r="F14" s="371"/>
      <c r="G14" s="245"/>
      <c r="H14" s="373"/>
      <c r="I14" s="523"/>
      <c r="J14" s="264"/>
      <c r="K14" s="165"/>
      <c r="L14" s="165"/>
      <c r="M14" s="163"/>
      <c r="N14" s="371"/>
      <c r="O14" s="176"/>
      <c r="P14" s="219"/>
      <c r="Q14" s="522"/>
      <c r="R14" s="240"/>
      <c r="T14" s="13" t="s">
        <v>217</v>
      </c>
    </row>
    <row r="15" spans="1:37" ht="33.950000000000003" customHeight="1" x14ac:dyDescent="0.25">
      <c r="A15" s="156"/>
      <c r="B15" s="165"/>
      <c r="C15" s="165"/>
      <c r="D15" s="165"/>
      <c r="E15" s="163"/>
      <c r="F15" s="371"/>
      <c r="G15" s="245"/>
      <c r="H15" s="373"/>
      <c r="I15" s="523"/>
      <c r="J15" s="264"/>
      <c r="K15" s="165"/>
      <c r="L15" s="165"/>
      <c r="M15" s="163"/>
      <c r="N15" s="371"/>
      <c r="O15" s="176"/>
      <c r="P15" s="219"/>
      <c r="Q15" s="522"/>
      <c r="R15" s="240"/>
      <c r="T15" s="13" t="s">
        <v>249</v>
      </c>
    </row>
    <row r="16" spans="1:37" ht="33.950000000000003" customHeight="1" x14ac:dyDescent="0.25">
      <c r="A16" s="156"/>
      <c r="B16" s="165"/>
      <c r="C16" s="165"/>
      <c r="D16" s="165"/>
      <c r="E16" s="163"/>
      <c r="F16" s="371"/>
      <c r="G16" s="245"/>
      <c r="H16" s="373"/>
      <c r="I16" s="523"/>
      <c r="J16" s="264"/>
      <c r="K16" s="165"/>
      <c r="L16" s="165"/>
      <c r="M16" s="163"/>
      <c r="N16" s="371"/>
      <c r="O16" s="176"/>
      <c r="P16" s="219"/>
      <c r="Q16" s="522"/>
      <c r="R16" s="240"/>
    </row>
    <row r="17" spans="1:39" s="155" customFormat="1" ht="33.950000000000003" customHeight="1" x14ac:dyDescent="0.25">
      <c r="A17" s="156"/>
      <c r="B17" s="165"/>
      <c r="C17" s="165"/>
      <c r="D17" s="165"/>
      <c r="E17" s="163"/>
      <c r="F17" s="371"/>
      <c r="G17" s="245"/>
      <c r="H17" s="373"/>
      <c r="I17" s="523"/>
      <c r="J17" s="264"/>
      <c r="K17" s="165"/>
      <c r="L17" s="165"/>
      <c r="M17" s="163"/>
      <c r="N17" s="371"/>
      <c r="O17" s="176"/>
      <c r="P17" s="219"/>
      <c r="Q17" s="522"/>
      <c r="R17" s="24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55" customFormat="1" ht="33.950000000000003" customHeight="1" x14ac:dyDescent="0.25">
      <c r="A18" s="156"/>
      <c r="B18" s="165"/>
      <c r="C18" s="165"/>
      <c r="D18" s="165"/>
      <c r="E18" s="163"/>
      <c r="F18" s="371"/>
      <c r="G18" s="245"/>
      <c r="H18" s="373"/>
      <c r="I18" s="523"/>
      <c r="J18" s="264"/>
      <c r="K18" s="165"/>
      <c r="L18" s="165"/>
      <c r="M18" s="163"/>
      <c r="N18" s="371"/>
      <c r="O18" s="176"/>
      <c r="P18" s="219"/>
      <c r="Q18" s="522"/>
      <c r="R18" s="240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155" customFormat="1" ht="33.950000000000003" customHeight="1" x14ac:dyDescent="0.25">
      <c r="A19" s="156"/>
      <c r="B19" s="165"/>
      <c r="C19" s="165"/>
      <c r="D19" s="165"/>
      <c r="E19" s="163"/>
      <c r="F19" s="371"/>
      <c r="G19" s="245"/>
      <c r="H19" s="373"/>
      <c r="I19" s="523"/>
      <c r="J19" s="264"/>
      <c r="K19" s="165"/>
      <c r="L19" s="165"/>
      <c r="M19" s="163"/>
      <c r="N19" s="371"/>
      <c r="O19" s="176"/>
      <c r="P19" s="219"/>
      <c r="Q19" s="522"/>
      <c r="R19" s="24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155" customFormat="1" ht="33.950000000000003" customHeight="1" x14ac:dyDescent="0.25">
      <c r="A20" s="156"/>
      <c r="B20" s="165"/>
      <c r="C20" s="165"/>
      <c r="D20" s="165"/>
      <c r="E20" s="163"/>
      <c r="F20" s="371"/>
      <c r="G20" s="245"/>
      <c r="H20" s="373"/>
      <c r="I20" s="523"/>
      <c r="J20" s="264"/>
      <c r="K20" s="165"/>
      <c r="L20" s="165"/>
      <c r="M20" s="163"/>
      <c r="N20" s="371"/>
      <c r="O20" s="176"/>
      <c r="P20" s="219"/>
      <c r="Q20" s="522"/>
      <c r="R20" s="24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55" customFormat="1" ht="33.950000000000003" customHeight="1" x14ac:dyDescent="0.25">
      <c r="A21" s="156"/>
      <c r="B21" s="165"/>
      <c r="C21" s="165"/>
      <c r="D21" s="165"/>
      <c r="E21" s="163"/>
      <c r="F21" s="371"/>
      <c r="G21" s="245"/>
      <c r="H21" s="373"/>
      <c r="I21" s="523"/>
      <c r="J21" s="264"/>
      <c r="K21" s="165"/>
      <c r="L21" s="165"/>
      <c r="M21" s="163"/>
      <c r="N21" s="371"/>
      <c r="O21" s="176"/>
      <c r="P21" s="219"/>
      <c r="Q21" s="522"/>
      <c r="R21" s="24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155" customFormat="1" ht="33.950000000000003" customHeight="1" x14ac:dyDescent="0.25">
      <c r="A22" s="156"/>
      <c r="B22" s="165"/>
      <c r="C22" s="165"/>
      <c r="D22" s="165"/>
      <c r="E22" s="163"/>
      <c r="F22" s="371"/>
      <c r="G22" s="245"/>
      <c r="H22" s="373"/>
      <c r="I22" s="523"/>
      <c r="J22" s="264"/>
      <c r="K22" s="165"/>
      <c r="L22" s="165"/>
      <c r="M22" s="163"/>
      <c r="N22" s="371"/>
      <c r="O22" s="176"/>
      <c r="P22" s="219"/>
      <c r="Q22" s="522"/>
      <c r="R22" s="24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s="155" customFormat="1" ht="33.950000000000003" customHeight="1" x14ac:dyDescent="0.25">
      <c r="A23" s="156"/>
      <c r="B23" s="165"/>
      <c r="C23" s="165"/>
      <c r="D23" s="165"/>
      <c r="E23" s="163"/>
      <c r="F23" s="371"/>
      <c r="G23" s="245"/>
      <c r="H23" s="373"/>
      <c r="I23" s="523"/>
      <c r="J23" s="264"/>
      <c r="K23" s="165"/>
      <c r="L23" s="165"/>
      <c r="M23" s="163"/>
      <c r="N23" s="371"/>
      <c r="O23" s="176"/>
      <c r="P23" s="219"/>
      <c r="Q23" s="522"/>
      <c r="R23" s="24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s="155" customFormat="1" ht="33.950000000000003" customHeight="1" x14ac:dyDescent="0.25">
      <c r="A24" s="156"/>
      <c r="B24" s="165"/>
      <c r="C24" s="165"/>
      <c r="D24" s="165"/>
      <c r="E24" s="163"/>
      <c r="F24" s="371"/>
      <c r="G24" s="245"/>
      <c r="H24" s="373"/>
      <c r="I24" s="523"/>
      <c r="J24" s="264"/>
      <c r="K24" s="165"/>
      <c r="L24" s="165"/>
      <c r="M24" s="163"/>
      <c r="N24" s="371"/>
      <c r="O24" s="176"/>
      <c r="P24" s="219"/>
      <c r="Q24" s="522"/>
      <c r="R24" s="24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155" customFormat="1" ht="33.950000000000003" customHeight="1" x14ac:dyDescent="0.25">
      <c r="A25" s="156"/>
      <c r="B25" s="165"/>
      <c r="C25" s="165"/>
      <c r="D25" s="165"/>
      <c r="E25" s="163"/>
      <c r="F25" s="371"/>
      <c r="G25" s="245"/>
      <c r="H25" s="373"/>
      <c r="I25" s="523"/>
      <c r="J25" s="264"/>
      <c r="K25" s="165"/>
      <c r="L25" s="165"/>
      <c r="M25" s="163"/>
      <c r="N25" s="371"/>
      <c r="O25" s="176"/>
      <c r="P25" s="219"/>
      <c r="Q25" s="522"/>
      <c r="R25" s="240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155" customFormat="1" ht="33.950000000000003" customHeight="1" x14ac:dyDescent="0.25">
      <c r="A26" s="156"/>
      <c r="B26" s="165"/>
      <c r="C26" s="165"/>
      <c r="D26" s="165"/>
      <c r="E26" s="163"/>
      <c r="F26" s="371"/>
      <c r="G26" s="245"/>
      <c r="H26" s="373"/>
      <c r="I26" s="523"/>
      <c r="J26" s="264"/>
      <c r="K26" s="165"/>
      <c r="L26" s="165"/>
      <c r="M26" s="163"/>
      <c r="N26" s="371"/>
      <c r="O26" s="176"/>
      <c r="P26" s="219"/>
      <c r="Q26" s="522"/>
      <c r="R26" s="24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s="155" customFormat="1" ht="33.950000000000003" customHeight="1" x14ac:dyDescent="0.25">
      <c r="A27" s="156"/>
      <c r="B27" s="165"/>
      <c r="C27" s="165"/>
      <c r="D27" s="165"/>
      <c r="E27" s="163"/>
      <c r="F27" s="371"/>
      <c r="G27" s="245"/>
      <c r="H27" s="373"/>
      <c r="I27" s="523"/>
      <c r="J27" s="264"/>
      <c r="K27" s="165"/>
      <c r="L27" s="165"/>
      <c r="M27" s="163"/>
      <c r="N27" s="371"/>
      <c r="O27" s="176"/>
      <c r="P27" s="219"/>
      <c r="Q27" s="522"/>
      <c r="R27" s="240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s="155" customFormat="1" ht="33.950000000000003" customHeight="1" x14ac:dyDescent="0.25">
      <c r="A28" s="156"/>
      <c r="B28" s="165"/>
      <c r="C28" s="165"/>
      <c r="D28" s="165"/>
      <c r="E28" s="163"/>
      <c r="F28" s="371"/>
      <c r="G28" s="245"/>
      <c r="H28" s="373"/>
      <c r="I28" s="523"/>
      <c r="J28" s="264"/>
      <c r="K28" s="165"/>
      <c r="L28" s="165"/>
      <c r="M28" s="163"/>
      <c r="N28" s="371"/>
      <c r="O28" s="176"/>
      <c r="P28" s="219"/>
      <c r="Q28" s="522"/>
      <c r="R28" s="24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155" customFormat="1" ht="33.950000000000003" customHeight="1" x14ac:dyDescent="0.25">
      <c r="A29" s="156"/>
      <c r="B29" s="165"/>
      <c r="C29" s="165"/>
      <c r="D29" s="165"/>
      <c r="E29" s="163"/>
      <c r="F29" s="371"/>
      <c r="G29" s="245"/>
      <c r="H29" s="373"/>
      <c r="I29" s="523"/>
      <c r="J29" s="264"/>
      <c r="K29" s="165"/>
      <c r="L29" s="165"/>
      <c r="M29" s="163"/>
      <c r="N29" s="371"/>
      <c r="O29" s="176"/>
      <c r="P29" s="219"/>
      <c r="Q29" s="522"/>
      <c r="R29" s="24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s="155" customFormat="1" ht="33.950000000000003" customHeight="1" x14ac:dyDescent="0.25">
      <c r="A30" s="156"/>
      <c r="B30" s="165"/>
      <c r="C30" s="165"/>
      <c r="D30" s="165"/>
      <c r="E30" s="163"/>
      <c r="F30" s="371"/>
      <c r="G30" s="245"/>
      <c r="H30" s="373"/>
      <c r="I30" s="523"/>
      <c r="J30" s="264"/>
      <c r="K30" s="165"/>
      <c r="L30" s="165"/>
      <c r="M30" s="163"/>
      <c r="N30" s="371"/>
      <c r="O30" s="176"/>
      <c r="P30" s="219"/>
      <c r="Q30" s="522"/>
      <c r="R30" s="240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s="155" customFormat="1" ht="33.950000000000003" customHeight="1" x14ac:dyDescent="0.25">
      <c r="A31" s="156"/>
      <c r="B31" s="165"/>
      <c r="C31" s="165"/>
      <c r="D31" s="165"/>
      <c r="E31" s="163"/>
      <c r="F31" s="371"/>
      <c r="G31" s="245"/>
      <c r="H31" s="373"/>
      <c r="I31" s="523"/>
      <c r="J31" s="264"/>
      <c r="K31" s="165"/>
      <c r="L31" s="165"/>
      <c r="M31" s="163"/>
      <c r="N31" s="371"/>
      <c r="O31" s="176"/>
      <c r="P31" s="219"/>
      <c r="Q31" s="522"/>
      <c r="R31" s="240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s="155" customFormat="1" ht="33.950000000000003" customHeight="1" x14ac:dyDescent="0.25">
      <c r="A32" s="156"/>
      <c r="B32" s="165"/>
      <c r="C32" s="165"/>
      <c r="D32" s="165"/>
      <c r="E32" s="163"/>
      <c r="F32" s="371"/>
      <c r="G32" s="245"/>
      <c r="H32" s="373"/>
      <c r="I32" s="523"/>
      <c r="J32" s="264"/>
      <c r="K32" s="165"/>
      <c r="L32" s="165"/>
      <c r="M32" s="163"/>
      <c r="N32" s="371"/>
      <c r="O32" s="176"/>
      <c r="P32" s="219"/>
      <c r="Q32" s="522"/>
      <c r="R32" s="240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s="155" customFormat="1" ht="33.950000000000003" customHeight="1" x14ac:dyDescent="0.25">
      <c r="A33" s="156"/>
      <c r="B33" s="165"/>
      <c r="C33" s="165"/>
      <c r="D33" s="165"/>
      <c r="E33" s="163"/>
      <c r="F33" s="371"/>
      <c r="G33" s="245"/>
      <c r="H33" s="373"/>
      <c r="I33" s="523"/>
      <c r="J33" s="264"/>
      <c r="K33" s="165"/>
      <c r="L33" s="165"/>
      <c r="M33" s="163"/>
      <c r="N33" s="371"/>
      <c r="O33" s="176"/>
      <c r="P33" s="219"/>
      <c r="Q33" s="522"/>
      <c r="R33" s="240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155" customFormat="1" ht="33.950000000000003" customHeight="1" x14ac:dyDescent="0.25">
      <c r="A34" s="156"/>
      <c r="B34" s="165"/>
      <c r="C34" s="165"/>
      <c r="D34" s="165"/>
      <c r="E34" s="163"/>
      <c r="F34" s="371"/>
      <c r="G34" s="245"/>
      <c r="H34" s="373"/>
      <c r="I34" s="523"/>
      <c r="J34" s="264"/>
      <c r="K34" s="165"/>
      <c r="L34" s="165"/>
      <c r="M34" s="163"/>
      <c r="N34" s="371"/>
      <c r="O34" s="176"/>
      <c r="P34" s="219"/>
      <c r="Q34" s="522"/>
      <c r="R34" s="24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s="155" customFormat="1" ht="33.950000000000003" customHeight="1" x14ac:dyDescent="0.25">
      <c r="A35" s="156"/>
      <c r="B35" s="165"/>
      <c r="C35" s="165"/>
      <c r="D35" s="165"/>
      <c r="E35" s="163"/>
      <c r="F35" s="371"/>
      <c r="G35" s="245"/>
      <c r="H35" s="373"/>
      <c r="I35" s="523"/>
      <c r="J35" s="264"/>
      <c r="K35" s="165"/>
      <c r="L35" s="165"/>
      <c r="M35" s="163"/>
      <c r="N35" s="371"/>
      <c r="O35" s="176"/>
      <c r="P35" s="219"/>
      <c r="Q35" s="522"/>
      <c r="R35" s="24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s="155" customFormat="1" ht="33.950000000000003" customHeight="1" x14ac:dyDescent="0.25">
      <c r="A36" s="156"/>
      <c r="B36" s="165"/>
      <c r="C36" s="165"/>
      <c r="D36" s="165"/>
      <c r="E36" s="163"/>
      <c r="F36" s="371"/>
      <c r="G36" s="245"/>
      <c r="H36" s="373"/>
      <c r="I36" s="523"/>
      <c r="J36" s="264"/>
      <c r="K36" s="165"/>
      <c r="L36" s="165"/>
      <c r="M36" s="163"/>
      <c r="N36" s="371"/>
      <c r="O36" s="176"/>
      <c r="P36" s="219"/>
      <c r="Q36" s="522"/>
      <c r="R36" s="24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s="155" customFormat="1" ht="33.950000000000003" customHeight="1" x14ac:dyDescent="0.25">
      <c r="A37" s="156"/>
      <c r="B37" s="165"/>
      <c r="C37" s="165"/>
      <c r="D37" s="165"/>
      <c r="E37" s="163"/>
      <c r="F37" s="371"/>
      <c r="G37" s="245"/>
      <c r="H37" s="373"/>
      <c r="I37" s="523"/>
      <c r="J37" s="264"/>
      <c r="K37" s="165"/>
      <c r="L37" s="165"/>
      <c r="M37" s="163"/>
      <c r="N37" s="371"/>
      <c r="O37" s="176"/>
      <c r="P37" s="219"/>
      <c r="Q37" s="522"/>
      <c r="R37" s="24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s="155" customFormat="1" ht="33.950000000000003" customHeight="1" x14ac:dyDescent="0.25">
      <c r="A38" s="156"/>
      <c r="B38" s="165"/>
      <c r="C38" s="165"/>
      <c r="D38" s="165"/>
      <c r="E38" s="163"/>
      <c r="F38" s="371"/>
      <c r="G38" s="245"/>
      <c r="H38" s="373"/>
      <c r="I38" s="523"/>
      <c r="J38" s="264"/>
      <c r="K38" s="165"/>
      <c r="L38" s="165"/>
      <c r="M38" s="163"/>
      <c r="N38" s="371"/>
      <c r="O38" s="176"/>
      <c r="P38" s="219"/>
      <c r="Q38" s="522"/>
      <c r="R38" s="24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s="155" customFormat="1" ht="33.950000000000003" customHeight="1" x14ac:dyDescent="0.25">
      <c r="A39" s="156"/>
      <c r="B39" s="165"/>
      <c r="C39" s="165"/>
      <c r="D39" s="165"/>
      <c r="E39" s="163"/>
      <c r="F39" s="371"/>
      <c r="G39" s="245"/>
      <c r="H39" s="373"/>
      <c r="I39" s="523"/>
      <c r="J39" s="264"/>
      <c r="K39" s="165"/>
      <c r="L39" s="165"/>
      <c r="M39" s="163"/>
      <c r="N39" s="371"/>
      <c r="O39" s="176"/>
      <c r="P39" s="219"/>
      <c r="Q39" s="522"/>
      <c r="R39" s="24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s="155" customFormat="1" ht="33.950000000000003" customHeight="1" x14ac:dyDescent="0.25">
      <c r="A40" s="156"/>
      <c r="B40" s="165"/>
      <c r="C40" s="165"/>
      <c r="D40" s="165"/>
      <c r="E40" s="163"/>
      <c r="F40" s="371"/>
      <c r="G40" s="245"/>
      <c r="H40" s="373"/>
      <c r="I40" s="523"/>
      <c r="J40" s="264"/>
      <c r="K40" s="165"/>
      <c r="L40" s="165"/>
      <c r="M40" s="163"/>
      <c r="N40" s="371"/>
      <c r="O40" s="176"/>
      <c r="P40" s="219"/>
      <c r="Q40" s="522"/>
      <c r="R40" s="24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s="155" customFormat="1" ht="33.950000000000003" customHeight="1" x14ac:dyDescent="0.25">
      <c r="A41" s="156"/>
      <c r="B41" s="165"/>
      <c r="C41" s="165"/>
      <c r="D41" s="165"/>
      <c r="E41" s="163"/>
      <c r="F41" s="371"/>
      <c r="G41" s="245"/>
      <c r="H41" s="373"/>
      <c r="I41" s="523"/>
      <c r="J41" s="264"/>
      <c r="K41" s="165"/>
      <c r="L41" s="165"/>
      <c r="M41" s="163"/>
      <c r="N41" s="371"/>
      <c r="O41" s="176"/>
      <c r="P41" s="219"/>
      <c r="Q41" s="522"/>
      <c r="R41" s="24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s="155" customFormat="1" ht="33.950000000000003" customHeight="1" x14ac:dyDescent="0.25">
      <c r="A42" s="156"/>
      <c r="B42" s="165"/>
      <c r="C42" s="165"/>
      <c r="D42" s="165"/>
      <c r="E42" s="163"/>
      <c r="F42" s="371"/>
      <c r="G42" s="245"/>
      <c r="H42" s="373"/>
      <c r="I42" s="523"/>
      <c r="J42" s="264"/>
      <c r="K42" s="165"/>
      <c r="L42" s="165"/>
      <c r="M42" s="163"/>
      <c r="N42" s="371"/>
      <c r="O42" s="176"/>
      <c r="P42" s="219"/>
      <c r="Q42" s="522"/>
      <c r="R42" s="24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s="155" customFormat="1" ht="33.950000000000003" customHeight="1" x14ac:dyDescent="0.25">
      <c r="A43" s="156"/>
      <c r="B43" s="165"/>
      <c r="C43" s="165"/>
      <c r="D43" s="165"/>
      <c r="E43" s="163"/>
      <c r="F43" s="371"/>
      <c r="G43" s="245"/>
      <c r="H43" s="373"/>
      <c r="I43" s="523"/>
      <c r="J43" s="264"/>
      <c r="K43" s="165"/>
      <c r="L43" s="165"/>
      <c r="M43" s="163"/>
      <c r="N43" s="371"/>
      <c r="O43" s="176"/>
      <c r="P43" s="219"/>
      <c r="Q43" s="522"/>
      <c r="R43" s="24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s="155" customFormat="1" ht="33.950000000000003" customHeight="1" x14ac:dyDescent="0.25">
      <c r="A44" s="156"/>
      <c r="B44" s="165"/>
      <c r="C44" s="165"/>
      <c r="D44" s="165"/>
      <c r="E44" s="163"/>
      <c r="F44" s="371"/>
      <c r="G44" s="245"/>
      <c r="H44" s="373"/>
      <c r="I44" s="523"/>
      <c r="J44" s="264"/>
      <c r="K44" s="165"/>
      <c r="L44" s="165"/>
      <c r="M44" s="163"/>
      <c r="N44" s="371"/>
      <c r="O44" s="176"/>
      <c r="P44" s="219"/>
      <c r="Q44" s="522"/>
      <c r="R44" s="240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s="155" customFormat="1" ht="33.950000000000003" customHeight="1" x14ac:dyDescent="0.25">
      <c r="A45" s="156"/>
      <c r="B45" s="165"/>
      <c r="C45" s="165"/>
      <c r="D45" s="165"/>
      <c r="E45" s="163"/>
      <c r="F45" s="371"/>
      <c r="G45" s="245"/>
      <c r="H45" s="373"/>
      <c r="I45" s="523"/>
      <c r="J45" s="264"/>
      <c r="K45" s="165"/>
      <c r="L45" s="165"/>
      <c r="M45" s="163"/>
      <c r="N45" s="371"/>
      <c r="O45" s="176"/>
      <c r="P45" s="219"/>
      <c r="Q45" s="522"/>
      <c r="R45" s="240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s="155" customFormat="1" ht="33.950000000000003" customHeight="1" x14ac:dyDescent="0.25">
      <c r="A46" s="156"/>
      <c r="B46" s="165"/>
      <c r="C46" s="165"/>
      <c r="D46" s="165"/>
      <c r="E46" s="163"/>
      <c r="F46" s="371"/>
      <c r="G46" s="245"/>
      <c r="H46" s="373"/>
      <c r="I46" s="523"/>
      <c r="J46" s="264"/>
      <c r="K46" s="165"/>
      <c r="L46" s="165"/>
      <c r="M46" s="163"/>
      <c r="N46" s="371"/>
      <c r="O46" s="176"/>
      <c r="P46" s="219"/>
      <c r="Q46" s="522"/>
      <c r="R46" s="24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155" customFormat="1" ht="33.950000000000003" customHeight="1" x14ac:dyDescent="0.25">
      <c r="A47" s="156"/>
      <c r="B47" s="165"/>
      <c r="C47" s="165"/>
      <c r="D47" s="165"/>
      <c r="E47" s="163"/>
      <c r="F47" s="371"/>
      <c r="G47" s="245"/>
      <c r="H47" s="373"/>
      <c r="I47" s="523"/>
      <c r="J47" s="264"/>
      <c r="K47" s="165"/>
      <c r="L47" s="165"/>
      <c r="M47" s="163"/>
      <c r="N47" s="371"/>
      <c r="O47" s="176"/>
      <c r="P47" s="219"/>
      <c r="Q47" s="522"/>
      <c r="R47" s="240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s="155" customFormat="1" ht="33.950000000000003" customHeight="1" x14ac:dyDescent="0.25">
      <c r="A48" s="156"/>
      <c r="B48" s="165"/>
      <c r="C48" s="165"/>
      <c r="D48" s="165"/>
      <c r="E48" s="163"/>
      <c r="F48" s="371"/>
      <c r="G48" s="245"/>
      <c r="H48" s="373"/>
      <c r="I48" s="523"/>
      <c r="J48" s="264"/>
      <c r="K48" s="165"/>
      <c r="L48" s="165"/>
      <c r="M48" s="163"/>
      <c r="N48" s="371"/>
      <c r="O48" s="176"/>
      <c r="P48" s="219"/>
      <c r="Q48" s="522"/>
      <c r="R48" s="240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s="155" customFormat="1" ht="33.950000000000003" customHeight="1" x14ac:dyDescent="0.25">
      <c r="A49" s="156"/>
      <c r="B49" s="165"/>
      <c r="C49" s="165"/>
      <c r="D49" s="165"/>
      <c r="E49" s="163"/>
      <c r="F49" s="371"/>
      <c r="G49" s="245"/>
      <c r="H49" s="373"/>
      <c r="I49" s="523"/>
      <c r="J49" s="264"/>
      <c r="K49" s="165"/>
      <c r="L49" s="165"/>
      <c r="M49" s="163"/>
      <c r="N49" s="371"/>
      <c r="O49" s="176"/>
      <c r="P49" s="219"/>
      <c r="Q49" s="522"/>
      <c r="R49" s="240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s="155" customFormat="1" ht="33.950000000000003" customHeight="1" x14ac:dyDescent="0.25">
      <c r="A50" s="156"/>
      <c r="B50" s="165"/>
      <c r="C50" s="165"/>
      <c r="D50" s="165"/>
      <c r="E50" s="163"/>
      <c r="F50" s="371"/>
      <c r="G50" s="245"/>
      <c r="H50" s="373"/>
      <c r="I50" s="523"/>
      <c r="J50" s="264"/>
      <c r="K50" s="165"/>
      <c r="L50" s="165"/>
      <c r="M50" s="163"/>
      <c r="N50" s="371"/>
      <c r="O50" s="176"/>
      <c r="P50" s="219"/>
      <c r="Q50" s="522"/>
      <c r="R50" s="240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s="155" customFormat="1" ht="33.950000000000003" customHeight="1" x14ac:dyDescent="0.25">
      <c r="A51" s="156"/>
      <c r="B51" s="165"/>
      <c r="C51" s="165"/>
      <c r="D51" s="165"/>
      <c r="E51" s="163"/>
      <c r="F51" s="371"/>
      <c r="G51" s="245"/>
      <c r="H51" s="373"/>
      <c r="I51" s="523"/>
      <c r="J51" s="264"/>
      <c r="K51" s="165"/>
      <c r="L51" s="165"/>
      <c r="M51" s="163"/>
      <c r="N51" s="371"/>
      <c r="O51" s="176"/>
      <c r="P51" s="219"/>
      <c r="Q51" s="522"/>
      <c r="R51" s="24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s="155" customFormat="1" ht="33.950000000000003" customHeight="1" x14ac:dyDescent="0.25">
      <c r="A52" s="156"/>
      <c r="B52" s="165"/>
      <c r="C52" s="165"/>
      <c r="D52" s="165"/>
      <c r="E52" s="163"/>
      <c r="F52" s="371"/>
      <c r="G52" s="245"/>
      <c r="H52" s="373"/>
      <c r="I52" s="523"/>
      <c r="J52" s="264"/>
      <c r="K52" s="165"/>
      <c r="L52" s="165"/>
      <c r="M52" s="163"/>
      <c r="N52" s="371"/>
      <c r="O52" s="176"/>
      <c r="P52" s="219"/>
      <c r="Q52" s="522"/>
      <c r="R52" s="240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s="155" customFormat="1" ht="33.950000000000003" customHeight="1" x14ac:dyDescent="0.25">
      <c r="A53" s="156"/>
      <c r="B53" s="165"/>
      <c r="C53" s="165"/>
      <c r="D53" s="165"/>
      <c r="E53" s="163"/>
      <c r="F53" s="371"/>
      <c r="G53" s="245"/>
      <c r="H53" s="373"/>
      <c r="I53" s="523"/>
      <c r="J53" s="264"/>
      <c r="K53" s="165"/>
      <c r="L53" s="165"/>
      <c r="M53" s="163"/>
      <c r="N53" s="371"/>
      <c r="O53" s="176"/>
      <c r="P53" s="219"/>
      <c r="Q53" s="522"/>
      <c r="R53" s="240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s="155" customFormat="1" ht="33.950000000000003" customHeight="1" x14ac:dyDescent="0.25">
      <c r="A54" s="156"/>
      <c r="B54" s="165"/>
      <c r="C54" s="165"/>
      <c r="D54" s="165"/>
      <c r="E54" s="163"/>
      <c r="F54" s="371"/>
      <c r="G54" s="245"/>
      <c r="H54" s="373"/>
      <c r="I54" s="523"/>
      <c r="J54" s="264"/>
      <c r="K54" s="165"/>
      <c r="L54" s="165"/>
      <c r="M54" s="163"/>
      <c r="N54" s="371"/>
      <c r="O54" s="176"/>
      <c r="P54" s="219"/>
      <c r="Q54" s="522"/>
      <c r="R54" s="240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s="155" customFormat="1" ht="33.950000000000003" customHeight="1" x14ac:dyDescent="0.25">
      <c r="A55" s="156"/>
      <c r="B55" s="165"/>
      <c r="C55" s="165"/>
      <c r="D55" s="165"/>
      <c r="E55" s="163"/>
      <c r="F55" s="371"/>
      <c r="G55" s="245"/>
      <c r="H55" s="373"/>
      <c r="I55" s="523"/>
      <c r="J55" s="264"/>
      <c r="K55" s="165"/>
      <c r="L55" s="165"/>
      <c r="M55" s="163"/>
      <c r="N55" s="371"/>
      <c r="O55" s="176"/>
      <c r="P55" s="219"/>
      <c r="Q55" s="522"/>
      <c r="R55" s="240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s="155" customFormat="1" ht="33.950000000000003" customHeight="1" x14ac:dyDescent="0.25">
      <c r="A56" s="156"/>
      <c r="B56" s="165"/>
      <c r="C56" s="165"/>
      <c r="D56" s="165"/>
      <c r="E56" s="163"/>
      <c r="F56" s="371"/>
      <c r="G56" s="245"/>
      <c r="H56" s="373"/>
      <c r="I56" s="523"/>
      <c r="J56" s="264"/>
      <c r="K56" s="165"/>
      <c r="L56" s="165"/>
      <c r="M56" s="163"/>
      <c r="N56" s="371"/>
      <c r="O56" s="176"/>
      <c r="P56" s="219"/>
      <c r="Q56" s="522"/>
      <c r="R56" s="240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s="155" customFormat="1" ht="33.950000000000003" customHeight="1" x14ac:dyDescent="0.25">
      <c r="A57" s="156"/>
      <c r="B57" s="165"/>
      <c r="C57" s="165"/>
      <c r="D57" s="165"/>
      <c r="E57" s="163"/>
      <c r="F57" s="371"/>
      <c r="G57" s="245"/>
      <c r="H57" s="373"/>
      <c r="I57" s="523"/>
      <c r="J57" s="264"/>
      <c r="K57" s="165"/>
      <c r="L57" s="165"/>
      <c r="M57" s="163"/>
      <c r="N57" s="371"/>
      <c r="O57" s="176"/>
      <c r="P57" s="219"/>
      <c r="Q57" s="522"/>
      <c r="R57" s="240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s="155" customFormat="1" ht="33.950000000000003" customHeight="1" x14ac:dyDescent="0.25">
      <c r="A58" s="156"/>
      <c r="B58" s="165"/>
      <c r="C58" s="165"/>
      <c r="D58" s="165"/>
      <c r="E58" s="163"/>
      <c r="F58" s="371"/>
      <c r="G58" s="245"/>
      <c r="H58" s="373"/>
      <c r="I58" s="523"/>
      <c r="J58" s="264"/>
      <c r="K58" s="165"/>
      <c r="L58" s="165"/>
      <c r="M58" s="163"/>
      <c r="N58" s="371"/>
      <c r="O58" s="176"/>
      <c r="P58" s="219"/>
      <c r="Q58" s="522"/>
      <c r="R58" s="240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s="155" customFormat="1" ht="33.950000000000003" customHeight="1" x14ac:dyDescent="0.25">
      <c r="A59" s="156"/>
      <c r="B59" s="165"/>
      <c r="C59" s="165"/>
      <c r="D59" s="165"/>
      <c r="E59" s="163"/>
      <c r="F59" s="371"/>
      <c r="G59" s="245"/>
      <c r="H59" s="373"/>
      <c r="I59" s="523"/>
      <c r="J59" s="264"/>
      <c r="K59" s="165"/>
      <c r="L59" s="165"/>
      <c r="M59" s="163"/>
      <c r="N59" s="371"/>
      <c r="O59" s="176"/>
      <c r="P59" s="219"/>
      <c r="Q59" s="522"/>
      <c r="R59" s="240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s="155" customFormat="1" ht="33.950000000000003" customHeight="1" x14ac:dyDescent="0.25">
      <c r="A60" s="156"/>
      <c r="B60" s="165"/>
      <c r="C60" s="165"/>
      <c r="D60" s="165"/>
      <c r="E60" s="163"/>
      <c r="F60" s="371"/>
      <c r="G60" s="245"/>
      <c r="H60" s="373"/>
      <c r="I60" s="523"/>
      <c r="J60" s="264"/>
      <c r="K60" s="165"/>
      <c r="L60" s="165"/>
      <c r="M60" s="163"/>
      <c r="N60" s="371"/>
      <c r="O60" s="176"/>
      <c r="P60" s="219"/>
      <c r="Q60" s="522"/>
      <c r="R60" s="240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s="155" customFormat="1" ht="33.950000000000003" customHeight="1" x14ac:dyDescent="0.25">
      <c r="A61" s="156"/>
      <c r="B61" s="165"/>
      <c r="C61" s="165"/>
      <c r="D61" s="165"/>
      <c r="E61" s="163"/>
      <c r="F61" s="371"/>
      <c r="G61" s="245"/>
      <c r="H61" s="373"/>
      <c r="I61" s="523"/>
      <c r="J61" s="264"/>
      <c r="K61" s="165"/>
      <c r="L61" s="165"/>
      <c r="M61" s="163"/>
      <c r="N61" s="371"/>
      <c r="O61" s="176"/>
      <c r="P61" s="219"/>
      <c r="Q61" s="522"/>
      <c r="R61" s="240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s="155" customFormat="1" ht="33.950000000000003" customHeight="1" x14ac:dyDescent="0.25">
      <c r="A62" s="156"/>
      <c r="B62" s="165"/>
      <c r="C62" s="165"/>
      <c r="D62" s="165"/>
      <c r="E62" s="163"/>
      <c r="F62" s="371"/>
      <c r="G62" s="245"/>
      <c r="H62" s="373"/>
      <c r="I62" s="523"/>
      <c r="J62" s="264"/>
      <c r="K62" s="165"/>
      <c r="L62" s="165"/>
      <c r="M62" s="163"/>
      <c r="N62" s="371"/>
      <c r="O62" s="176"/>
      <c r="P62" s="219"/>
      <c r="Q62" s="522"/>
      <c r="R62" s="240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s="155" customFormat="1" ht="33.950000000000003" customHeight="1" x14ac:dyDescent="0.25">
      <c r="A63" s="156"/>
      <c r="B63" s="165"/>
      <c r="C63" s="165"/>
      <c r="D63" s="165"/>
      <c r="E63" s="163"/>
      <c r="F63" s="371"/>
      <c r="G63" s="245"/>
      <c r="H63" s="373"/>
      <c r="I63" s="523"/>
      <c r="J63" s="264"/>
      <c r="K63" s="165"/>
      <c r="L63" s="165"/>
      <c r="M63" s="163"/>
      <c r="N63" s="371"/>
      <c r="O63" s="176"/>
      <c r="P63" s="219"/>
      <c r="Q63" s="522"/>
      <c r="R63" s="240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s="155" customFormat="1" ht="33.950000000000003" customHeight="1" x14ac:dyDescent="0.25">
      <c r="A64" s="156"/>
      <c r="B64" s="165"/>
      <c r="C64" s="165"/>
      <c r="D64" s="165"/>
      <c r="E64" s="163"/>
      <c r="F64" s="371"/>
      <c r="G64" s="245"/>
      <c r="H64" s="373"/>
      <c r="I64" s="523"/>
      <c r="J64" s="264"/>
      <c r="K64" s="165"/>
      <c r="L64" s="165"/>
      <c r="M64" s="163"/>
      <c r="N64" s="371"/>
      <c r="O64" s="176"/>
      <c r="P64" s="219"/>
      <c r="Q64" s="522"/>
      <c r="R64" s="240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s="155" customFormat="1" ht="33.950000000000003" customHeight="1" x14ac:dyDescent="0.25">
      <c r="A65" s="156"/>
      <c r="B65" s="165"/>
      <c r="C65" s="165"/>
      <c r="D65" s="165"/>
      <c r="E65" s="163"/>
      <c r="F65" s="371"/>
      <c r="G65" s="245"/>
      <c r="H65" s="373"/>
      <c r="I65" s="523"/>
      <c r="J65" s="264"/>
      <c r="K65" s="165"/>
      <c r="L65" s="165"/>
      <c r="M65" s="163"/>
      <c r="N65" s="371"/>
      <c r="O65" s="176"/>
      <c r="P65" s="219"/>
      <c r="Q65" s="522"/>
      <c r="R65" s="240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s="155" customFormat="1" ht="33.950000000000003" customHeight="1" x14ac:dyDescent="0.25">
      <c r="A66" s="156"/>
      <c r="B66" s="165"/>
      <c r="C66" s="165"/>
      <c r="D66" s="165"/>
      <c r="E66" s="163"/>
      <c r="F66" s="371"/>
      <c r="G66" s="245"/>
      <c r="H66" s="373"/>
      <c r="I66" s="523"/>
      <c r="J66" s="264"/>
      <c r="K66" s="165"/>
      <c r="L66" s="165"/>
      <c r="M66" s="163"/>
      <c r="N66" s="371"/>
      <c r="O66" s="176"/>
      <c r="P66" s="219"/>
      <c r="Q66" s="522"/>
      <c r="R66" s="240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s="155" customFormat="1" ht="33.950000000000003" customHeight="1" x14ac:dyDescent="0.25">
      <c r="A67" s="156"/>
      <c r="B67" s="165"/>
      <c r="C67" s="165"/>
      <c r="D67" s="165"/>
      <c r="E67" s="163"/>
      <c r="F67" s="371"/>
      <c r="G67" s="245"/>
      <c r="H67" s="373"/>
      <c r="I67" s="523"/>
      <c r="J67" s="264"/>
      <c r="K67" s="165"/>
      <c r="L67" s="165"/>
      <c r="M67" s="163"/>
      <c r="N67" s="371"/>
      <c r="O67" s="176"/>
      <c r="P67" s="219"/>
      <c r="Q67" s="522"/>
      <c r="R67" s="240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s="155" customFormat="1" ht="33.950000000000003" customHeight="1" x14ac:dyDescent="0.25">
      <c r="A68" s="156"/>
      <c r="B68" s="165"/>
      <c r="C68" s="165"/>
      <c r="D68" s="165"/>
      <c r="E68" s="163"/>
      <c r="F68" s="371"/>
      <c r="G68" s="245"/>
      <c r="H68" s="373"/>
      <c r="I68" s="523"/>
      <c r="J68" s="264"/>
      <c r="K68" s="165"/>
      <c r="L68" s="165"/>
      <c r="M68" s="163"/>
      <c r="N68" s="371"/>
      <c r="O68" s="176"/>
      <c r="P68" s="219"/>
      <c r="Q68" s="522"/>
      <c r="R68" s="240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s="155" customFormat="1" ht="33.950000000000003" customHeight="1" x14ac:dyDescent="0.25">
      <c r="A69" s="156"/>
      <c r="B69" s="165"/>
      <c r="C69" s="165"/>
      <c r="D69" s="165"/>
      <c r="E69" s="163"/>
      <c r="F69" s="371"/>
      <c r="G69" s="245"/>
      <c r="H69" s="373"/>
      <c r="I69" s="523"/>
      <c r="J69" s="264"/>
      <c r="K69" s="165"/>
      <c r="L69" s="165"/>
      <c r="M69" s="163"/>
      <c r="N69" s="371"/>
      <c r="O69" s="176"/>
      <c r="P69" s="219"/>
      <c r="Q69" s="522"/>
      <c r="R69" s="240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s="155" customFormat="1" ht="33.950000000000003" customHeight="1" x14ac:dyDescent="0.25">
      <c r="A70" s="156"/>
      <c r="B70" s="165"/>
      <c r="C70" s="165"/>
      <c r="D70" s="165"/>
      <c r="E70" s="163"/>
      <c r="F70" s="371"/>
      <c r="G70" s="245"/>
      <c r="H70" s="373"/>
      <c r="I70" s="523"/>
      <c r="J70" s="264"/>
      <c r="K70" s="165"/>
      <c r="L70" s="165"/>
      <c r="M70" s="163"/>
      <c r="N70" s="371"/>
      <c r="O70" s="176"/>
      <c r="P70" s="219"/>
      <c r="Q70" s="522"/>
      <c r="R70" s="240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s="155" customFormat="1" ht="33.950000000000003" customHeight="1" x14ac:dyDescent="0.25">
      <c r="A71" s="156"/>
      <c r="B71" s="165"/>
      <c r="C71" s="165"/>
      <c r="D71" s="165"/>
      <c r="E71" s="163"/>
      <c r="F71" s="371"/>
      <c r="G71" s="245"/>
      <c r="H71" s="373"/>
      <c r="I71" s="523"/>
      <c r="J71" s="264"/>
      <c r="K71" s="165"/>
      <c r="L71" s="165"/>
      <c r="M71" s="163"/>
      <c r="N71" s="371"/>
      <c r="O71" s="176"/>
      <c r="P71" s="219"/>
      <c r="Q71" s="522"/>
      <c r="R71" s="240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s="155" customFormat="1" ht="33.950000000000003" customHeight="1" x14ac:dyDescent="0.25">
      <c r="A72" s="156"/>
      <c r="B72" s="165"/>
      <c r="C72" s="165"/>
      <c r="D72" s="165"/>
      <c r="E72" s="163"/>
      <c r="F72" s="371"/>
      <c r="G72" s="245"/>
      <c r="H72" s="373"/>
      <c r="I72" s="523"/>
      <c r="J72" s="264"/>
      <c r="K72" s="165"/>
      <c r="L72" s="165"/>
      <c r="M72" s="163"/>
      <c r="N72" s="371"/>
      <c r="O72" s="176"/>
      <c r="P72" s="219"/>
      <c r="Q72" s="522"/>
      <c r="R72" s="240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s="155" customFormat="1" ht="33.950000000000003" customHeight="1" x14ac:dyDescent="0.25">
      <c r="A73" s="156"/>
      <c r="B73" s="165"/>
      <c r="C73" s="165"/>
      <c r="D73" s="165"/>
      <c r="E73" s="163"/>
      <c r="F73" s="371"/>
      <c r="G73" s="245"/>
      <c r="H73" s="373"/>
      <c r="I73" s="523"/>
      <c r="J73" s="264"/>
      <c r="K73" s="165"/>
      <c r="L73" s="165"/>
      <c r="M73" s="163"/>
      <c r="N73" s="371"/>
      <c r="O73" s="176"/>
      <c r="P73" s="219"/>
      <c r="Q73" s="522"/>
      <c r="R73" s="240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s="155" customFormat="1" ht="33.950000000000003" customHeight="1" x14ac:dyDescent="0.25">
      <c r="A74" s="156"/>
      <c r="B74" s="165"/>
      <c r="C74" s="165"/>
      <c r="D74" s="165"/>
      <c r="E74" s="163"/>
      <c r="F74" s="371"/>
      <c r="G74" s="245"/>
      <c r="H74" s="373"/>
      <c r="I74" s="523"/>
      <c r="J74" s="264"/>
      <c r="K74" s="165"/>
      <c r="L74" s="165"/>
      <c r="M74" s="163"/>
      <c r="N74" s="371"/>
      <c r="O74" s="176"/>
      <c r="P74" s="219"/>
      <c r="Q74" s="522"/>
      <c r="R74" s="240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s="155" customFormat="1" ht="33.950000000000003" customHeight="1" x14ac:dyDescent="0.25">
      <c r="A75" s="156"/>
      <c r="B75" s="165"/>
      <c r="C75" s="165"/>
      <c r="D75" s="165"/>
      <c r="E75" s="163"/>
      <c r="F75" s="371"/>
      <c r="G75" s="245"/>
      <c r="H75" s="373"/>
      <c r="I75" s="523"/>
      <c r="J75" s="264"/>
      <c r="K75" s="165"/>
      <c r="L75" s="165"/>
      <c r="M75" s="163"/>
      <c r="N75" s="371"/>
      <c r="O75" s="176"/>
      <c r="P75" s="219"/>
      <c r="Q75" s="522"/>
      <c r="R75" s="240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s="155" customFormat="1" ht="33.950000000000003" customHeight="1" x14ac:dyDescent="0.25">
      <c r="A76" s="156"/>
      <c r="B76" s="165"/>
      <c r="C76" s="165"/>
      <c r="D76" s="165"/>
      <c r="E76" s="163"/>
      <c r="F76" s="371"/>
      <c r="G76" s="245"/>
      <c r="H76" s="373"/>
      <c r="I76" s="523"/>
      <c r="J76" s="264"/>
      <c r="K76" s="165"/>
      <c r="L76" s="165"/>
      <c r="M76" s="163"/>
      <c r="N76" s="371"/>
      <c r="O76" s="176"/>
      <c r="P76" s="219"/>
      <c r="Q76" s="522"/>
      <c r="R76" s="240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s="155" customFormat="1" ht="33.950000000000003" customHeight="1" x14ac:dyDescent="0.25">
      <c r="A77" s="156"/>
      <c r="B77" s="165"/>
      <c r="C77" s="165"/>
      <c r="D77" s="165"/>
      <c r="E77" s="163"/>
      <c r="F77" s="371"/>
      <c r="G77" s="245"/>
      <c r="H77" s="373"/>
      <c r="I77" s="523"/>
      <c r="J77" s="264"/>
      <c r="K77" s="165"/>
      <c r="L77" s="165"/>
      <c r="M77" s="163"/>
      <c r="N77" s="371"/>
      <c r="O77" s="176"/>
      <c r="P77" s="219"/>
      <c r="Q77" s="522"/>
      <c r="R77" s="240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s="155" customFormat="1" ht="33.950000000000003" customHeight="1" x14ac:dyDescent="0.25">
      <c r="A78" s="156"/>
      <c r="B78" s="165"/>
      <c r="C78" s="165"/>
      <c r="D78" s="165"/>
      <c r="E78" s="163"/>
      <c r="F78" s="371"/>
      <c r="G78" s="245"/>
      <c r="H78" s="373"/>
      <c r="I78" s="523"/>
      <c r="J78" s="264"/>
      <c r="K78" s="165"/>
      <c r="L78" s="165"/>
      <c r="M78" s="163"/>
      <c r="N78" s="371"/>
      <c r="O78" s="176"/>
      <c r="P78" s="219"/>
      <c r="Q78" s="522"/>
      <c r="R78" s="240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s="155" customFormat="1" ht="33.950000000000003" customHeight="1" x14ac:dyDescent="0.25">
      <c r="A79" s="156"/>
      <c r="B79" s="165"/>
      <c r="C79" s="165"/>
      <c r="D79" s="165"/>
      <c r="E79" s="163"/>
      <c r="F79" s="371"/>
      <c r="G79" s="245"/>
      <c r="H79" s="373"/>
      <c r="I79" s="523"/>
      <c r="J79" s="264"/>
      <c r="K79" s="165"/>
      <c r="L79" s="165"/>
      <c r="M79" s="163"/>
      <c r="N79" s="371"/>
      <c r="O79" s="176"/>
      <c r="P79" s="219"/>
      <c r="Q79" s="522"/>
      <c r="R79" s="240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s="155" customFormat="1" ht="33.950000000000003" customHeight="1" x14ac:dyDescent="0.25">
      <c r="A80" s="156"/>
      <c r="B80" s="165"/>
      <c r="C80" s="165"/>
      <c r="D80" s="165"/>
      <c r="E80" s="163"/>
      <c r="F80" s="371"/>
      <c r="G80" s="245"/>
      <c r="H80" s="373"/>
      <c r="I80" s="523"/>
      <c r="J80" s="264"/>
      <c r="K80" s="165"/>
      <c r="L80" s="165"/>
      <c r="M80" s="163"/>
      <c r="N80" s="371"/>
      <c r="O80" s="176"/>
      <c r="P80" s="219"/>
      <c r="Q80" s="522"/>
      <c r="R80" s="240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155" customFormat="1" ht="33.950000000000003" customHeight="1" x14ac:dyDescent="0.25">
      <c r="A81" s="156"/>
      <c r="B81" s="165"/>
      <c r="C81" s="165"/>
      <c r="D81" s="165"/>
      <c r="E81" s="163"/>
      <c r="F81" s="371"/>
      <c r="G81" s="245"/>
      <c r="H81" s="373"/>
      <c r="I81" s="523"/>
      <c r="J81" s="264"/>
      <c r="K81" s="165"/>
      <c r="L81" s="165"/>
      <c r="M81" s="163"/>
      <c r="N81" s="371"/>
      <c r="O81" s="176"/>
      <c r="P81" s="219"/>
      <c r="Q81" s="522"/>
      <c r="R81" s="240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s="155" customFormat="1" ht="33.950000000000003" customHeight="1" x14ac:dyDescent="0.25">
      <c r="A82" s="156"/>
      <c r="B82" s="165"/>
      <c r="C82" s="165"/>
      <c r="D82" s="165"/>
      <c r="E82" s="163"/>
      <c r="F82" s="371"/>
      <c r="G82" s="245"/>
      <c r="H82" s="373"/>
      <c r="I82" s="523"/>
      <c r="J82" s="264"/>
      <c r="K82" s="165"/>
      <c r="L82" s="165"/>
      <c r="M82" s="163"/>
      <c r="N82" s="371"/>
      <c r="O82" s="176"/>
      <c r="P82" s="219"/>
      <c r="Q82" s="522"/>
      <c r="R82" s="240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s="155" customFormat="1" ht="33.950000000000003" customHeight="1" x14ac:dyDescent="0.25">
      <c r="A83" s="156"/>
      <c r="B83" s="165"/>
      <c r="C83" s="165"/>
      <c r="D83" s="165"/>
      <c r="E83" s="163"/>
      <c r="F83" s="371"/>
      <c r="G83" s="245"/>
      <c r="H83" s="373"/>
      <c r="I83" s="523"/>
      <c r="J83" s="264"/>
      <c r="K83" s="165"/>
      <c r="L83" s="165"/>
      <c r="M83" s="163"/>
      <c r="N83" s="371"/>
      <c r="O83" s="176"/>
      <c r="P83" s="219"/>
      <c r="Q83" s="522"/>
      <c r="R83" s="240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s="155" customFormat="1" ht="33.950000000000003" customHeight="1" x14ac:dyDescent="0.25">
      <c r="A84" s="156"/>
      <c r="B84" s="165"/>
      <c r="C84" s="165"/>
      <c r="D84" s="165"/>
      <c r="E84" s="163"/>
      <c r="F84" s="371"/>
      <c r="G84" s="245"/>
      <c r="H84" s="373"/>
      <c r="I84" s="523"/>
      <c r="J84" s="264"/>
      <c r="K84" s="165"/>
      <c r="L84" s="165"/>
      <c r="M84" s="163"/>
      <c r="N84" s="371"/>
      <c r="O84" s="176"/>
      <c r="P84" s="219"/>
      <c r="Q84" s="522"/>
      <c r="R84" s="240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s="155" customFormat="1" ht="33.950000000000003" customHeight="1" x14ac:dyDescent="0.25">
      <c r="A85" s="156"/>
      <c r="B85" s="165"/>
      <c r="C85" s="165"/>
      <c r="D85" s="165"/>
      <c r="E85" s="163"/>
      <c r="F85" s="371"/>
      <c r="G85" s="245"/>
      <c r="H85" s="373"/>
      <c r="I85" s="523"/>
      <c r="J85" s="264"/>
      <c r="K85" s="165"/>
      <c r="L85" s="165"/>
      <c r="M85" s="163"/>
      <c r="N85" s="371"/>
      <c r="O85" s="176"/>
      <c r="P85" s="219"/>
      <c r="Q85" s="522"/>
      <c r="R85" s="240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s="155" customFormat="1" ht="33.950000000000003" customHeight="1" x14ac:dyDescent="0.25">
      <c r="A86" s="156"/>
      <c r="B86" s="165"/>
      <c r="C86" s="165"/>
      <c r="D86" s="165"/>
      <c r="E86" s="163"/>
      <c r="F86" s="371"/>
      <c r="G86" s="245"/>
      <c r="H86" s="373"/>
      <c r="I86" s="523"/>
      <c r="J86" s="264"/>
      <c r="K86" s="165"/>
      <c r="L86" s="165"/>
      <c r="M86" s="163"/>
      <c r="N86" s="371"/>
      <c r="O86" s="176"/>
      <c r="P86" s="219"/>
      <c r="Q86" s="522"/>
      <c r="R86" s="240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s="155" customFormat="1" ht="33.950000000000003" customHeight="1" x14ac:dyDescent="0.25">
      <c r="A87" s="156"/>
      <c r="B87" s="165"/>
      <c r="C87" s="165"/>
      <c r="D87" s="165"/>
      <c r="E87" s="163"/>
      <c r="F87" s="371"/>
      <c r="G87" s="245"/>
      <c r="H87" s="373"/>
      <c r="I87" s="523"/>
      <c r="J87" s="264"/>
      <c r="K87" s="165"/>
      <c r="L87" s="165"/>
      <c r="M87" s="163"/>
      <c r="N87" s="371"/>
      <c r="O87" s="176"/>
      <c r="P87" s="219"/>
      <c r="Q87" s="522"/>
      <c r="R87" s="240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s="155" customFormat="1" ht="33.950000000000003" customHeight="1" x14ac:dyDescent="0.25">
      <c r="A88" s="156"/>
      <c r="B88" s="165"/>
      <c r="C88" s="165"/>
      <c r="D88" s="165"/>
      <c r="E88" s="163"/>
      <c r="F88" s="371"/>
      <c r="G88" s="245"/>
      <c r="H88" s="373"/>
      <c r="I88" s="523"/>
      <c r="J88" s="264"/>
      <c r="K88" s="165"/>
      <c r="L88" s="165"/>
      <c r="M88" s="163"/>
      <c r="N88" s="371"/>
      <c r="O88" s="176"/>
      <c r="P88" s="219"/>
      <c r="Q88" s="522"/>
      <c r="R88" s="240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s="155" customFormat="1" ht="33.950000000000003" customHeight="1" x14ac:dyDescent="0.25">
      <c r="A89" s="156"/>
      <c r="B89" s="165"/>
      <c r="C89" s="165"/>
      <c r="D89" s="165"/>
      <c r="E89" s="163"/>
      <c r="F89" s="371"/>
      <c r="G89" s="245"/>
      <c r="H89" s="373"/>
      <c r="I89" s="523"/>
      <c r="J89" s="264"/>
      <c r="K89" s="165"/>
      <c r="L89" s="165"/>
      <c r="M89" s="163"/>
      <c r="N89" s="371"/>
      <c r="O89" s="176"/>
      <c r="P89" s="219"/>
      <c r="Q89" s="522"/>
      <c r="R89" s="240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s="155" customFormat="1" ht="33.950000000000003" customHeight="1" x14ac:dyDescent="0.25">
      <c r="A90" s="156"/>
      <c r="B90" s="165"/>
      <c r="C90" s="165"/>
      <c r="D90" s="165"/>
      <c r="E90" s="163"/>
      <c r="F90" s="371"/>
      <c r="G90" s="245"/>
      <c r="H90" s="373"/>
      <c r="I90" s="523"/>
      <c r="J90" s="264"/>
      <c r="K90" s="165"/>
      <c r="L90" s="165"/>
      <c r="M90" s="163"/>
      <c r="N90" s="371"/>
      <c r="O90" s="176"/>
      <c r="P90" s="219"/>
      <c r="Q90" s="522"/>
      <c r="R90" s="240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s="155" customFormat="1" ht="33.950000000000003" customHeight="1" x14ac:dyDescent="0.25">
      <c r="A91" s="156"/>
      <c r="B91" s="165"/>
      <c r="C91" s="165"/>
      <c r="D91" s="165"/>
      <c r="E91" s="163"/>
      <c r="F91" s="371"/>
      <c r="G91" s="245"/>
      <c r="H91" s="373"/>
      <c r="I91" s="523"/>
      <c r="J91" s="264"/>
      <c r="K91" s="165"/>
      <c r="L91" s="165"/>
      <c r="M91" s="163"/>
      <c r="N91" s="371"/>
      <c r="O91" s="176"/>
      <c r="P91" s="219"/>
      <c r="Q91" s="522"/>
      <c r="R91" s="240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s="155" customFormat="1" ht="33.950000000000003" customHeight="1" x14ac:dyDescent="0.25">
      <c r="A92" s="156"/>
      <c r="B92" s="165"/>
      <c r="C92" s="165"/>
      <c r="D92" s="165"/>
      <c r="E92" s="163"/>
      <c r="F92" s="371"/>
      <c r="G92" s="245"/>
      <c r="H92" s="373"/>
      <c r="I92" s="523"/>
      <c r="J92" s="264"/>
      <c r="K92" s="165"/>
      <c r="L92" s="165"/>
      <c r="M92" s="163"/>
      <c r="N92" s="371"/>
      <c r="O92" s="176"/>
      <c r="P92" s="219"/>
      <c r="Q92" s="522"/>
      <c r="R92" s="240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s="155" customFormat="1" ht="33.950000000000003" customHeight="1" x14ac:dyDescent="0.25">
      <c r="A93" s="156"/>
      <c r="B93" s="165"/>
      <c r="C93" s="165"/>
      <c r="D93" s="165"/>
      <c r="E93" s="163"/>
      <c r="F93" s="371"/>
      <c r="G93" s="245"/>
      <c r="H93" s="373"/>
      <c r="I93" s="523"/>
      <c r="J93" s="264"/>
      <c r="K93" s="165"/>
      <c r="L93" s="165"/>
      <c r="M93" s="163"/>
      <c r="N93" s="371"/>
      <c r="O93" s="176"/>
      <c r="P93" s="219"/>
      <c r="Q93" s="522"/>
      <c r="R93" s="240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s="155" customFormat="1" ht="33.950000000000003" customHeight="1" x14ac:dyDescent="0.25">
      <c r="A94" s="156"/>
      <c r="B94" s="165"/>
      <c r="C94" s="165"/>
      <c r="D94" s="165"/>
      <c r="E94" s="163"/>
      <c r="F94" s="371"/>
      <c r="G94" s="245"/>
      <c r="H94" s="373"/>
      <c r="I94" s="523"/>
      <c r="J94" s="264"/>
      <c r="K94" s="165"/>
      <c r="L94" s="165"/>
      <c r="M94" s="163"/>
      <c r="N94" s="371"/>
      <c r="O94" s="176"/>
      <c r="P94" s="219"/>
      <c r="Q94" s="522"/>
      <c r="R94" s="240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s="155" customFormat="1" ht="33.950000000000003" customHeight="1" x14ac:dyDescent="0.25">
      <c r="A95" s="156"/>
      <c r="B95" s="165"/>
      <c r="C95" s="165"/>
      <c r="D95" s="165"/>
      <c r="E95" s="163"/>
      <c r="F95" s="371"/>
      <c r="G95" s="245"/>
      <c r="H95" s="373"/>
      <c r="I95" s="523"/>
      <c r="J95" s="264"/>
      <c r="K95" s="165"/>
      <c r="L95" s="165"/>
      <c r="M95" s="163"/>
      <c r="N95" s="371"/>
      <c r="O95" s="176"/>
      <c r="P95" s="219"/>
      <c r="Q95" s="522"/>
      <c r="R95" s="240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s="155" customFormat="1" ht="33.950000000000003" customHeight="1" x14ac:dyDescent="0.25">
      <c r="A96" s="156"/>
      <c r="B96" s="165"/>
      <c r="C96" s="165"/>
      <c r="D96" s="165"/>
      <c r="E96" s="163"/>
      <c r="F96" s="371"/>
      <c r="G96" s="245"/>
      <c r="H96" s="373"/>
      <c r="I96" s="523"/>
      <c r="J96" s="264"/>
      <c r="K96" s="165"/>
      <c r="L96" s="165"/>
      <c r="M96" s="163"/>
      <c r="N96" s="371"/>
      <c r="O96" s="176"/>
      <c r="P96" s="219"/>
      <c r="Q96" s="522"/>
      <c r="R96" s="240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s="155" customFormat="1" ht="33.950000000000003" customHeight="1" x14ac:dyDescent="0.25">
      <c r="A97" s="156"/>
      <c r="B97" s="165"/>
      <c r="C97" s="165"/>
      <c r="D97" s="165"/>
      <c r="E97" s="163"/>
      <c r="F97" s="371"/>
      <c r="G97" s="245"/>
      <c r="H97" s="373"/>
      <c r="I97" s="523"/>
      <c r="J97" s="264"/>
      <c r="K97" s="165"/>
      <c r="L97" s="165"/>
      <c r="M97" s="163"/>
      <c r="N97" s="371"/>
      <c r="O97" s="176"/>
      <c r="P97" s="219"/>
      <c r="Q97" s="522"/>
      <c r="R97" s="240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s="155" customFormat="1" ht="33.950000000000003" customHeight="1" x14ac:dyDescent="0.25">
      <c r="A98" s="156"/>
      <c r="B98" s="165"/>
      <c r="C98" s="165"/>
      <c r="D98" s="165"/>
      <c r="E98" s="163"/>
      <c r="F98" s="371"/>
      <c r="G98" s="245"/>
      <c r="H98" s="373"/>
      <c r="I98" s="523"/>
      <c r="J98" s="264"/>
      <c r="K98" s="165"/>
      <c r="L98" s="165"/>
      <c r="M98" s="163"/>
      <c r="N98" s="371"/>
      <c r="O98" s="176"/>
      <c r="P98" s="219"/>
      <c r="Q98" s="522"/>
      <c r="R98" s="240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s="155" customFormat="1" ht="33.950000000000003" customHeight="1" x14ac:dyDescent="0.25">
      <c r="A99" s="156"/>
      <c r="B99" s="165"/>
      <c r="C99" s="165"/>
      <c r="D99" s="165"/>
      <c r="E99" s="163"/>
      <c r="F99" s="371"/>
      <c r="G99" s="245"/>
      <c r="H99" s="373"/>
      <c r="I99" s="523"/>
      <c r="J99" s="264"/>
      <c r="K99" s="165"/>
      <c r="L99" s="165"/>
      <c r="M99" s="163"/>
      <c r="N99" s="371"/>
      <c r="O99" s="176"/>
      <c r="P99" s="219"/>
      <c r="Q99" s="522"/>
      <c r="R99" s="240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s="155" customFormat="1" ht="33.950000000000003" customHeight="1" x14ac:dyDescent="0.25">
      <c r="A100" s="156"/>
      <c r="B100" s="165"/>
      <c r="C100" s="165"/>
      <c r="D100" s="165"/>
      <c r="E100" s="163"/>
      <c r="F100" s="371"/>
      <c r="G100" s="245"/>
      <c r="H100" s="373"/>
      <c r="I100" s="523"/>
      <c r="J100" s="264"/>
      <c r="K100" s="165"/>
      <c r="L100" s="165"/>
      <c r="M100" s="163"/>
      <c r="N100" s="371"/>
      <c r="O100" s="176"/>
      <c r="P100" s="219"/>
      <c r="Q100" s="522"/>
      <c r="R100" s="240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s="155" customFormat="1" ht="33.950000000000003" customHeight="1" x14ac:dyDescent="0.25">
      <c r="A101" s="156"/>
      <c r="B101" s="165"/>
      <c r="C101" s="165"/>
      <c r="D101" s="165"/>
      <c r="E101" s="163"/>
      <c r="F101" s="371"/>
      <c r="G101" s="245"/>
      <c r="H101" s="373"/>
      <c r="I101" s="523"/>
      <c r="J101" s="264"/>
      <c r="K101" s="165"/>
      <c r="L101" s="165"/>
      <c r="M101" s="163"/>
      <c r="N101" s="371"/>
      <c r="O101" s="176"/>
      <c r="P101" s="219"/>
      <c r="Q101" s="522"/>
      <c r="R101" s="240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s="155" customFormat="1" ht="33.950000000000003" customHeight="1" x14ac:dyDescent="0.25">
      <c r="A102" s="156"/>
      <c r="B102" s="165"/>
      <c r="C102" s="165"/>
      <c r="D102" s="165"/>
      <c r="E102" s="163"/>
      <c r="F102" s="371"/>
      <c r="G102" s="245"/>
      <c r="H102" s="373"/>
      <c r="I102" s="523"/>
      <c r="J102" s="264"/>
      <c r="K102" s="165"/>
      <c r="L102" s="165"/>
      <c r="M102" s="163"/>
      <c r="N102" s="371"/>
      <c r="O102" s="176"/>
      <c r="P102" s="219"/>
      <c r="Q102" s="522"/>
      <c r="R102" s="240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s="155" customFormat="1" ht="33.950000000000003" customHeight="1" x14ac:dyDescent="0.25">
      <c r="A103" s="156"/>
      <c r="B103" s="165"/>
      <c r="C103" s="165"/>
      <c r="D103" s="165"/>
      <c r="E103" s="163"/>
      <c r="F103" s="371"/>
      <c r="G103" s="245"/>
      <c r="H103" s="373"/>
      <c r="I103" s="523"/>
      <c r="J103" s="264"/>
      <c r="K103" s="165"/>
      <c r="L103" s="165"/>
      <c r="M103" s="163"/>
      <c r="N103" s="371"/>
      <c r="O103" s="176"/>
      <c r="P103" s="219"/>
      <c r="Q103" s="522"/>
      <c r="R103" s="240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s="155" customFormat="1" ht="33.950000000000003" customHeight="1" x14ac:dyDescent="0.25">
      <c r="A104" s="156"/>
      <c r="B104" s="165"/>
      <c r="C104" s="165"/>
      <c r="D104" s="165"/>
      <c r="E104" s="163"/>
      <c r="F104" s="371"/>
      <c r="G104" s="245"/>
      <c r="H104" s="373"/>
      <c r="I104" s="523"/>
      <c r="J104" s="264"/>
      <c r="K104" s="165"/>
      <c r="L104" s="165"/>
      <c r="M104" s="163"/>
      <c r="N104" s="371"/>
      <c r="O104" s="176"/>
      <c r="P104" s="219"/>
      <c r="Q104" s="522"/>
      <c r="R104" s="240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s="155" customFormat="1" ht="33.950000000000003" customHeight="1" x14ac:dyDescent="0.25">
      <c r="A105" s="156"/>
      <c r="B105" s="165"/>
      <c r="C105" s="165"/>
      <c r="D105" s="165"/>
      <c r="E105" s="163"/>
      <c r="F105" s="371"/>
      <c r="G105" s="245"/>
      <c r="H105" s="373"/>
      <c r="I105" s="523"/>
      <c r="J105" s="264"/>
      <c r="K105" s="165"/>
      <c r="L105" s="165"/>
      <c r="M105" s="163"/>
      <c r="N105" s="371"/>
      <c r="O105" s="176"/>
      <c r="P105" s="219"/>
      <c r="Q105" s="522"/>
      <c r="R105" s="240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s="155" customFormat="1" ht="33.950000000000003" customHeight="1" x14ac:dyDescent="0.25">
      <c r="A106" s="156"/>
      <c r="B106" s="165"/>
      <c r="C106" s="165"/>
      <c r="D106" s="165"/>
      <c r="E106" s="163"/>
      <c r="F106" s="371"/>
      <c r="G106" s="245"/>
      <c r="H106" s="373"/>
      <c r="I106" s="523"/>
      <c r="J106" s="264"/>
      <c r="K106" s="165"/>
      <c r="L106" s="165"/>
      <c r="M106" s="163"/>
      <c r="N106" s="371"/>
      <c r="O106" s="176"/>
      <c r="P106" s="219"/>
      <c r="Q106" s="522"/>
      <c r="R106" s="240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s="155" customFormat="1" ht="33.950000000000003" customHeight="1" x14ac:dyDescent="0.25">
      <c r="A107" s="156"/>
      <c r="B107" s="165"/>
      <c r="C107" s="165"/>
      <c r="D107" s="165"/>
      <c r="E107" s="163"/>
      <c r="F107" s="371"/>
      <c r="G107" s="245"/>
      <c r="H107" s="373"/>
      <c r="I107" s="523"/>
      <c r="J107" s="264"/>
      <c r="K107" s="165"/>
      <c r="L107" s="165"/>
      <c r="M107" s="163"/>
      <c r="N107" s="371"/>
      <c r="O107" s="176"/>
      <c r="P107" s="219"/>
      <c r="Q107" s="522"/>
      <c r="R107" s="240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s="155" customFormat="1" ht="33.950000000000003" customHeight="1" x14ac:dyDescent="0.25">
      <c r="A108" s="156"/>
      <c r="B108" s="165"/>
      <c r="C108" s="165"/>
      <c r="D108" s="165"/>
      <c r="E108" s="163"/>
      <c r="F108" s="371"/>
      <c r="G108" s="245"/>
      <c r="H108" s="373"/>
      <c r="I108" s="523"/>
      <c r="J108" s="264"/>
      <c r="K108" s="165"/>
      <c r="L108" s="165"/>
      <c r="M108" s="163"/>
      <c r="N108" s="371"/>
      <c r="O108" s="176"/>
      <c r="P108" s="219"/>
      <c r="Q108" s="522"/>
      <c r="R108" s="240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s="155" customFormat="1" ht="33.950000000000003" customHeight="1" x14ac:dyDescent="0.25">
      <c r="A109" s="156"/>
      <c r="B109" s="165"/>
      <c r="C109" s="165"/>
      <c r="D109" s="165"/>
      <c r="E109" s="163"/>
      <c r="F109" s="371"/>
      <c r="G109" s="245"/>
      <c r="H109" s="373"/>
      <c r="I109" s="523"/>
      <c r="J109" s="264"/>
      <c r="K109" s="165"/>
      <c r="L109" s="165"/>
      <c r="M109" s="163"/>
      <c r="N109" s="371"/>
      <c r="O109" s="176"/>
      <c r="P109" s="219"/>
      <c r="Q109" s="522"/>
      <c r="R109" s="240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s="155" customFormat="1" ht="33.950000000000003" customHeight="1" x14ac:dyDescent="0.25">
      <c r="A110" s="156"/>
      <c r="B110" s="165"/>
      <c r="C110" s="165"/>
      <c r="D110" s="165"/>
      <c r="E110" s="163"/>
      <c r="F110" s="371"/>
      <c r="G110" s="245"/>
      <c r="H110" s="373"/>
      <c r="I110" s="523"/>
      <c r="J110" s="264"/>
      <c r="K110" s="165"/>
      <c r="L110" s="165"/>
      <c r="M110" s="163"/>
      <c r="N110" s="371"/>
      <c r="O110" s="176"/>
      <c r="P110" s="219"/>
      <c r="Q110" s="522"/>
      <c r="R110" s="240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s="155" customFormat="1" ht="33.950000000000003" customHeight="1" x14ac:dyDescent="0.25">
      <c r="A111" s="156"/>
      <c r="B111" s="165"/>
      <c r="C111" s="165"/>
      <c r="D111" s="165"/>
      <c r="E111" s="163"/>
      <c r="F111" s="371"/>
      <c r="G111" s="245"/>
      <c r="H111" s="373"/>
      <c r="I111" s="523"/>
      <c r="J111" s="264"/>
      <c r="K111" s="165"/>
      <c r="L111" s="165"/>
      <c r="M111" s="163"/>
      <c r="N111" s="371"/>
      <c r="O111" s="176"/>
      <c r="P111" s="219"/>
      <c r="Q111" s="522"/>
      <c r="R111" s="240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155" customFormat="1" ht="33.950000000000003" customHeight="1" x14ac:dyDescent="0.25">
      <c r="A112" s="156"/>
      <c r="B112" s="165"/>
      <c r="C112" s="165"/>
      <c r="D112" s="165"/>
      <c r="E112" s="163"/>
      <c r="F112" s="371"/>
      <c r="G112" s="245"/>
      <c r="H112" s="373"/>
      <c r="I112" s="523"/>
      <c r="J112" s="264"/>
      <c r="K112" s="165"/>
      <c r="L112" s="165"/>
      <c r="M112" s="163"/>
      <c r="N112" s="371"/>
      <c r="O112" s="176"/>
      <c r="P112" s="219"/>
      <c r="Q112" s="522"/>
      <c r="R112" s="240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s="155" customFormat="1" ht="33.950000000000003" customHeight="1" x14ac:dyDescent="0.25">
      <c r="A113" s="156"/>
      <c r="B113" s="165"/>
      <c r="C113" s="165"/>
      <c r="D113" s="165"/>
      <c r="E113" s="163"/>
      <c r="F113" s="371"/>
      <c r="G113" s="245"/>
      <c r="H113" s="373"/>
      <c r="I113" s="523"/>
      <c r="J113" s="264"/>
      <c r="K113" s="165"/>
      <c r="L113" s="165"/>
      <c r="M113" s="163"/>
      <c r="N113" s="371"/>
      <c r="O113" s="176"/>
      <c r="P113" s="219"/>
      <c r="Q113" s="522"/>
      <c r="R113" s="240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s="155" customFormat="1" ht="33.950000000000003" customHeight="1" x14ac:dyDescent="0.25">
      <c r="A114" s="156"/>
      <c r="B114" s="165"/>
      <c r="C114" s="165"/>
      <c r="D114" s="165"/>
      <c r="E114" s="163"/>
      <c r="F114" s="371"/>
      <c r="G114" s="245"/>
      <c r="H114" s="373"/>
      <c r="I114" s="523"/>
      <c r="J114" s="264"/>
      <c r="K114" s="165"/>
      <c r="L114" s="165"/>
      <c r="M114" s="163"/>
      <c r="N114" s="371"/>
      <c r="O114" s="176"/>
      <c r="P114" s="219"/>
      <c r="Q114" s="522"/>
      <c r="R114" s="240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155" customFormat="1" ht="33.950000000000003" customHeight="1" x14ac:dyDescent="0.25">
      <c r="A115" s="156"/>
      <c r="B115" s="165"/>
      <c r="C115" s="165"/>
      <c r="D115" s="165"/>
      <c r="E115" s="163"/>
      <c r="F115" s="371"/>
      <c r="G115" s="245"/>
      <c r="H115" s="373"/>
      <c r="I115" s="523"/>
      <c r="J115" s="264"/>
      <c r="K115" s="165"/>
      <c r="L115" s="165"/>
      <c r="M115" s="163"/>
      <c r="N115" s="371"/>
      <c r="O115" s="176"/>
      <c r="P115" s="219"/>
      <c r="Q115" s="522"/>
      <c r="R115" s="240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s="155" customFormat="1" ht="33.950000000000003" customHeight="1" x14ac:dyDescent="0.25">
      <c r="A116" s="156"/>
      <c r="B116" s="165"/>
      <c r="C116" s="165"/>
      <c r="D116" s="165"/>
      <c r="E116" s="163"/>
      <c r="F116" s="371"/>
      <c r="G116" s="245"/>
      <c r="H116" s="373"/>
      <c r="I116" s="523"/>
      <c r="J116" s="264"/>
      <c r="K116" s="165"/>
      <c r="L116" s="165"/>
      <c r="M116" s="163"/>
      <c r="N116" s="371"/>
      <c r="O116" s="176"/>
      <c r="P116" s="219"/>
      <c r="Q116" s="522"/>
      <c r="R116" s="240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155" customFormat="1" ht="33.950000000000003" customHeight="1" x14ac:dyDescent="0.25">
      <c r="A117" s="156"/>
      <c r="B117" s="165"/>
      <c r="C117" s="165"/>
      <c r="D117" s="165"/>
      <c r="E117" s="163"/>
      <c r="F117" s="371"/>
      <c r="G117" s="245"/>
      <c r="H117" s="373"/>
      <c r="I117" s="523"/>
      <c r="J117" s="264"/>
      <c r="K117" s="165"/>
      <c r="L117" s="165"/>
      <c r="M117" s="163"/>
      <c r="N117" s="371"/>
      <c r="O117" s="176"/>
      <c r="P117" s="219"/>
      <c r="Q117" s="522"/>
      <c r="R117" s="240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s="155" customFormat="1" ht="33.950000000000003" customHeight="1" x14ac:dyDescent="0.25">
      <c r="A118" s="156"/>
      <c r="B118" s="165"/>
      <c r="C118" s="165"/>
      <c r="D118" s="165"/>
      <c r="E118" s="163"/>
      <c r="F118" s="371"/>
      <c r="G118" s="245"/>
      <c r="H118" s="373"/>
      <c r="I118" s="523"/>
      <c r="J118" s="264"/>
      <c r="K118" s="165"/>
      <c r="L118" s="165"/>
      <c r="M118" s="163"/>
      <c r="N118" s="371"/>
      <c r="O118" s="176"/>
      <c r="P118" s="219"/>
      <c r="Q118" s="522"/>
      <c r="R118" s="240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s="155" customFormat="1" ht="33.950000000000003" customHeight="1" x14ac:dyDescent="0.25">
      <c r="A119" s="156"/>
      <c r="B119" s="165"/>
      <c r="C119" s="165"/>
      <c r="D119" s="165"/>
      <c r="E119" s="163"/>
      <c r="F119" s="371"/>
      <c r="G119" s="245"/>
      <c r="H119" s="373"/>
      <c r="I119" s="523"/>
      <c r="J119" s="264"/>
      <c r="K119" s="165"/>
      <c r="L119" s="165"/>
      <c r="M119" s="163"/>
      <c r="N119" s="371"/>
      <c r="O119" s="176"/>
      <c r="P119" s="219"/>
      <c r="Q119" s="522"/>
      <c r="R119" s="240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s="155" customFormat="1" ht="33.950000000000003" customHeight="1" x14ac:dyDescent="0.25">
      <c r="A120" s="156"/>
      <c r="B120" s="165"/>
      <c r="C120" s="165"/>
      <c r="D120" s="165"/>
      <c r="E120" s="163"/>
      <c r="F120" s="371"/>
      <c r="G120" s="245"/>
      <c r="H120" s="373"/>
      <c r="I120" s="523"/>
      <c r="J120" s="264"/>
      <c r="K120" s="165"/>
      <c r="L120" s="165"/>
      <c r="M120" s="163"/>
      <c r="N120" s="371"/>
      <c r="O120" s="176"/>
      <c r="P120" s="219"/>
      <c r="Q120" s="522"/>
      <c r="R120" s="240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s="155" customFormat="1" ht="33.950000000000003" customHeight="1" x14ac:dyDescent="0.25">
      <c r="A121" s="156"/>
      <c r="B121" s="165"/>
      <c r="C121" s="165"/>
      <c r="D121" s="165"/>
      <c r="E121" s="163"/>
      <c r="F121" s="371"/>
      <c r="G121" s="245"/>
      <c r="H121" s="373"/>
      <c r="I121" s="523"/>
      <c r="J121" s="264"/>
      <c r="K121" s="165"/>
      <c r="L121" s="165"/>
      <c r="M121" s="163"/>
      <c r="N121" s="371"/>
      <c r="O121" s="176"/>
      <c r="P121" s="219"/>
      <c r="Q121" s="522"/>
      <c r="R121" s="240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s="155" customFormat="1" ht="33.950000000000003" customHeight="1" x14ac:dyDescent="0.25">
      <c r="A122" s="156"/>
      <c r="B122" s="165"/>
      <c r="C122" s="165"/>
      <c r="D122" s="165"/>
      <c r="E122" s="163"/>
      <c r="F122" s="371"/>
      <c r="G122" s="245"/>
      <c r="H122" s="373"/>
      <c r="I122" s="523"/>
      <c r="J122" s="264"/>
      <c r="K122" s="165"/>
      <c r="L122" s="165"/>
      <c r="M122" s="163"/>
      <c r="N122" s="371"/>
      <c r="O122" s="176"/>
      <c r="P122" s="219"/>
      <c r="Q122" s="522"/>
      <c r="R122" s="240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s="155" customFormat="1" ht="33.950000000000003" customHeight="1" x14ac:dyDescent="0.25">
      <c r="A123" s="156"/>
      <c r="B123" s="165"/>
      <c r="C123" s="165"/>
      <c r="D123" s="165"/>
      <c r="E123" s="163"/>
      <c r="F123" s="371"/>
      <c r="G123" s="245"/>
      <c r="H123" s="373"/>
      <c r="I123" s="523"/>
      <c r="J123" s="264"/>
      <c r="K123" s="165"/>
      <c r="L123" s="165"/>
      <c r="M123" s="163"/>
      <c r="N123" s="371"/>
      <c r="O123" s="176"/>
      <c r="P123" s="219"/>
      <c r="Q123" s="522"/>
      <c r="R123" s="240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155" customFormat="1" ht="33.950000000000003" customHeight="1" x14ac:dyDescent="0.25">
      <c r="A124" s="156"/>
      <c r="B124" s="165"/>
      <c r="C124" s="165"/>
      <c r="D124" s="165"/>
      <c r="E124" s="163"/>
      <c r="F124" s="371"/>
      <c r="G124" s="245"/>
      <c r="H124" s="373"/>
      <c r="I124" s="523"/>
      <c r="J124" s="264"/>
      <c r="K124" s="165"/>
      <c r="L124" s="165"/>
      <c r="M124" s="163"/>
      <c r="N124" s="371"/>
      <c r="O124" s="176"/>
      <c r="P124" s="219"/>
      <c r="Q124" s="522"/>
      <c r="R124" s="240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155" customFormat="1" ht="33.950000000000003" customHeight="1" x14ac:dyDescent="0.25">
      <c r="A125" s="156"/>
      <c r="B125" s="165"/>
      <c r="C125" s="165"/>
      <c r="D125" s="165"/>
      <c r="E125" s="163"/>
      <c r="F125" s="371"/>
      <c r="G125" s="245"/>
      <c r="H125" s="373"/>
      <c r="I125" s="523"/>
      <c r="J125" s="264"/>
      <c r="K125" s="165"/>
      <c r="L125" s="165"/>
      <c r="M125" s="163"/>
      <c r="N125" s="371"/>
      <c r="O125" s="176"/>
      <c r="P125" s="219"/>
      <c r="Q125" s="522"/>
      <c r="R125" s="240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155" customFormat="1" ht="33.950000000000003" customHeight="1" x14ac:dyDescent="0.25">
      <c r="A126" s="156"/>
      <c r="B126" s="165"/>
      <c r="C126" s="165"/>
      <c r="D126" s="165"/>
      <c r="E126" s="163"/>
      <c r="F126" s="371"/>
      <c r="G126" s="245"/>
      <c r="H126" s="373"/>
      <c r="I126" s="523"/>
      <c r="J126" s="264"/>
      <c r="K126" s="165"/>
      <c r="L126" s="165"/>
      <c r="M126" s="163"/>
      <c r="N126" s="371"/>
      <c r="O126" s="176"/>
      <c r="P126" s="219"/>
      <c r="Q126" s="522"/>
      <c r="R126" s="240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155" customFormat="1" ht="33.950000000000003" customHeight="1" x14ac:dyDescent="0.25">
      <c r="A127" s="156"/>
      <c r="B127" s="165"/>
      <c r="C127" s="165"/>
      <c r="D127" s="165"/>
      <c r="E127" s="163"/>
      <c r="F127" s="371"/>
      <c r="G127" s="245"/>
      <c r="H127" s="373"/>
      <c r="I127" s="523"/>
      <c r="J127" s="264"/>
      <c r="K127" s="165"/>
      <c r="L127" s="165"/>
      <c r="M127" s="163"/>
      <c r="N127" s="371"/>
      <c r="O127" s="176"/>
      <c r="P127" s="219"/>
      <c r="Q127" s="522"/>
      <c r="R127" s="240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s="155" customFormat="1" ht="33.950000000000003" customHeight="1" x14ac:dyDescent="0.25">
      <c r="A128" s="156"/>
      <c r="B128" s="165"/>
      <c r="C128" s="165"/>
      <c r="D128" s="165"/>
      <c r="E128" s="163"/>
      <c r="F128" s="371"/>
      <c r="G128" s="245"/>
      <c r="H128" s="373"/>
      <c r="I128" s="523"/>
      <c r="J128" s="264"/>
      <c r="K128" s="165"/>
      <c r="L128" s="165"/>
      <c r="M128" s="163"/>
      <c r="N128" s="371"/>
      <c r="O128" s="176"/>
      <c r="P128" s="219"/>
      <c r="Q128" s="522"/>
      <c r="R128" s="240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s="155" customFormat="1" ht="33.950000000000003" customHeight="1" x14ac:dyDescent="0.25">
      <c r="A129" s="156"/>
      <c r="B129" s="165"/>
      <c r="C129" s="165"/>
      <c r="D129" s="165"/>
      <c r="E129" s="163"/>
      <c r="F129" s="371"/>
      <c r="G129" s="245"/>
      <c r="H129" s="373"/>
      <c r="I129" s="523"/>
      <c r="J129" s="264"/>
      <c r="K129" s="165"/>
      <c r="L129" s="165"/>
      <c r="M129" s="163"/>
      <c r="N129" s="371"/>
      <c r="O129" s="176"/>
      <c r="P129" s="219"/>
      <c r="Q129" s="522"/>
      <c r="R129" s="240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s="155" customFormat="1" ht="33.950000000000003" customHeight="1" x14ac:dyDescent="0.25">
      <c r="A130" s="156"/>
      <c r="B130" s="165"/>
      <c r="C130" s="165"/>
      <c r="D130" s="165"/>
      <c r="E130" s="163"/>
      <c r="F130" s="371"/>
      <c r="G130" s="245"/>
      <c r="H130" s="373"/>
      <c r="I130" s="523"/>
      <c r="J130" s="264"/>
      <c r="K130" s="165"/>
      <c r="L130" s="165"/>
      <c r="M130" s="163"/>
      <c r="N130" s="371"/>
      <c r="O130" s="176"/>
      <c r="P130" s="219"/>
      <c r="Q130" s="522"/>
      <c r="R130" s="240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s="155" customFormat="1" ht="33.950000000000003" customHeight="1" x14ac:dyDescent="0.25">
      <c r="A131" s="156"/>
      <c r="B131" s="165"/>
      <c r="C131" s="165"/>
      <c r="D131" s="165"/>
      <c r="E131" s="163"/>
      <c r="F131" s="371"/>
      <c r="G131" s="245"/>
      <c r="H131" s="373"/>
      <c r="I131" s="523"/>
      <c r="J131" s="264"/>
      <c r="K131" s="165"/>
      <c r="L131" s="165"/>
      <c r="M131" s="163"/>
      <c r="N131" s="371"/>
      <c r="O131" s="176"/>
      <c r="P131" s="219"/>
      <c r="Q131" s="522"/>
      <c r="R131" s="240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s="155" customFormat="1" ht="33.950000000000003" customHeight="1" x14ac:dyDescent="0.25">
      <c r="A132" s="156"/>
      <c r="B132" s="165"/>
      <c r="C132" s="165"/>
      <c r="D132" s="165"/>
      <c r="E132" s="163"/>
      <c r="F132" s="371"/>
      <c r="G132" s="245"/>
      <c r="H132" s="373"/>
      <c r="I132" s="523"/>
      <c r="J132" s="264"/>
      <c r="K132" s="165"/>
      <c r="L132" s="165"/>
      <c r="M132" s="163"/>
      <c r="N132" s="371"/>
      <c r="O132" s="176"/>
      <c r="P132" s="219"/>
      <c r="Q132" s="522"/>
      <c r="R132" s="240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s="155" customFormat="1" ht="33.950000000000003" customHeight="1" x14ac:dyDescent="0.25">
      <c r="A133" s="156"/>
      <c r="B133" s="165"/>
      <c r="C133" s="165"/>
      <c r="D133" s="165"/>
      <c r="E133" s="163"/>
      <c r="F133" s="371"/>
      <c r="G133" s="245"/>
      <c r="H133" s="373"/>
      <c r="I133" s="523"/>
      <c r="J133" s="264"/>
      <c r="K133" s="165"/>
      <c r="L133" s="165"/>
      <c r="M133" s="163"/>
      <c r="N133" s="371"/>
      <c r="O133" s="176"/>
      <c r="P133" s="219"/>
      <c r="Q133" s="522"/>
      <c r="R133" s="240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s="155" customFormat="1" ht="33.950000000000003" customHeight="1" x14ac:dyDescent="0.25">
      <c r="A134" s="156"/>
      <c r="B134" s="165"/>
      <c r="C134" s="165"/>
      <c r="D134" s="165"/>
      <c r="E134" s="163"/>
      <c r="F134" s="371"/>
      <c r="G134" s="245"/>
      <c r="H134" s="373"/>
      <c r="I134" s="523"/>
      <c r="J134" s="264"/>
      <c r="K134" s="165"/>
      <c r="L134" s="165"/>
      <c r="M134" s="163"/>
      <c r="N134" s="371"/>
      <c r="O134" s="176"/>
      <c r="P134" s="219"/>
      <c r="Q134" s="522"/>
      <c r="R134" s="240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s="155" customFormat="1" ht="33.950000000000003" customHeight="1" x14ac:dyDescent="0.25">
      <c r="A135" s="156"/>
      <c r="B135" s="165"/>
      <c r="C135" s="165"/>
      <c r="D135" s="165"/>
      <c r="E135" s="163"/>
      <c r="F135" s="371"/>
      <c r="G135" s="245"/>
      <c r="H135" s="373"/>
      <c r="I135" s="523"/>
      <c r="J135" s="264"/>
      <c r="K135" s="165"/>
      <c r="L135" s="165"/>
      <c r="M135" s="163"/>
      <c r="N135" s="371"/>
      <c r="O135" s="176"/>
      <c r="P135" s="219"/>
      <c r="Q135" s="522"/>
      <c r="R135" s="240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s="155" customFormat="1" ht="33.950000000000003" customHeight="1" x14ac:dyDescent="0.25">
      <c r="A136" s="156"/>
      <c r="B136" s="165"/>
      <c r="C136" s="165"/>
      <c r="D136" s="165"/>
      <c r="E136" s="163"/>
      <c r="F136" s="371"/>
      <c r="G136" s="245"/>
      <c r="H136" s="373"/>
      <c r="I136" s="523"/>
      <c r="J136" s="264"/>
      <c r="K136" s="165"/>
      <c r="L136" s="165"/>
      <c r="M136" s="163"/>
      <c r="N136" s="371"/>
      <c r="O136" s="176"/>
      <c r="P136" s="219"/>
      <c r="Q136" s="522"/>
      <c r="R136" s="240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s="155" customFormat="1" ht="33.950000000000003" customHeight="1" x14ac:dyDescent="0.25">
      <c r="A137" s="156"/>
      <c r="B137" s="165"/>
      <c r="C137" s="165"/>
      <c r="D137" s="165"/>
      <c r="E137" s="163"/>
      <c r="F137" s="371"/>
      <c r="G137" s="245"/>
      <c r="H137" s="373"/>
      <c r="I137" s="523"/>
      <c r="J137" s="264"/>
      <c r="K137" s="165"/>
      <c r="L137" s="165"/>
      <c r="M137" s="163"/>
      <c r="N137" s="371"/>
      <c r="O137" s="176"/>
      <c r="P137" s="219"/>
      <c r="Q137" s="522"/>
      <c r="R137" s="240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39" s="155" customFormat="1" ht="33.950000000000003" customHeight="1" x14ac:dyDescent="0.25">
      <c r="A138" s="156"/>
      <c r="B138" s="165"/>
      <c r="C138" s="165"/>
      <c r="D138" s="165"/>
      <c r="E138" s="163"/>
      <c r="F138" s="371"/>
      <c r="G138" s="245"/>
      <c r="H138" s="373"/>
      <c r="I138" s="523"/>
      <c r="J138" s="264"/>
      <c r="K138" s="165"/>
      <c r="L138" s="165"/>
      <c r="M138" s="163"/>
      <c r="N138" s="371"/>
      <c r="O138" s="176"/>
      <c r="P138" s="219"/>
      <c r="Q138" s="522"/>
      <c r="R138" s="240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s="155" customFormat="1" ht="33.950000000000003" customHeight="1" x14ac:dyDescent="0.25">
      <c r="A139" s="156"/>
      <c r="B139" s="165"/>
      <c r="C139" s="165"/>
      <c r="D139" s="165"/>
      <c r="E139" s="163"/>
      <c r="F139" s="371"/>
      <c r="G139" s="245"/>
      <c r="H139" s="373"/>
      <c r="I139" s="523"/>
      <c r="J139" s="264"/>
      <c r="K139" s="165"/>
      <c r="L139" s="165"/>
      <c r="M139" s="163"/>
      <c r="N139" s="371"/>
      <c r="O139" s="176"/>
      <c r="P139" s="219"/>
      <c r="Q139" s="522"/>
      <c r="R139" s="240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s="155" customFormat="1" ht="33.950000000000003" customHeight="1" x14ac:dyDescent="0.25">
      <c r="A140" s="156"/>
      <c r="B140" s="165"/>
      <c r="C140" s="165"/>
      <c r="D140" s="165"/>
      <c r="E140" s="163"/>
      <c r="F140" s="371"/>
      <c r="G140" s="245"/>
      <c r="H140" s="373"/>
      <c r="I140" s="523"/>
      <c r="J140" s="264"/>
      <c r="K140" s="165"/>
      <c r="L140" s="165"/>
      <c r="M140" s="163"/>
      <c r="N140" s="371"/>
      <c r="O140" s="176"/>
      <c r="P140" s="219"/>
      <c r="Q140" s="522"/>
      <c r="R140" s="240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s="155" customFormat="1" ht="33.950000000000003" customHeight="1" x14ac:dyDescent="0.25">
      <c r="A141" s="156"/>
      <c r="B141" s="165"/>
      <c r="C141" s="165"/>
      <c r="D141" s="165"/>
      <c r="E141" s="163"/>
      <c r="F141" s="371"/>
      <c r="G141" s="245"/>
      <c r="H141" s="373"/>
      <c r="I141" s="523"/>
      <c r="J141" s="264"/>
      <c r="K141" s="165"/>
      <c r="L141" s="165"/>
      <c r="M141" s="163"/>
      <c r="N141" s="371"/>
      <c r="O141" s="176"/>
      <c r="P141" s="219"/>
      <c r="Q141" s="522"/>
      <c r="R141" s="240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s="155" customFormat="1" ht="33.950000000000003" customHeight="1" x14ac:dyDescent="0.25">
      <c r="A142" s="156"/>
      <c r="B142" s="165"/>
      <c r="C142" s="165"/>
      <c r="D142" s="165"/>
      <c r="E142" s="163"/>
      <c r="F142" s="371"/>
      <c r="G142" s="245"/>
      <c r="H142" s="373"/>
      <c r="I142" s="523"/>
      <c r="J142" s="264"/>
      <c r="K142" s="165"/>
      <c r="L142" s="165"/>
      <c r="M142" s="163"/>
      <c r="N142" s="371"/>
      <c r="O142" s="176"/>
      <c r="P142" s="219"/>
      <c r="Q142" s="522"/>
      <c r="R142" s="240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s="155" customFormat="1" ht="33.950000000000003" customHeight="1" x14ac:dyDescent="0.25">
      <c r="A143" s="156"/>
      <c r="B143" s="165"/>
      <c r="C143" s="165"/>
      <c r="D143" s="165"/>
      <c r="E143" s="163"/>
      <c r="F143" s="371"/>
      <c r="G143" s="245"/>
      <c r="H143" s="373"/>
      <c r="I143" s="523"/>
      <c r="J143" s="264"/>
      <c r="K143" s="165"/>
      <c r="L143" s="165"/>
      <c r="M143" s="163"/>
      <c r="N143" s="371"/>
      <c r="O143" s="176"/>
      <c r="P143" s="219"/>
      <c r="Q143" s="522"/>
      <c r="R143" s="240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155" customFormat="1" ht="33.950000000000003" customHeight="1" x14ac:dyDescent="0.25">
      <c r="A144" s="156"/>
      <c r="B144" s="165"/>
      <c r="C144" s="165"/>
      <c r="D144" s="165"/>
      <c r="E144" s="163"/>
      <c r="F144" s="371"/>
      <c r="G144" s="245"/>
      <c r="H144" s="373"/>
      <c r="I144" s="523"/>
      <c r="J144" s="264"/>
      <c r="K144" s="165"/>
      <c r="L144" s="165"/>
      <c r="M144" s="163"/>
      <c r="N144" s="371"/>
      <c r="O144" s="176"/>
      <c r="P144" s="219"/>
      <c r="Q144" s="522"/>
      <c r="R144" s="240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18" ht="33.950000000000003" customHeight="1" x14ac:dyDescent="0.25">
      <c r="A145" s="156"/>
      <c r="B145" s="165"/>
      <c r="C145" s="165"/>
      <c r="D145" s="165"/>
      <c r="E145" s="163"/>
      <c r="F145" s="371"/>
      <c r="G145" s="245"/>
      <c r="H145" s="373"/>
      <c r="I145" s="523"/>
      <c r="J145" s="264"/>
      <c r="K145" s="165"/>
      <c r="L145" s="165"/>
      <c r="M145" s="163"/>
      <c r="N145" s="371"/>
      <c r="O145" s="176"/>
      <c r="P145" s="219"/>
      <c r="Q145" s="522"/>
      <c r="R145" s="240"/>
    </row>
    <row r="146" spans="1:18" ht="33.950000000000003" customHeight="1" x14ac:dyDescent="0.25">
      <c r="A146" s="156"/>
      <c r="B146" s="165"/>
      <c r="C146" s="165"/>
      <c r="D146" s="165"/>
      <c r="E146" s="163"/>
      <c r="F146" s="371"/>
      <c r="G146" s="245"/>
      <c r="H146" s="373"/>
      <c r="I146" s="523"/>
      <c r="J146" s="264"/>
      <c r="K146" s="165"/>
      <c r="L146" s="165"/>
      <c r="M146" s="163"/>
      <c r="N146" s="371"/>
      <c r="O146" s="176"/>
      <c r="P146" s="219"/>
      <c r="Q146" s="522"/>
      <c r="R146" s="240"/>
    </row>
    <row r="147" spans="1:18" ht="33.950000000000003" customHeight="1" x14ac:dyDescent="0.25">
      <c r="A147" s="156"/>
      <c r="B147" s="165"/>
      <c r="C147" s="165"/>
      <c r="D147" s="165"/>
      <c r="E147" s="163"/>
      <c r="F147" s="371"/>
      <c r="G147" s="245"/>
      <c r="H147" s="373"/>
      <c r="I147" s="523"/>
      <c r="J147" s="264"/>
      <c r="K147" s="165"/>
      <c r="L147" s="165"/>
      <c r="M147" s="163"/>
      <c r="N147" s="371"/>
      <c r="O147" s="176"/>
      <c r="P147" s="219"/>
      <c r="Q147" s="522"/>
      <c r="R147" s="240"/>
    </row>
    <row r="148" spans="1:18" ht="33.950000000000003" customHeight="1" x14ac:dyDescent="0.25">
      <c r="A148" s="156"/>
      <c r="B148" s="165"/>
      <c r="C148" s="165"/>
      <c r="D148" s="165"/>
      <c r="E148" s="163"/>
      <c r="F148" s="371"/>
      <c r="G148" s="245"/>
      <c r="H148" s="373"/>
      <c r="I148" s="523"/>
      <c r="J148" s="264"/>
      <c r="K148" s="165"/>
      <c r="L148" s="165"/>
      <c r="M148" s="163"/>
      <c r="N148" s="371"/>
      <c r="O148" s="176"/>
      <c r="P148" s="219"/>
      <c r="Q148" s="522"/>
      <c r="R148" s="240"/>
    </row>
    <row r="149" spans="1:18" ht="33.950000000000003" customHeight="1" x14ac:dyDescent="0.25">
      <c r="A149" s="156"/>
      <c r="B149" s="165"/>
      <c r="C149" s="165"/>
      <c r="D149" s="165"/>
      <c r="E149" s="163"/>
      <c r="F149" s="371"/>
      <c r="G149" s="245"/>
      <c r="H149" s="373"/>
      <c r="I149" s="523"/>
      <c r="J149" s="264"/>
      <c r="K149" s="165"/>
      <c r="L149" s="165"/>
      <c r="M149" s="163"/>
      <c r="N149" s="371"/>
      <c r="O149" s="176"/>
      <c r="P149" s="219"/>
      <c r="Q149" s="522"/>
      <c r="R149" s="240"/>
    </row>
    <row r="150" spans="1:18" ht="33.950000000000003" customHeight="1" x14ac:dyDescent="0.25">
      <c r="A150" s="156"/>
      <c r="B150" s="165"/>
      <c r="C150" s="165"/>
      <c r="D150" s="165"/>
      <c r="E150" s="163"/>
      <c r="F150" s="371"/>
      <c r="G150" s="245"/>
      <c r="H150" s="373"/>
      <c r="I150" s="523"/>
      <c r="J150" s="264"/>
      <c r="K150" s="165"/>
      <c r="L150" s="165"/>
      <c r="M150" s="163"/>
      <c r="N150" s="371"/>
      <c r="O150" s="176"/>
      <c r="P150" s="219"/>
      <c r="Q150" s="522"/>
      <c r="R150" s="240"/>
    </row>
    <row r="151" spans="1:18" ht="33.950000000000003" customHeight="1" x14ac:dyDescent="0.25">
      <c r="B151" s="165"/>
      <c r="C151" s="165"/>
      <c r="D151" s="165"/>
      <c r="E151" s="163"/>
      <c r="F151" s="371"/>
      <c r="G151" s="245"/>
      <c r="H151" s="373"/>
      <c r="I151" s="523"/>
      <c r="J151" s="264"/>
      <c r="K151" s="165"/>
      <c r="L151" s="165"/>
      <c r="M151" s="163"/>
      <c r="N151" s="371"/>
      <c r="O151" s="176"/>
      <c r="P151" s="219"/>
      <c r="Q151" s="522"/>
      <c r="R151" s="240"/>
    </row>
    <row r="152" spans="1:18" ht="33.950000000000003" customHeight="1" x14ac:dyDescent="0.25">
      <c r="B152" s="165"/>
      <c r="C152" s="165"/>
      <c r="D152" s="165"/>
      <c r="E152" s="163"/>
      <c r="F152" s="371"/>
      <c r="G152" s="245"/>
      <c r="H152" s="373"/>
      <c r="I152" s="523"/>
      <c r="J152" s="264"/>
      <c r="K152" s="165"/>
      <c r="L152" s="165"/>
      <c r="M152" s="163"/>
      <c r="N152" s="371"/>
      <c r="O152" s="176"/>
      <c r="P152" s="219"/>
      <c r="Q152" s="522"/>
      <c r="R152" s="240"/>
    </row>
    <row r="153" spans="1:18" ht="33.950000000000003" customHeight="1" x14ac:dyDescent="0.25">
      <c r="B153" s="165"/>
      <c r="C153" s="165"/>
      <c r="D153" s="165"/>
      <c r="E153" s="163"/>
      <c r="F153" s="371"/>
      <c r="G153" s="245"/>
      <c r="H153" s="373"/>
      <c r="I153" s="523"/>
      <c r="J153" s="264"/>
      <c r="K153" s="165"/>
      <c r="L153" s="165"/>
      <c r="M153" s="163"/>
      <c r="N153" s="371"/>
      <c r="O153" s="176"/>
      <c r="P153" s="219"/>
      <c r="Q153" s="522"/>
      <c r="R153" s="240"/>
    </row>
    <row r="154" spans="1:18" ht="33.950000000000003" customHeight="1" x14ac:dyDescent="0.25">
      <c r="B154" s="165"/>
      <c r="C154" s="165"/>
      <c r="D154" s="165"/>
      <c r="E154" s="163"/>
      <c r="F154" s="371"/>
      <c r="G154" s="245"/>
      <c r="H154" s="373"/>
      <c r="I154" s="523"/>
      <c r="J154" s="264"/>
      <c r="K154" s="165"/>
      <c r="L154" s="165"/>
      <c r="M154" s="163"/>
      <c r="N154" s="371"/>
      <c r="O154" s="176"/>
      <c r="P154" s="219"/>
      <c r="Q154" s="522"/>
      <c r="R154" s="240"/>
    </row>
    <row r="155" spans="1:18" ht="33.950000000000003" customHeight="1" x14ac:dyDescent="0.25">
      <c r="B155" s="165"/>
      <c r="C155" s="165"/>
      <c r="D155" s="165"/>
      <c r="E155" s="163"/>
      <c r="F155" s="371"/>
      <c r="G155" s="245"/>
      <c r="H155" s="373"/>
      <c r="I155" s="523"/>
      <c r="J155" s="264"/>
      <c r="K155" s="165"/>
      <c r="L155" s="165"/>
      <c r="M155" s="163"/>
      <c r="N155" s="371"/>
      <c r="O155" s="176"/>
      <c r="P155" s="219"/>
      <c r="Q155" s="522"/>
      <c r="R155" s="240"/>
    </row>
    <row r="156" spans="1:18" ht="33.950000000000003" customHeight="1" x14ac:dyDescent="0.25">
      <c r="B156" s="165"/>
      <c r="C156" s="165"/>
      <c r="D156" s="165"/>
      <c r="E156" s="163"/>
      <c r="F156" s="371"/>
      <c r="G156" s="245"/>
      <c r="H156" s="373"/>
      <c r="I156" s="523"/>
      <c r="J156" s="264"/>
      <c r="K156" s="165"/>
      <c r="L156" s="165"/>
      <c r="M156" s="163"/>
      <c r="N156" s="371"/>
      <c r="O156" s="176"/>
      <c r="P156" s="219"/>
      <c r="Q156" s="522"/>
      <c r="R156" s="240"/>
    </row>
    <row r="157" spans="1:18" ht="33.950000000000003" customHeight="1" x14ac:dyDescent="0.25">
      <c r="B157" s="165"/>
      <c r="C157" s="165"/>
      <c r="D157" s="165"/>
      <c r="E157" s="163"/>
      <c r="F157" s="371"/>
      <c r="G157" s="245"/>
      <c r="H157" s="373"/>
      <c r="I157" s="523"/>
      <c r="J157" s="264"/>
      <c r="K157" s="165"/>
      <c r="L157" s="165"/>
      <c r="M157" s="163"/>
      <c r="N157" s="371"/>
      <c r="O157" s="176"/>
      <c r="P157" s="219"/>
      <c r="Q157" s="522"/>
      <c r="R157" s="240"/>
    </row>
    <row r="158" spans="1:18" ht="33.950000000000003" customHeight="1" x14ac:dyDescent="0.25">
      <c r="B158" s="165"/>
      <c r="C158" s="165"/>
      <c r="D158" s="165"/>
      <c r="E158" s="163"/>
      <c r="F158" s="371"/>
      <c r="G158" s="245"/>
      <c r="H158" s="373"/>
      <c r="I158" s="523"/>
      <c r="J158" s="264"/>
      <c r="K158" s="165"/>
      <c r="L158" s="165"/>
      <c r="M158" s="163"/>
      <c r="N158" s="371"/>
      <c r="O158" s="176"/>
      <c r="P158" s="219"/>
      <c r="Q158" s="522"/>
      <c r="R158" s="240"/>
    </row>
    <row r="159" spans="1:18" ht="33.950000000000003" customHeight="1" x14ac:dyDescent="0.25">
      <c r="B159" s="165"/>
      <c r="C159" s="165"/>
      <c r="D159" s="165"/>
      <c r="E159" s="163"/>
      <c r="F159" s="371"/>
      <c r="G159" s="245"/>
      <c r="H159" s="373"/>
      <c r="I159" s="523"/>
      <c r="J159" s="264"/>
      <c r="K159" s="165"/>
      <c r="L159" s="165"/>
      <c r="M159" s="163"/>
      <c r="N159" s="371"/>
      <c r="O159" s="176"/>
      <c r="P159" s="219"/>
      <c r="Q159" s="522"/>
      <c r="R159" s="240"/>
    </row>
    <row r="160" spans="1:18" ht="33.950000000000003" customHeight="1" x14ac:dyDescent="0.25">
      <c r="B160" s="165"/>
      <c r="C160" s="165"/>
      <c r="D160" s="165"/>
      <c r="E160" s="163"/>
      <c r="F160" s="371"/>
      <c r="G160" s="245"/>
      <c r="H160" s="373"/>
      <c r="I160" s="523"/>
      <c r="J160" s="264"/>
      <c r="K160" s="165"/>
      <c r="L160" s="165"/>
      <c r="M160" s="163"/>
      <c r="N160" s="371"/>
      <c r="O160" s="176"/>
      <c r="P160" s="219"/>
      <c r="Q160" s="522"/>
      <c r="R160" s="240"/>
    </row>
    <row r="161" spans="2:18" ht="33.950000000000003" customHeight="1" x14ac:dyDescent="0.25">
      <c r="B161" s="165"/>
      <c r="C161" s="165"/>
      <c r="D161" s="165"/>
      <c r="E161" s="163"/>
      <c r="F161" s="371"/>
      <c r="G161" s="245"/>
      <c r="H161" s="373"/>
      <c r="I161" s="523"/>
      <c r="J161" s="264"/>
      <c r="K161" s="165"/>
      <c r="L161" s="165"/>
      <c r="M161" s="163"/>
      <c r="N161" s="371"/>
      <c r="O161" s="176"/>
      <c r="P161" s="219"/>
      <c r="Q161" s="522"/>
      <c r="R161" s="240"/>
    </row>
    <row r="162" spans="2:18" ht="33.950000000000003" customHeight="1" x14ac:dyDescent="0.25">
      <c r="B162" s="165"/>
      <c r="C162" s="165"/>
      <c r="D162" s="165"/>
      <c r="E162" s="163"/>
      <c r="F162" s="371"/>
      <c r="G162" s="245"/>
      <c r="H162" s="373"/>
      <c r="I162" s="523"/>
      <c r="J162" s="264"/>
      <c r="K162" s="165"/>
      <c r="L162" s="165"/>
      <c r="M162" s="163"/>
      <c r="N162" s="371"/>
      <c r="O162" s="176"/>
      <c r="P162" s="219"/>
      <c r="Q162" s="522"/>
      <c r="R162" s="240"/>
    </row>
    <row r="163" spans="2:18" ht="33.950000000000003" customHeight="1" x14ac:dyDescent="0.25">
      <c r="B163" s="165"/>
      <c r="C163" s="165"/>
      <c r="D163" s="165"/>
      <c r="E163" s="163"/>
      <c r="F163" s="371"/>
      <c r="G163" s="245"/>
      <c r="H163" s="373"/>
      <c r="I163" s="523"/>
      <c r="J163" s="264"/>
      <c r="K163" s="165"/>
      <c r="L163" s="165"/>
      <c r="M163" s="163"/>
      <c r="N163" s="371"/>
      <c r="O163" s="176"/>
      <c r="P163" s="219"/>
      <c r="Q163" s="522"/>
      <c r="R163" s="240"/>
    </row>
    <row r="164" spans="2:18" ht="33.950000000000003" customHeight="1" x14ac:dyDescent="0.25">
      <c r="B164" s="165"/>
      <c r="C164" s="165"/>
      <c r="D164" s="165"/>
      <c r="E164" s="163"/>
      <c r="F164" s="371"/>
      <c r="G164" s="245"/>
      <c r="H164" s="373"/>
      <c r="I164" s="523"/>
      <c r="J164" s="264"/>
      <c r="K164" s="165"/>
      <c r="L164" s="165"/>
      <c r="M164" s="163"/>
      <c r="N164" s="371"/>
      <c r="O164" s="176"/>
      <c r="P164" s="219"/>
      <c r="Q164" s="522"/>
      <c r="R164" s="240"/>
    </row>
    <row r="165" spans="2:18" ht="33.950000000000003" customHeight="1" x14ac:dyDescent="0.25">
      <c r="B165" s="165"/>
      <c r="C165" s="165"/>
      <c r="D165" s="165"/>
      <c r="E165" s="163"/>
      <c r="F165" s="371"/>
      <c r="G165" s="245"/>
      <c r="H165" s="373"/>
      <c r="I165" s="523"/>
      <c r="J165" s="264"/>
      <c r="K165" s="165"/>
      <c r="L165" s="165"/>
      <c r="M165" s="163"/>
      <c r="N165" s="371"/>
      <c r="O165" s="176"/>
      <c r="P165" s="219"/>
      <c r="Q165" s="522"/>
      <c r="R165" s="240"/>
    </row>
    <row r="166" spans="2:18" ht="33.950000000000003" customHeight="1" x14ac:dyDescent="0.25">
      <c r="B166" s="165"/>
      <c r="C166" s="165"/>
      <c r="D166" s="165"/>
      <c r="E166" s="163"/>
      <c r="F166" s="371"/>
      <c r="G166" s="245"/>
      <c r="H166" s="373"/>
      <c r="I166" s="523"/>
      <c r="J166" s="264"/>
      <c r="K166" s="165"/>
      <c r="L166" s="165"/>
      <c r="M166" s="163"/>
      <c r="N166" s="371"/>
      <c r="O166" s="176"/>
      <c r="P166" s="219"/>
      <c r="Q166" s="522"/>
      <c r="R166" s="240"/>
    </row>
    <row r="167" spans="2:18" ht="33.950000000000003" customHeight="1" x14ac:dyDescent="0.25">
      <c r="B167" s="165"/>
      <c r="C167" s="165"/>
      <c r="D167" s="165"/>
      <c r="E167" s="163"/>
      <c r="F167" s="371"/>
      <c r="G167" s="245"/>
      <c r="H167" s="373"/>
      <c r="I167" s="523"/>
      <c r="J167" s="264"/>
      <c r="K167" s="165"/>
      <c r="L167" s="165"/>
      <c r="M167" s="163"/>
      <c r="N167" s="371"/>
      <c r="O167" s="176"/>
      <c r="P167" s="219"/>
      <c r="Q167" s="522"/>
      <c r="R167" s="240"/>
    </row>
    <row r="168" spans="2:18" ht="33.950000000000003" customHeight="1" x14ac:dyDescent="0.25">
      <c r="B168" s="165"/>
      <c r="C168" s="165"/>
      <c r="D168" s="165"/>
      <c r="E168" s="163"/>
      <c r="F168" s="371"/>
      <c r="G168" s="245"/>
      <c r="H168" s="373"/>
      <c r="I168" s="523"/>
      <c r="J168" s="264"/>
      <c r="K168" s="165"/>
      <c r="L168" s="165"/>
      <c r="M168" s="163"/>
      <c r="N168" s="371"/>
      <c r="O168" s="176"/>
      <c r="P168" s="219"/>
      <c r="Q168" s="522"/>
      <c r="R168" s="240"/>
    </row>
    <row r="169" spans="2:18" ht="33.950000000000003" customHeight="1" x14ac:dyDescent="0.25">
      <c r="B169" s="165"/>
      <c r="C169" s="165"/>
      <c r="D169" s="165"/>
      <c r="E169" s="163"/>
      <c r="F169" s="371"/>
      <c r="G169" s="245"/>
      <c r="H169" s="373"/>
      <c r="I169" s="523"/>
      <c r="J169" s="264"/>
      <c r="K169" s="165"/>
      <c r="L169" s="165"/>
      <c r="M169" s="163"/>
      <c r="N169" s="371"/>
      <c r="O169" s="176"/>
      <c r="P169" s="219"/>
      <c r="Q169" s="522"/>
      <c r="R169" s="240"/>
    </row>
    <row r="170" spans="2:18" ht="33.950000000000003" customHeight="1" x14ac:dyDescent="0.25">
      <c r="B170" s="165"/>
      <c r="C170" s="165"/>
      <c r="D170" s="165"/>
      <c r="E170" s="163"/>
      <c r="F170" s="371"/>
      <c r="G170" s="245"/>
      <c r="H170" s="373"/>
      <c r="I170" s="523"/>
      <c r="J170" s="264"/>
      <c r="K170" s="165"/>
      <c r="L170" s="165"/>
      <c r="M170" s="163"/>
      <c r="N170" s="371"/>
      <c r="O170" s="176"/>
      <c r="P170" s="219"/>
      <c r="Q170" s="522"/>
      <c r="R170" s="240"/>
    </row>
    <row r="171" spans="2:18" ht="33.950000000000003" customHeight="1" x14ac:dyDescent="0.25">
      <c r="B171" s="165"/>
      <c r="C171" s="165"/>
      <c r="D171" s="165"/>
      <c r="E171" s="163"/>
      <c r="F171" s="371"/>
      <c r="G171" s="245"/>
      <c r="H171" s="373"/>
      <c r="I171" s="523"/>
      <c r="J171" s="264"/>
      <c r="K171" s="165"/>
      <c r="L171" s="165"/>
      <c r="M171" s="163"/>
      <c r="N171" s="371"/>
      <c r="O171" s="176"/>
      <c r="P171" s="219"/>
      <c r="Q171" s="522"/>
      <c r="R171" s="240"/>
    </row>
    <row r="172" spans="2:18" ht="33.950000000000003" customHeight="1" x14ac:dyDescent="0.25">
      <c r="B172" s="165"/>
      <c r="C172" s="165"/>
      <c r="D172" s="165"/>
      <c r="E172" s="163"/>
      <c r="F172" s="371"/>
      <c r="G172" s="245"/>
      <c r="H172" s="373"/>
      <c r="I172" s="523"/>
      <c r="J172" s="264"/>
      <c r="K172" s="165"/>
      <c r="L172" s="165"/>
      <c r="M172" s="163"/>
      <c r="N172" s="371"/>
      <c r="O172" s="176"/>
      <c r="P172" s="219"/>
      <c r="Q172" s="522"/>
      <c r="R172" s="240"/>
    </row>
    <row r="173" spans="2:18" ht="33.950000000000003" customHeight="1" x14ac:dyDescent="0.25">
      <c r="B173" s="165"/>
      <c r="C173" s="165"/>
      <c r="D173" s="165"/>
      <c r="E173" s="163"/>
      <c r="F173" s="371"/>
      <c r="G173" s="245"/>
      <c r="H173" s="373"/>
      <c r="I173" s="523"/>
      <c r="J173" s="264"/>
      <c r="K173" s="165"/>
      <c r="L173" s="165"/>
      <c r="M173" s="163"/>
      <c r="N173" s="371"/>
      <c r="O173" s="176"/>
      <c r="P173" s="219"/>
      <c r="Q173" s="522"/>
      <c r="R173" s="240"/>
    </row>
    <row r="174" spans="2:18" ht="33.950000000000003" customHeight="1" x14ac:dyDescent="0.25">
      <c r="B174" s="165"/>
      <c r="C174" s="165"/>
      <c r="D174" s="165"/>
      <c r="E174" s="163"/>
      <c r="F174" s="371"/>
      <c r="G174" s="245"/>
      <c r="H174" s="373"/>
      <c r="I174" s="523"/>
      <c r="J174" s="264"/>
      <c r="K174" s="165"/>
      <c r="L174" s="165"/>
      <c r="M174" s="163"/>
      <c r="N174" s="371"/>
      <c r="O174" s="176"/>
      <c r="P174" s="219"/>
      <c r="Q174" s="522"/>
      <c r="R174" s="240"/>
    </row>
    <row r="175" spans="2:18" ht="33.950000000000003" customHeight="1" x14ac:dyDescent="0.25">
      <c r="B175" s="165"/>
      <c r="C175" s="165"/>
      <c r="D175" s="165"/>
      <c r="E175" s="163"/>
      <c r="F175" s="371"/>
      <c r="G175" s="245"/>
      <c r="H175" s="373"/>
      <c r="I175" s="523"/>
      <c r="J175" s="264"/>
      <c r="K175" s="165"/>
      <c r="L175" s="165"/>
      <c r="M175" s="163"/>
      <c r="N175" s="371"/>
      <c r="O175" s="176"/>
      <c r="P175" s="219"/>
      <c r="Q175" s="522"/>
      <c r="R175" s="240"/>
    </row>
    <row r="176" spans="2:18" ht="33.950000000000003" customHeight="1" x14ac:dyDescent="0.25">
      <c r="B176" s="165"/>
      <c r="C176" s="165"/>
      <c r="D176" s="165"/>
      <c r="E176" s="163"/>
      <c r="F176" s="371"/>
      <c r="G176" s="245"/>
      <c r="H176" s="373"/>
      <c r="I176" s="523"/>
      <c r="J176" s="264"/>
      <c r="K176" s="165"/>
      <c r="L176" s="165"/>
      <c r="M176" s="163"/>
      <c r="N176" s="371"/>
      <c r="O176" s="176"/>
      <c r="P176" s="219"/>
      <c r="Q176" s="522"/>
      <c r="R176" s="240"/>
    </row>
    <row r="177" spans="2:18" ht="33.950000000000003" customHeight="1" x14ac:dyDescent="0.25">
      <c r="B177" s="165"/>
      <c r="C177" s="165"/>
      <c r="D177" s="165"/>
      <c r="E177" s="163"/>
      <c r="F177" s="371"/>
      <c r="G177" s="245"/>
      <c r="H177" s="373"/>
      <c r="I177" s="523"/>
      <c r="J177" s="264"/>
      <c r="K177" s="165"/>
      <c r="L177" s="165"/>
      <c r="M177" s="163"/>
      <c r="N177" s="371"/>
      <c r="O177" s="176"/>
      <c r="P177" s="219"/>
      <c r="Q177" s="522"/>
      <c r="R177" s="240"/>
    </row>
    <row r="178" spans="2:18" ht="33.950000000000003" customHeight="1" x14ac:dyDescent="0.25">
      <c r="B178" s="165"/>
      <c r="C178" s="165"/>
      <c r="D178" s="165"/>
      <c r="E178" s="163"/>
      <c r="F178" s="371"/>
      <c r="G178" s="245"/>
      <c r="H178" s="373"/>
      <c r="I178" s="523"/>
      <c r="J178" s="264"/>
      <c r="K178" s="165"/>
      <c r="L178" s="165"/>
      <c r="M178" s="163"/>
      <c r="N178" s="371"/>
      <c r="O178" s="176"/>
      <c r="P178" s="219"/>
      <c r="Q178" s="522"/>
      <c r="R178" s="240"/>
    </row>
    <row r="179" spans="2:18" ht="33.950000000000003" customHeight="1" x14ac:dyDescent="0.25">
      <c r="B179" s="165"/>
      <c r="C179" s="165"/>
      <c r="D179" s="165"/>
      <c r="E179" s="163"/>
      <c r="F179" s="371"/>
      <c r="G179" s="245"/>
      <c r="H179" s="373"/>
      <c r="I179" s="523"/>
      <c r="J179" s="264"/>
      <c r="K179" s="165"/>
      <c r="L179" s="165"/>
      <c r="M179" s="163"/>
      <c r="N179" s="371"/>
      <c r="O179" s="176"/>
      <c r="P179" s="219"/>
      <c r="Q179" s="522"/>
      <c r="R179" s="240"/>
    </row>
    <row r="180" spans="2:18" ht="33.950000000000003" customHeight="1" x14ac:dyDescent="0.25">
      <c r="B180" s="165"/>
      <c r="C180" s="165"/>
      <c r="D180" s="165"/>
      <c r="E180" s="163"/>
      <c r="F180" s="371"/>
      <c r="G180" s="245"/>
      <c r="H180" s="373"/>
      <c r="I180" s="523"/>
      <c r="J180" s="264"/>
      <c r="K180" s="165"/>
      <c r="L180" s="165"/>
      <c r="M180" s="163"/>
      <c r="N180" s="371"/>
      <c r="O180" s="176"/>
      <c r="P180" s="219"/>
      <c r="Q180" s="522"/>
      <c r="R180" s="240"/>
    </row>
    <row r="181" spans="2:18" ht="33.950000000000003" customHeight="1" x14ac:dyDescent="0.25">
      <c r="B181" s="165"/>
      <c r="C181" s="165"/>
      <c r="D181" s="165"/>
      <c r="E181" s="163"/>
      <c r="F181" s="371"/>
      <c r="G181" s="245"/>
      <c r="H181" s="373"/>
      <c r="I181" s="523"/>
      <c r="J181" s="264"/>
      <c r="K181" s="165"/>
      <c r="L181" s="165"/>
      <c r="M181" s="163"/>
      <c r="N181" s="371"/>
      <c r="O181" s="176"/>
      <c r="P181" s="219"/>
      <c r="Q181" s="522"/>
      <c r="R181" s="240"/>
    </row>
    <row r="182" spans="2:18" ht="33.950000000000003" customHeight="1" x14ac:dyDescent="0.25">
      <c r="B182" s="165"/>
      <c r="C182" s="165"/>
      <c r="D182" s="165"/>
      <c r="E182" s="163"/>
      <c r="F182" s="371"/>
      <c r="G182" s="245"/>
      <c r="H182" s="373"/>
      <c r="I182" s="523"/>
      <c r="J182" s="264"/>
      <c r="K182" s="165"/>
      <c r="L182" s="165"/>
      <c r="M182" s="163"/>
      <c r="N182" s="371"/>
      <c r="O182" s="176"/>
      <c r="P182" s="219"/>
      <c r="Q182" s="522"/>
      <c r="R182" s="240"/>
    </row>
    <row r="183" spans="2:18" ht="33.950000000000003" customHeight="1" x14ac:dyDescent="0.25">
      <c r="B183" s="165"/>
      <c r="C183" s="165"/>
      <c r="D183" s="165"/>
      <c r="E183" s="163"/>
      <c r="F183" s="371"/>
      <c r="G183" s="245"/>
      <c r="H183" s="373"/>
      <c r="I183" s="523"/>
      <c r="J183" s="264"/>
      <c r="K183" s="165"/>
      <c r="L183" s="165"/>
      <c r="M183" s="163"/>
      <c r="N183" s="371"/>
      <c r="O183" s="176"/>
      <c r="P183" s="219"/>
      <c r="Q183" s="522"/>
      <c r="R183" s="240"/>
    </row>
    <row r="184" spans="2:18" ht="33.950000000000003" customHeight="1" x14ac:dyDescent="0.25">
      <c r="B184" s="165"/>
      <c r="C184" s="165"/>
      <c r="D184" s="165"/>
      <c r="E184" s="163"/>
      <c r="F184" s="371"/>
      <c r="G184" s="245"/>
      <c r="H184" s="373"/>
      <c r="I184" s="523"/>
      <c r="J184" s="264"/>
      <c r="K184" s="165"/>
      <c r="L184" s="165"/>
      <c r="M184" s="163"/>
      <c r="N184" s="371"/>
      <c r="O184" s="176"/>
      <c r="P184" s="219"/>
      <c r="Q184" s="522"/>
      <c r="R184" s="240"/>
    </row>
    <row r="185" spans="2:18" ht="33.950000000000003" customHeight="1" x14ac:dyDescent="0.25">
      <c r="B185" s="165"/>
      <c r="C185" s="165"/>
      <c r="D185" s="165"/>
      <c r="E185" s="163"/>
      <c r="F185" s="371"/>
      <c r="G185" s="245"/>
      <c r="H185" s="373"/>
      <c r="I185" s="523"/>
      <c r="J185" s="264"/>
      <c r="K185" s="165"/>
      <c r="L185" s="165"/>
      <c r="M185" s="163"/>
      <c r="N185" s="371"/>
      <c r="O185" s="176"/>
      <c r="P185" s="219"/>
      <c r="Q185" s="522"/>
      <c r="R185" s="240"/>
    </row>
    <row r="186" spans="2:18" ht="33.950000000000003" customHeight="1" x14ac:dyDescent="0.25">
      <c r="B186" s="165"/>
      <c r="C186" s="165"/>
      <c r="D186" s="165"/>
      <c r="E186" s="163"/>
      <c r="F186" s="371"/>
      <c r="G186" s="245"/>
      <c r="H186" s="373"/>
      <c r="I186" s="523"/>
      <c r="J186" s="264"/>
      <c r="K186" s="165"/>
      <c r="L186" s="165"/>
      <c r="M186" s="163"/>
      <c r="N186" s="371"/>
      <c r="O186" s="176"/>
      <c r="P186" s="219"/>
      <c r="Q186" s="522"/>
      <c r="R186" s="240"/>
    </row>
    <row r="187" spans="2:18" ht="33.950000000000003" customHeight="1" x14ac:dyDescent="0.25">
      <c r="B187" s="165"/>
      <c r="C187" s="165"/>
      <c r="D187" s="165"/>
      <c r="E187" s="163"/>
      <c r="F187" s="371"/>
      <c r="G187" s="245"/>
      <c r="H187" s="373"/>
      <c r="I187" s="523"/>
      <c r="J187" s="264"/>
      <c r="K187" s="165"/>
      <c r="L187" s="165"/>
      <c r="M187" s="163"/>
      <c r="N187" s="371"/>
      <c r="O187" s="176"/>
      <c r="P187" s="219"/>
      <c r="Q187" s="522"/>
      <c r="R187" s="240"/>
    </row>
    <row r="188" spans="2:18" ht="33.950000000000003" customHeight="1" x14ac:dyDescent="0.25">
      <c r="B188" s="165"/>
      <c r="C188" s="165"/>
      <c r="D188" s="165"/>
      <c r="E188" s="163"/>
      <c r="F188" s="371"/>
      <c r="G188" s="245"/>
      <c r="H188" s="373"/>
      <c r="I188" s="523"/>
      <c r="J188" s="264"/>
      <c r="K188" s="165"/>
      <c r="L188" s="165"/>
      <c r="M188" s="163"/>
      <c r="N188" s="371"/>
      <c r="O188" s="176"/>
      <c r="P188" s="219"/>
      <c r="Q188" s="522"/>
      <c r="R188" s="240"/>
    </row>
    <row r="189" spans="2:18" ht="33.950000000000003" customHeight="1" x14ac:dyDescent="0.25">
      <c r="B189" s="165"/>
      <c r="C189" s="165"/>
      <c r="D189" s="165"/>
      <c r="E189" s="163"/>
      <c r="F189" s="371"/>
      <c r="G189" s="245"/>
      <c r="H189" s="373"/>
      <c r="I189" s="523"/>
      <c r="J189" s="264"/>
      <c r="K189" s="165"/>
      <c r="L189" s="165"/>
      <c r="M189" s="163"/>
      <c r="N189" s="371"/>
      <c r="O189" s="176"/>
      <c r="P189" s="219"/>
      <c r="Q189" s="522"/>
      <c r="R189" s="240"/>
    </row>
    <row r="190" spans="2:18" ht="33.950000000000003" customHeight="1" x14ac:dyDescent="0.25">
      <c r="B190" s="165"/>
      <c r="C190" s="165"/>
      <c r="D190" s="165"/>
      <c r="E190" s="163"/>
      <c r="F190" s="371"/>
      <c r="G190" s="245"/>
      <c r="H190" s="373"/>
      <c r="I190" s="523"/>
      <c r="J190" s="264"/>
      <c r="K190" s="165"/>
      <c r="L190" s="165"/>
      <c r="M190" s="163"/>
      <c r="N190" s="371"/>
      <c r="O190" s="176"/>
      <c r="P190" s="219"/>
      <c r="Q190" s="522"/>
      <c r="R190" s="240"/>
    </row>
    <row r="191" spans="2:18" ht="33.950000000000003" customHeight="1" x14ac:dyDescent="0.25">
      <c r="B191" s="165"/>
      <c r="C191" s="165"/>
      <c r="D191" s="165"/>
      <c r="E191" s="163"/>
      <c r="F191" s="371"/>
      <c r="G191" s="245"/>
      <c r="H191" s="373"/>
      <c r="I191" s="523"/>
      <c r="J191" s="264"/>
      <c r="K191" s="165"/>
      <c r="L191" s="165"/>
      <c r="M191" s="163"/>
      <c r="N191" s="371"/>
      <c r="O191" s="176"/>
      <c r="P191" s="219"/>
      <c r="Q191" s="522"/>
      <c r="R191" s="240"/>
    </row>
    <row r="192" spans="2:18" ht="33.950000000000003" customHeight="1" x14ac:dyDescent="0.25">
      <c r="B192" s="165"/>
      <c r="C192" s="165"/>
      <c r="D192" s="165"/>
      <c r="E192" s="163"/>
      <c r="F192" s="371"/>
      <c r="G192" s="245"/>
      <c r="H192" s="373"/>
      <c r="I192" s="523"/>
      <c r="J192" s="264"/>
      <c r="K192" s="165"/>
      <c r="L192" s="165"/>
      <c r="M192" s="163"/>
      <c r="N192" s="371"/>
      <c r="O192" s="176"/>
      <c r="P192" s="219"/>
      <c r="Q192" s="522"/>
      <c r="R192" s="240"/>
    </row>
    <row r="193" spans="2:18" ht="33.950000000000003" customHeight="1" x14ac:dyDescent="0.25">
      <c r="B193" s="165"/>
      <c r="C193" s="165"/>
      <c r="D193" s="165"/>
      <c r="E193" s="163"/>
      <c r="F193" s="371"/>
      <c r="G193" s="245"/>
      <c r="H193" s="373"/>
      <c r="I193" s="523"/>
      <c r="J193" s="264"/>
      <c r="K193" s="165"/>
      <c r="L193" s="165"/>
      <c r="M193" s="163"/>
      <c r="N193" s="371"/>
      <c r="O193" s="176"/>
      <c r="P193" s="219"/>
      <c r="Q193" s="522"/>
      <c r="R193" s="240"/>
    </row>
    <row r="194" spans="2:18" ht="33.950000000000003" customHeight="1" x14ac:dyDescent="0.25">
      <c r="B194" s="165"/>
      <c r="C194" s="165"/>
      <c r="D194" s="165"/>
      <c r="E194" s="163"/>
      <c r="F194" s="371"/>
      <c r="G194" s="245"/>
      <c r="H194" s="373"/>
      <c r="I194" s="523"/>
      <c r="J194" s="264"/>
      <c r="K194" s="165"/>
      <c r="L194" s="165"/>
      <c r="M194" s="163"/>
      <c r="N194" s="371"/>
      <c r="O194" s="176"/>
      <c r="P194" s="219"/>
      <c r="Q194" s="522"/>
      <c r="R194" s="240"/>
    </row>
    <row r="195" spans="2:18" ht="33.950000000000003" customHeight="1" x14ac:dyDescent="0.25">
      <c r="B195" s="165"/>
      <c r="C195" s="165"/>
      <c r="D195" s="165"/>
      <c r="E195" s="163"/>
      <c r="F195" s="371"/>
      <c r="G195" s="245"/>
      <c r="H195" s="373"/>
      <c r="I195" s="523"/>
      <c r="J195" s="264"/>
      <c r="K195" s="165"/>
      <c r="L195" s="165"/>
      <c r="M195" s="163"/>
      <c r="N195" s="371"/>
      <c r="O195" s="176"/>
      <c r="P195" s="219"/>
      <c r="Q195" s="522"/>
      <c r="R195" s="240"/>
    </row>
    <row r="196" spans="2:18" ht="33.950000000000003" customHeight="1" x14ac:dyDescent="0.25">
      <c r="B196" s="165"/>
      <c r="C196" s="165"/>
      <c r="D196" s="165"/>
      <c r="E196" s="163"/>
      <c r="F196" s="371"/>
      <c r="G196" s="245"/>
      <c r="H196" s="373"/>
      <c r="I196" s="523"/>
      <c r="J196" s="264"/>
      <c r="K196" s="165"/>
      <c r="L196" s="165"/>
      <c r="M196" s="163"/>
      <c r="N196" s="371"/>
      <c r="O196" s="176"/>
      <c r="P196" s="219"/>
      <c r="Q196" s="522"/>
      <c r="R196" s="240"/>
    </row>
    <row r="197" spans="2:18" ht="33.950000000000003" customHeight="1" x14ac:dyDescent="0.25">
      <c r="B197" s="165"/>
      <c r="C197" s="165"/>
      <c r="D197" s="165"/>
      <c r="E197" s="163"/>
      <c r="F197" s="371"/>
      <c r="G197" s="245"/>
      <c r="H197" s="373"/>
      <c r="I197" s="523"/>
      <c r="J197" s="264"/>
      <c r="K197" s="165"/>
      <c r="L197" s="165"/>
      <c r="M197" s="163"/>
      <c r="N197" s="371"/>
      <c r="O197" s="176"/>
      <c r="P197" s="219"/>
      <c r="Q197" s="522"/>
      <c r="R197" s="240"/>
    </row>
    <row r="198" spans="2:18" ht="33.950000000000003" customHeight="1" x14ac:dyDescent="0.25">
      <c r="B198" s="165"/>
      <c r="C198" s="165"/>
      <c r="D198" s="165"/>
      <c r="E198" s="163"/>
      <c r="F198" s="371"/>
      <c r="G198" s="245"/>
      <c r="H198" s="373"/>
      <c r="I198" s="523"/>
      <c r="J198" s="264"/>
      <c r="K198" s="165"/>
      <c r="L198" s="165"/>
      <c r="M198" s="163"/>
      <c r="N198" s="371"/>
      <c r="O198" s="176"/>
      <c r="P198" s="219"/>
      <c r="Q198" s="522"/>
      <c r="R198" s="240"/>
    </row>
    <row r="199" spans="2:18" ht="33.950000000000003" customHeight="1" x14ac:dyDescent="0.25">
      <c r="B199" s="165"/>
      <c r="C199" s="165"/>
      <c r="D199" s="165"/>
      <c r="E199" s="163"/>
      <c r="F199" s="371"/>
      <c r="G199" s="245"/>
      <c r="H199" s="373"/>
      <c r="I199" s="523"/>
      <c r="J199" s="264"/>
      <c r="K199" s="165"/>
      <c r="L199" s="165"/>
      <c r="M199" s="163"/>
      <c r="N199" s="371"/>
      <c r="O199" s="176"/>
      <c r="P199" s="219"/>
      <c r="Q199" s="522"/>
      <c r="R199" s="240"/>
    </row>
    <row r="200" spans="2:18" ht="33.950000000000003" customHeight="1" x14ac:dyDescent="0.25">
      <c r="B200" s="165"/>
      <c r="C200" s="165"/>
      <c r="D200" s="165"/>
      <c r="E200" s="163"/>
      <c r="F200" s="371"/>
      <c r="G200" s="245"/>
      <c r="H200" s="373"/>
      <c r="I200" s="523"/>
      <c r="J200" s="264"/>
      <c r="K200" s="165"/>
      <c r="L200" s="165"/>
      <c r="M200" s="163"/>
      <c r="N200" s="371"/>
      <c r="O200" s="176"/>
      <c r="P200" s="219"/>
      <c r="Q200" s="522"/>
      <c r="R200" s="240"/>
    </row>
    <row r="201" spans="2:18" ht="33.950000000000003" customHeight="1" x14ac:dyDescent="0.25">
      <c r="B201" s="165"/>
      <c r="C201" s="165"/>
      <c r="D201" s="165"/>
      <c r="E201" s="163"/>
      <c r="F201" s="371"/>
      <c r="G201" s="245"/>
      <c r="H201" s="373"/>
      <c r="I201" s="523"/>
      <c r="J201" s="264"/>
      <c r="K201" s="165"/>
      <c r="L201" s="165"/>
      <c r="M201" s="163"/>
      <c r="N201" s="371"/>
      <c r="O201" s="176"/>
      <c r="P201" s="219"/>
      <c r="Q201" s="522"/>
      <c r="R201" s="240"/>
    </row>
    <row r="202" spans="2:18" ht="33.950000000000003" customHeight="1" x14ac:dyDescent="0.25">
      <c r="B202" s="165"/>
      <c r="C202" s="165"/>
      <c r="D202" s="165"/>
      <c r="E202" s="163"/>
      <c r="F202" s="371"/>
      <c r="G202" s="245"/>
      <c r="H202" s="373"/>
      <c r="I202" s="523"/>
      <c r="J202" s="264"/>
      <c r="K202" s="165"/>
      <c r="L202" s="165"/>
      <c r="M202" s="163"/>
      <c r="N202" s="371"/>
      <c r="O202" s="176"/>
      <c r="P202" s="219"/>
      <c r="Q202" s="522"/>
      <c r="R202" s="240"/>
    </row>
    <row r="203" spans="2:18" ht="33.950000000000003" customHeight="1" x14ac:dyDescent="0.25">
      <c r="B203" s="165"/>
      <c r="C203" s="165"/>
      <c r="D203" s="165"/>
      <c r="E203" s="163"/>
      <c r="F203" s="371"/>
      <c r="G203" s="245"/>
      <c r="H203" s="373"/>
      <c r="I203" s="523"/>
      <c r="J203" s="264"/>
      <c r="K203" s="165"/>
      <c r="L203" s="165"/>
      <c r="M203" s="163"/>
      <c r="N203" s="371"/>
      <c r="O203" s="176"/>
      <c r="P203" s="219"/>
      <c r="Q203" s="522"/>
      <c r="R203" s="240"/>
    </row>
    <row r="204" spans="2:18" ht="33.950000000000003" customHeight="1" x14ac:dyDescent="0.25">
      <c r="B204" s="165"/>
      <c r="C204" s="165"/>
      <c r="D204" s="165"/>
      <c r="E204" s="163"/>
      <c r="F204" s="371"/>
      <c r="G204" s="245"/>
      <c r="H204" s="373"/>
      <c r="I204" s="523"/>
      <c r="J204" s="264"/>
      <c r="K204" s="165"/>
      <c r="L204" s="165"/>
      <c r="M204" s="163"/>
      <c r="N204" s="371"/>
      <c r="O204" s="176"/>
      <c r="P204" s="219"/>
      <c r="Q204" s="522"/>
      <c r="R204" s="240"/>
    </row>
    <row r="205" spans="2:18" ht="33.950000000000003" customHeight="1" x14ac:dyDescent="0.25">
      <c r="B205" s="165"/>
      <c r="C205" s="165"/>
      <c r="D205" s="165"/>
      <c r="E205" s="163"/>
      <c r="F205" s="371"/>
      <c r="G205" s="245"/>
      <c r="H205" s="373"/>
      <c r="I205" s="523"/>
      <c r="J205" s="264"/>
      <c r="K205" s="165"/>
      <c r="L205" s="165"/>
      <c r="M205" s="163"/>
      <c r="N205" s="371"/>
      <c r="O205" s="176"/>
      <c r="P205" s="219"/>
      <c r="Q205" s="522"/>
      <c r="R205" s="240"/>
    </row>
    <row r="206" spans="2:18" ht="33.950000000000003" customHeight="1" x14ac:dyDescent="0.25">
      <c r="B206" s="165"/>
      <c r="C206" s="165"/>
      <c r="D206" s="165"/>
      <c r="E206" s="163"/>
      <c r="F206" s="371"/>
      <c r="G206" s="245"/>
      <c r="H206" s="373"/>
      <c r="I206" s="523"/>
      <c r="J206" s="264"/>
      <c r="K206" s="165"/>
      <c r="L206" s="165"/>
      <c r="M206" s="163"/>
      <c r="N206" s="371"/>
      <c r="O206" s="176"/>
      <c r="P206" s="219"/>
      <c r="Q206" s="522"/>
      <c r="R206" s="240"/>
    </row>
    <row r="207" spans="2:18" ht="33.950000000000003" customHeight="1" x14ac:dyDescent="0.25">
      <c r="B207" s="165"/>
      <c r="C207" s="165"/>
      <c r="D207" s="165"/>
      <c r="E207" s="163"/>
      <c r="F207" s="371"/>
      <c r="G207" s="245"/>
      <c r="H207" s="373"/>
      <c r="I207" s="523"/>
      <c r="J207" s="264"/>
      <c r="K207" s="165"/>
      <c r="L207" s="165"/>
      <c r="M207" s="163"/>
      <c r="N207" s="371"/>
      <c r="O207" s="176"/>
      <c r="P207" s="219"/>
      <c r="Q207" s="522"/>
      <c r="R207" s="240"/>
    </row>
    <row r="208" spans="2:18" ht="33.950000000000003" customHeight="1" x14ac:dyDescent="0.25">
      <c r="B208" s="165"/>
      <c r="C208" s="165"/>
      <c r="D208" s="165"/>
      <c r="E208" s="163"/>
      <c r="F208" s="371"/>
      <c r="G208" s="245"/>
      <c r="H208" s="373"/>
      <c r="I208" s="523"/>
      <c r="J208" s="264"/>
      <c r="K208" s="165"/>
      <c r="L208" s="165"/>
      <c r="M208" s="163"/>
      <c r="N208" s="371"/>
      <c r="O208" s="176"/>
      <c r="P208" s="219"/>
      <c r="Q208" s="522"/>
      <c r="R208" s="240"/>
    </row>
    <row r="209" spans="2:18" ht="33.950000000000003" customHeight="1" x14ac:dyDescent="0.25">
      <c r="B209" s="165"/>
      <c r="C209" s="165"/>
      <c r="D209" s="165"/>
      <c r="E209" s="163"/>
      <c r="F209" s="371"/>
      <c r="G209" s="245"/>
      <c r="H209" s="373"/>
      <c r="I209" s="523"/>
      <c r="J209" s="264"/>
      <c r="K209" s="165"/>
      <c r="L209" s="165"/>
      <c r="M209" s="163"/>
      <c r="N209" s="371"/>
      <c r="O209" s="176"/>
      <c r="P209" s="219"/>
      <c r="Q209" s="522"/>
      <c r="R209" s="240"/>
    </row>
    <row r="210" spans="2:18" ht="33.950000000000003" customHeight="1" x14ac:dyDescent="0.25">
      <c r="B210" s="165"/>
      <c r="C210" s="165"/>
      <c r="D210" s="165"/>
      <c r="E210" s="163"/>
      <c r="F210" s="371"/>
      <c r="G210" s="245"/>
      <c r="H210" s="373"/>
      <c r="I210" s="523"/>
      <c r="J210" s="264"/>
      <c r="K210" s="165"/>
      <c r="L210" s="165"/>
      <c r="M210" s="163"/>
      <c r="N210" s="371"/>
      <c r="O210" s="176"/>
      <c r="P210" s="219"/>
      <c r="Q210" s="522"/>
      <c r="R210" s="240"/>
    </row>
    <row r="211" spans="2:18" ht="33.950000000000003" customHeight="1" x14ac:dyDescent="0.25">
      <c r="B211" s="165"/>
      <c r="C211" s="165"/>
      <c r="D211" s="165"/>
      <c r="E211" s="163"/>
      <c r="F211" s="371"/>
      <c r="G211" s="245"/>
      <c r="H211" s="373"/>
      <c r="I211" s="523"/>
      <c r="J211" s="264"/>
      <c r="K211" s="165"/>
      <c r="L211" s="165"/>
      <c r="M211" s="163"/>
      <c r="N211" s="371"/>
      <c r="O211" s="176"/>
      <c r="P211" s="219"/>
      <c r="Q211" s="522"/>
      <c r="R211" s="240"/>
    </row>
    <row r="212" spans="2:18" ht="33.950000000000003" customHeight="1" x14ac:dyDescent="0.25">
      <c r="B212" s="165"/>
      <c r="C212" s="165"/>
      <c r="D212" s="165"/>
      <c r="E212" s="163"/>
      <c r="F212" s="371"/>
      <c r="G212" s="245"/>
      <c r="H212" s="373"/>
      <c r="I212" s="523"/>
      <c r="J212" s="264"/>
      <c r="K212" s="165"/>
      <c r="L212" s="165"/>
      <c r="M212" s="163"/>
      <c r="N212" s="371"/>
      <c r="O212" s="176"/>
      <c r="P212" s="219"/>
      <c r="Q212" s="522"/>
      <c r="R212" s="240"/>
    </row>
    <row r="213" spans="2:18" ht="33.950000000000003" customHeight="1" x14ac:dyDescent="0.25">
      <c r="B213" s="165"/>
      <c r="C213" s="165"/>
      <c r="D213" s="165"/>
      <c r="E213" s="163"/>
      <c r="F213" s="371"/>
      <c r="G213" s="245"/>
      <c r="H213" s="373"/>
      <c r="I213" s="523"/>
      <c r="J213" s="264"/>
      <c r="K213" s="165"/>
      <c r="L213" s="165"/>
      <c r="M213" s="163"/>
      <c r="N213" s="371"/>
      <c r="O213" s="176"/>
      <c r="P213" s="219"/>
      <c r="Q213" s="522"/>
      <c r="R213" s="240"/>
    </row>
    <row r="214" spans="2:18" ht="33.950000000000003" customHeight="1" x14ac:dyDescent="0.25">
      <c r="B214" s="165"/>
      <c r="C214" s="165"/>
      <c r="D214" s="165"/>
      <c r="E214" s="163"/>
      <c r="F214" s="371"/>
      <c r="G214" s="245"/>
      <c r="H214" s="373"/>
      <c r="I214" s="523"/>
      <c r="J214" s="264"/>
      <c r="K214" s="165"/>
      <c r="L214" s="165"/>
      <c r="M214" s="163"/>
      <c r="N214" s="371"/>
      <c r="O214" s="176"/>
      <c r="P214" s="219"/>
      <c r="Q214" s="522"/>
      <c r="R214" s="240"/>
    </row>
    <row r="215" spans="2:18" ht="33.950000000000003" customHeight="1" x14ac:dyDescent="0.25">
      <c r="B215" s="165"/>
      <c r="C215" s="165"/>
      <c r="D215" s="165"/>
      <c r="E215" s="163"/>
      <c r="F215" s="371"/>
      <c r="G215" s="245"/>
      <c r="H215" s="373"/>
      <c r="I215" s="523"/>
      <c r="J215" s="264"/>
      <c r="K215" s="165"/>
      <c r="L215" s="165"/>
      <c r="M215" s="163"/>
      <c r="N215" s="371"/>
      <c r="O215" s="176"/>
      <c r="P215" s="219"/>
      <c r="Q215" s="522"/>
      <c r="R215" s="240"/>
    </row>
    <row r="216" spans="2:18" ht="33.950000000000003" customHeight="1" x14ac:dyDescent="0.25">
      <c r="B216" s="165"/>
      <c r="C216" s="165"/>
      <c r="D216" s="165"/>
      <c r="E216" s="163"/>
      <c r="F216" s="371"/>
      <c r="G216" s="245"/>
      <c r="H216" s="373"/>
      <c r="I216" s="523"/>
      <c r="J216" s="264"/>
      <c r="K216" s="165"/>
      <c r="L216" s="165"/>
      <c r="M216" s="163"/>
      <c r="N216" s="371"/>
      <c r="O216" s="176"/>
      <c r="P216" s="219"/>
      <c r="Q216" s="522"/>
      <c r="R216" s="240"/>
    </row>
    <row r="217" spans="2:18" ht="33.950000000000003" customHeight="1" x14ac:dyDescent="0.25">
      <c r="B217" s="165"/>
      <c r="C217" s="165"/>
      <c r="D217" s="165"/>
      <c r="E217" s="163"/>
      <c r="F217" s="371"/>
      <c r="G217" s="245"/>
      <c r="H217" s="373"/>
      <c r="I217" s="523"/>
      <c r="J217" s="264"/>
      <c r="K217" s="165"/>
      <c r="L217" s="165"/>
      <c r="M217" s="163"/>
      <c r="N217" s="371"/>
      <c r="O217" s="176"/>
      <c r="P217" s="219"/>
      <c r="Q217" s="522"/>
      <c r="R217" s="240"/>
    </row>
    <row r="218" spans="2:18" ht="33.950000000000003" customHeight="1" x14ac:dyDescent="0.25">
      <c r="B218" s="165"/>
      <c r="C218" s="165"/>
      <c r="D218" s="165"/>
      <c r="E218" s="163"/>
      <c r="F218" s="371"/>
      <c r="G218" s="245"/>
      <c r="H218" s="373"/>
      <c r="I218" s="523"/>
      <c r="J218" s="264"/>
      <c r="K218" s="165"/>
      <c r="L218" s="165"/>
      <c r="M218" s="163"/>
      <c r="N218" s="371"/>
      <c r="O218" s="176"/>
      <c r="P218" s="219"/>
      <c r="Q218" s="522"/>
      <c r="R218" s="240"/>
    </row>
    <row r="219" spans="2:18" ht="33.950000000000003" customHeight="1" x14ac:dyDescent="0.25">
      <c r="B219" s="165"/>
      <c r="C219" s="165"/>
      <c r="D219" s="165"/>
      <c r="E219" s="163"/>
      <c r="F219" s="371"/>
      <c r="G219" s="245"/>
      <c r="H219" s="373"/>
      <c r="I219" s="523"/>
      <c r="J219" s="264"/>
      <c r="K219" s="165"/>
      <c r="L219" s="165"/>
      <c r="M219" s="163"/>
      <c r="N219" s="371"/>
      <c r="O219" s="176"/>
      <c r="P219" s="219"/>
      <c r="Q219" s="522"/>
      <c r="R219" s="240"/>
    </row>
    <row r="220" spans="2:18" ht="33.950000000000003" customHeight="1" x14ac:dyDescent="0.25">
      <c r="B220" s="165"/>
      <c r="C220" s="165"/>
      <c r="D220" s="165"/>
      <c r="E220" s="163"/>
      <c r="F220" s="371"/>
      <c r="G220" s="245"/>
      <c r="H220" s="373"/>
      <c r="I220" s="523"/>
      <c r="J220" s="264"/>
      <c r="K220" s="165"/>
      <c r="L220" s="165"/>
      <c r="M220" s="163"/>
      <c r="N220" s="371"/>
      <c r="O220" s="176"/>
      <c r="P220" s="219"/>
      <c r="Q220" s="522"/>
      <c r="R220" s="240"/>
    </row>
    <row r="221" spans="2:18" ht="33.950000000000003" customHeight="1" x14ac:dyDescent="0.25">
      <c r="B221" s="165"/>
      <c r="C221" s="165"/>
      <c r="D221" s="165"/>
      <c r="E221" s="163"/>
      <c r="F221" s="371"/>
      <c r="G221" s="245"/>
      <c r="H221" s="373"/>
      <c r="I221" s="523"/>
      <c r="J221" s="264"/>
      <c r="K221" s="165"/>
      <c r="L221" s="165"/>
      <c r="M221" s="163"/>
      <c r="N221" s="371"/>
      <c r="O221" s="176"/>
      <c r="P221" s="219"/>
      <c r="Q221" s="522"/>
      <c r="R221" s="240"/>
    </row>
    <row r="222" spans="2:18" ht="33.950000000000003" customHeight="1" x14ac:dyDescent="0.25">
      <c r="B222" s="165"/>
      <c r="C222" s="165"/>
      <c r="D222" s="165"/>
      <c r="E222" s="163"/>
      <c r="F222" s="371"/>
      <c r="G222" s="245"/>
      <c r="H222" s="373"/>
      <c r="I222" s="523"/>
      <c r="J222" s="264"/>
      <c r="K222" s="165"/>
      <c r="L222" s="165"/>
      <c r="M222" s="163"/>
      <c r="N222" s="371"/>
      <c r="O222" s="176"/>
      <c r="P222" s="219"/>
      <c r="Q222" s="522"/>
      <c r="R222" s="240"/>
    </row>
    <row r="223" spans="2:18" ht="33.950000000000003" customHeight="1" x14ac:dyDescent="0.25">
      <c r="B223" s="165"/>
      <c r="C223" s="165"/>
      <c r="D223" s="165"/>
      <c r="E223" s="163"/>
      <c r="F223" s="371"/>
      <c r="G223" s="245"/>
      <c r="H223" s="373"/>
      <c r="I223" s="523"/>
      <c r="J223" s="264"/>
      <c r="K223" s="165"/>
      <c r="L223" s="165"/>
      <c r="M223" s="163"/>
      <c r="N223" s="371"/>
      <c r="O223" s="176"/>
      <c r="P223" s="219"/>
      <c r="Q223" s="522"/>
      <c r="R223" s="240"/>
    </row>
    <row r="224" spans="2:18" ht="33.950000000000003" customHeight="1" x14ac:dyDescent="0.25">
      <c r="B224" s="165"/>
      <c r="C224" s="165"/>
      <c r="D224" s="165"/>
      <c r="E224" s="163"/>
      <c r="F224" s="371"/>
      <c r="G224" s="245"/>
      <c r="H224" s="373"/>
      <c r="I224" s="523"/>
      <c r="J224" s="264"/>
      <c r="K224" s="165"/>
      <c r="L224" s="165"/>
      <c r="M224" s="163"/>
      <c r="N224" s="371"/>
      <c r="O224" s="176"/>
      <c r="P224" s="219"/>
      <c r="Q224" s="522"/>
      <c r="R224" s="240"/>
    </row>
    <row r="225" spans="2:18" ht="33.950000000000003" customHeight="1" x14ac:dyDescent="0.25">
      <c r="B225" s="165"/>
      <c r="C225" s="165"/>
      <c r="D225" s="165"/>
      <c r="E225" s="163"/>
      <c r="F225" s="371"/>
      <c r="G225" s="245"/>
      <c r="H225" s="373"/>
      <c r="I225" s="523"/>
      <c r="J225" s="264"/>
      <c r="K225" s="165"/>
      <c r="L225" s="165"/>
      <c r="M225" s="163"/>
      <c r="N225" s="371"/>
      <c r="O225" s="176"/>
      <c r="P225" s="219"/>
      <c r="Q225" s="522"/>
      <c r="R225" s="240"/>
    </row>
    <row r="226" spans="2:18" ht="33.950000000000003" customHeight="1" x14ac:dyDescent="0.25">
      <c r="B226" s="165"/>
      <c r="C226" s="165"/>
      <c r="D226" s="165"/>
      <c r="E226" s="163"/>
      <c r="F226" s="371"/>
      <c r="G226" s="245"/>
      <c r="H226" s="373"/>
      <c r="I226" s="523"/>
      <c r="J226" s="264"/>
      <c r="K226" s="165"/>
      <c r="L226" s="165"/>
      <c r="M226" s="163"/>
      <c r="N226" s="371"/>
      <c r="O226" s="176"/>
      <c r="P226" s="219"/>
      <c r="Q226" s="522"/>
      <c r="R226" s="240"/>
    </row>
    <row r="227" spans="2:18" ht="33.950000000000003" customHeight="1" x14ac:dyDescent="0.25">
      <c r="B227" s="165"/>
      <c r="C227" s="165"/>
      <c r="D227" s="165"/>
      <c r="E227" s="163"/>
      <c r="F227" s="371"/>
      <c r="G227" s="245"/>
      <c r="H227" s="373"/>
      <c r="I227" s="523"/>
      <c r="J227" s="264"/>
      <c r="K227" s="165"/>
      <c r="L227" s="165"/>
      <c r="M227" s="163"/>
      <c r="N227" s="371"/>
      <c r="O227" s="176"/>
      <c r="P227" s="219"/>
      <c r="Q227" s="522"/>
      <c r="R227" s="240"/>
    </row>
    <row r="228" spans="2:18" ht="33.950000000000003" customHeight="1" x14ac:dyDescent="0.25">
      <c r="B228" s="165"/>
      <c r="C228" s="165"/>
      <c r="D228" s="165"/>
      <c r="E228" s="163"/>
      <c r="F228" s="371"/>
      <c r="G228" s="245"/>
      <c r="H228" s="373"/>
      <c r="I228" s="523"/>
      <c r="J228" s="264"/>
      <c r="K228" s="165"/>
      <c r="L228" s="165"/>
      <c r="M228" s="163"/>
      <c r="N228" s="371"/>
      <c r="O228" s="176"/>
      <c r="P228" s="219"/>
      <c r="Q228" s="522"/>
      <c r="R228" s="240"/>
    </row>
    <row r="229" spans="2:18" ht="33.950000000000003" customHeight="1" x14ac:dyDescent="0.25">
      <c r="B229" s="165"/>
      <c r="C229" s="165"/>
      <c r="D229" s="165"/>
      <c r="E229" s="163"/>
      <c r="F229" s="371"/>
      <c r="G229" s="245"/>
      <c r="H229" s="373"/>
      <c r="I229" s="523"/>
      <c r="J229" s="264"/>
      <c r="K229" s="165"/>
      <c r="L229" s="165"/>
      <c r="M229" s="163"/>
      <c r="N229" s="371"/>
      <c r="O229" s="176"/>
      <c r="P229" s="219"/>
      <c r="Q229" s="522"/>
      <c r="R229" s="240"/>
    </row>
    <row r="230" spans="2:18" ht="33.950000000000003" customHeight="1" x14ac:dyDescent="0.25">
      <c r="B230" s="165"/>
      <c r="C230" s="165"/>
      <c r="D230" s="165"/>
      <c r="E230" s="163"/>
      <c r="F230" s="371"/>
      <c r="G230" s="245"/>
      <c r="H230" s="373"/>
      <c r="I230" s="523"/>
      <c r="J230" s="264"/>
      <c r="K230" s="165"/>
      <c r="L230" s="165"/>
      <c r="M230" s="163"/>
      <c r="N230" s="371"/>
      <c r="O230" s="176"/>
      <c r="P230" s="219"/>
      <c r="Q230" s="522"/>
      <c r="R230" s="240"/>
    </row>
    <row r="231" spans="2:18" ht="33.950000000000003" customHeight="1" x14ac:dyDescent="0.25">
      <c r="B231" s="165"/>
      <c r="C231" s="165"/>
      <c r="D231" s="165"/>
      <c r="E231" s="163"/>
      <c r="F231" s="371"/>
      <c r="G231" s="245"/>
      <c r="H231" s="373"/>
      <c r="I231" s="523"/>
      <c r="J231" s="264"/>
      <c r="K231" s="165"/>
      <c r="L231" s="165"/>
      <c r="M231" s="163"/>
      <c r="N231" s="371"/>
      <c r="O231" s="176"/>
      <c r="P231" s="219"/>
      <c r="Q231" s="522"/>
      <c r="R231" s="240"/>
    </row>
    <row r="232" spans="2:18" ht="33.950000000000003" customHeight="1" x14ac:dyDescent="0.25">
      <c r="B232" s="165"/>
      <c r="C232" s="165"/>
      <c r="D232" s="165"/>
      <c r="E232" s="163"/>
      <c r="F232" s="371"/>
      <c r="G232" s="245"/>
      <c r="H232" s="373"/>
      <c r="I232" s="523"/>
      <c r="J232" s="264"/>
      <c r="K232" s="165"/>
      <c r="L232" s="165"/>
      <c r="M232" s="163"/>
      <c r="N232" s="371"/>
      <c r="O232" s="176"/>
      <c r="P232" s="219"/>
      <c r="Q232" s="522"/>
      <c r="R232" s="240"/>
    </row>
    <row r="233" spans="2:18" ht="33.950000000000003" customHeight="1" x14ac:dyDescent="0.25">
      <c r="B233" s="165"/>
      <c r="C233" s="165"/>
      <c r="D233" s="165"/>
      <c r="E233" s="163"/>
      <c r="F233" s="371"/>
      <c r="G233" s="245"/>
      <c r="H233" s="373"/>
      <c r="I233" s="523"/>
      <c r="J233" s="264"/>
      <c r="K233" s="165"/>
      <c r="L233" s="165"/>
      <c r="M233" s="163"/>
      <c r="N233" s="371"/>
      <c r="O233" s="176"/>
      <c r="P233" s="219"/>
      <c r="Q233" s="522"/>
      <c r="R233" s="240"/>
    </row>
    <row r="234" spans="2:18" ht="33.950000000000003" customHeight="1" x14ac:dyDescent="0.25">
      <c r="B234" s="165"/>
      <c r="C234" s="165"/>
      <c r="D234" s="165"/>
      <c r="E234" s="163"/>
      <c r="F234" s="371"/>
      <c r="G234" s="245"/>
      <c r="H234" s="373"/>
      <c r="I234" s="523"/>
      <c r="J234" s="264"/>
      <c r="K234" s="165"/>
      <c r="L234" s="165"/>
      <c r="M234" s="163"/>
      <c r="N234" s="371"/>
      <c r="O234" s="176"/>
      <c r="P234" s="219"/>
      <c r="Q234" s="522"/>
      <c r="R234" s="240"/>
    </row>
    <row r="235" spans="2:18" ht="33.950000000000003" customHeight="1" x14ac:dyDescent="0.25">
      <c r="B235" s="165"/>
      <c r="C235" s="165"/>
      <c r="D235" s="165"/>
      <c r="E235" s="163"/>
      <c r="F235" s="371"/>
      <c r="G235" s="245"/>
      <c r="H235" s="373"/>
      <c r="I235" s="523"/>
      <c r="J235" s="264"/>
      <c r="K235" s="165"/>
      <c r="L235" s="165"/>
      <c r="M235" s="163"/>
      <c r="N235" s="371"/>
      <c r="O235" s="176"/>
      <c r="P235" s="219"/>
      <c r="Q235" s="522"/>
      <c r="R235" s="240"/>
    </row>
    <row r="236" spans="2:18" ht="33.950000000000003" customHeight="1" x14ac:dyDescent="0.25">
      <c r="B236" s="165"/>
      <c r="C236" s="165"/>
      <c r="D236" s="165"/>
      <c r="E236" s="163"/>
      <c r="F236" s="371"/>
      <c r="G236" s="245"/>
      <c r="H236" s="373"/>
      <c r="I236" s="523"/>
      <c r="J236" s="264"/>
      <c r="K236" s="165"/>
      <c r="L236" s="165"/>
      <c r="M236" s="163"/>
      <c r="N236" s="371"/>
      <c r="O236" s="176"/>
      <c r="P236" s="219"/>
      <c r="Q236" s="522"/>
      <c r="R236" s="240"/>
    </row>
    <row r="237" spans="2:18" ht="33.950000000000003" customHeight="1" x14ac:dyDescent="0.25">
      <c r="B237" s="165"/>
      <c r="C237" s="165"/>
      <c r="D237" s="165"/>
      <c r="E237" s="163"/>
      <c r="F237" s="371"/>
      <c r="G237" s="245"/>
      <c r="H237" s="373"/>
      <c r="I237" s="523"/>
      <c r="J237" s="264"/>
      <c r="K237" s="165"/>
      <c r="L237" s="165"/>
      <c r="M237" s="163"/>
      <c r="N237" s="371"/>
      <c r="O237" s="176"/>
      <c r="P237" s="219"/>
      <c r="Q237" s="522"/>
      <c r="R237" s="240"/>
    </row>
    <row r="238" spans="2:18" ht="33.950000000000003" customHeight="1" x14ac:dyDescent="0.25">
      <c r="B238" s="165"/>
      <c r="C238" s="165"/>
      <c r="D238" s="165"/>
      <c r="E238" s="163"/>
      <c r="F238" s="371"/>
      <c r="G238" s="245"/>
      <c r="H238" s="373"/>
      <c r="I238" s="523"/>
      <c r="J238" s="264"/>
      <c r="K238" s="165"/>
      <c r="L238" s="165"/>
      <c r="M238" s="163"/>
      <c r="N238" s="371"/>
      <c r="O238" s="176"/>
      <c r="P238" s="219"/>
      <c r="Q238" s="522"/>
      <c r="R238" s="240"/>
    </row>
    <row r="239" spans="2:18" ht="33.950000000000003" customHeight="1" x14ac:dyDescent="0.25">
      <c r="B239" s="165"/>
      <c r="C239" s="165"/>
      <c r="D239" s="165"/>
      <c r="E239" s="163"/>
      <c r="F239" s="371"/>
      <c r="G239" s="245"/>
      <c r="H239" s="373"/>
      <c r="I239" s="523"/>
      <c r="J239" s="264"/>
      <c r="K239" s="165"/>
      <c r="L239" s="165"/>
      <c r="M239" s="163"/>
      <c r="N239" s="371"/>
      <c r="O239" s="176"/>
      <c r="P239" s="219"/>
      <c r="Q239" s="522"/>
      <c r="R239" s="240"/>
    </row>
    <row r="240" spans="2:18" ht="33.950000000000003" customHeight="1" x14ac:dyDescent="0.25">
      <c r="B240" s="165"/>
      <c r="C240" s="165"/>
      <c r="D240" s="165"/>
      <c r="E240" s="163"/>
      <c r="F240" s="371"/>
      <c r="G240" s="245"/>
      <c r="H240" s="373"/>
      <c r="I240" s="523"/>
      <c r="J240" s="264"/>
      <c r="K240" s="165"/>
      <c r="L240" s="165"/>
      <c r="M240" s="163"/>
      <c r="N240" s="371"/>
      <c r="O240" s="176"/>
      <c r="P240" s="219"/>
      <c r="Q240" s="522"/>
      <c r="R240" s="240"/>
    </row>
    <row r="241" spans="2:18" ht="33.950000000000003" customHeight="1" x14ac:dyDescent="0.25">
      <c r="B241" s="165"/>
      <c r="C241" s="165"/>
      <c r="D241" s="165"/>
      <c r="E241" s="163"/>
      <c r="F241" s="371"/>
      <c r="G241" s="245"/>
      <c r="H241" s="373"/>
      <c r="I241" s="523"/>
      <c r="J241" s="264"/>
      <c r="K241" s="165"/>
      <c r="L241" s="165"/>
      <c r="M241" s="163"/>
      <c r="N241" s="371"/>
      <c r="O241" s="176"/>
      <c r="P241" s="219"/>
      <c r="Q241" s="522"/>
      <c r="R241" s="240"/>
    </row>
    <row r="242" spans="2:18" ht="33.950000000000003" customHeight="1" x14ac:dyDescent="0.25">
      <c r="B242" s="165"/>
      <c r="C242" s="165"/>
      <c r="D242" s="165"/>
      <c r="E242" s="163"/>
      <c r="F242" s="371"/>
      <c r="G242" s="245"/>
      <c r="H242" s="373"/>
      <c r="I242" s="523"/>
      <c r="J242" s="264"/>
      <c r="K242" s="165"/>
      <c r="L242" s="165"/>
      <c r="M242" s="163"/>
      <c r="N242" s="371"/>
      <c r="O242" s="176"/>
      <c r="P242" s="219"/>
      <c r="Q242" s="522"/>
      <c r="R242" s="240"/>
    </row>
    <row r="243" spans="2:18" ht="33.950000000000003" customHeight="1" x14ac:dyDescent="0.25">
      <c r="B243" s="165"/>
      <c r="C243" s="165"/>
      <c r="D243" s="165"/>
      <c r="E243" s="163"/>
      <c r="F243" s="371"/>
      <c r="G243" s="245"/>
      <c r="H243" s="373"/>
      <c r="I243" s="523"/>
      <c r="J243" s="264"/>
      <c r="K243" s="165"/>
      <c r="L243" s="165"/>
      <c r="M243" s="163"/>
      <c r="N243" s="371"/>
      <c r="O243" s="176"/>
      <c r="P243" s="219"/>
      <c r="Q243" s="522"/>
      <c r="R243" s="240"/>
    </row>
    <row r="244" spans="2:18" ht="33.950000000000003" customHeight="1" x14ac:dyDescent="0.25">
      <c r="B244" s="165"/>
      <c r="C244" s="165"/>
      <c r="D244" s="165"/>
      <c r="E244" s="163"/>
      <c r="F244" s="371"/>
      <c r="G244" s="245"/>
      <c r="H244" s="373"/>
      <c r="I244" s="523"/>
      <c r="J244" s="264"/>
      <c r="K244" s="165"/>
      <c r="L244" s="165"/>
      <c r="M244" s="163"/>
      <c r="N244" s="371"/>
      <c r="O244" s="176"/>
      <c r="P244" s="219"/>
      <c r="Q244" s="522"/>
      <c r="R244" s="240"/>
    </row>
    <row r="245" spans="2:18" ht="33.950000000000003" customHeight="1" x14ac:dyDescent="0.25">
      <c r="B245" s="165"/>
      <c r="C245" s="165"/>
      <c r="D245" s="165"/>
      <c r="E245" s="163"/>
      <c r="F245" s="371"/>
      <c r="G245" s="245"/>
      <c r="H245" s="373"/>
      <c r="I245" s="523"/>
      <c r="J245" s="264"/>
      <c r="K245" s="165"/>
      <c r="L245" s="165"/>
      <c r="M245" s="163"/>
      <c r="N245" s="371"/>
      <c r="O245" s="176"/>
      <c r="P245" s="219"/>
      <c r="Q245" s="522"/>
      <c r="R245" s="240"/>
    </row>
    <row r="246" spans="2:18" ht="33.950000000000003" customHeight="1" x14ac:dyDescent="0.25">
      <c r="B246" s="165"/>
      <c r="C246" s="165"/>
      <c r="D246" s="165"/>
      <c r="E246" s="163"/>
      <c r="F246" s="371"/>
      <c r="G246" s="245"/>
      <c r="H246" s="373"/>
      <c r="I246" s="523"/>
      <c r="J246" s="264"/>
      <c r="K246" s="165"/>
      <c r="L246" s="165"/>
      <c r="M246" s="163"/>
      <c r="N246" s="371"/>
      <c r="O246" s="176"/>
      <c r="P246" s="219"/>
      <c r="Q246" s="522"/>
      <c r="R246" s="240"/>
    </row>
    <row r="247" spans="2:18" ht="33.950000000000003" customHeight="1" x14ac:dyDescent="0.25">
      <c r="B247" s="165"/>
      <c r="C247" s="165"/>
      <c r="D247" s="165"/>
      <c r="E247" s="163"/>
      <c r="F247" s="371"/>
      <c r="G247" s="245"/>
      <c r="H247" s="373"/>
      <c r="I247" s="523"/>
      <c r="J247" s="264"/>
      <c r="K247" s="165"/>
      <c r="L247" s="165"/>
      <c r="M247" s="163"/>
      <c r="N247" s="371"/>
      <c r="O247" s="176"/>
      <c r="P247" s="219"/>
      <c r="Q247" s="522"/>
      <c r="R247" s="240"/>
    </row>
    <row r="248" spans="2:18" ht="33.950000000000003" customHeight="1" x14ac:dyDescent="0.25">
      <c r="B248" s="165"/>
      <c r="C248" s="165"/>
      <c r="D248" s="165"/>
      <c r="E248" s="163"/>
      <c r="F248" s="371"/>
      <c r="G248" s="245"/>
      <c r="H248" s="373"/>
      <c r="I248" s="523"/>
      <c r="J248" s="264"/>
      <c r="K248" s="165"/>
      <c r="L248" s="165"/>
      <c r="M248" s="163"/>
      <c r="N248" s="371"/>
      <c r="O248" s="176"/>
      <c r="P248" s="219"/>
      <c r="Q248" s="522"/>
      <c r="R248" s="240"/>
    </row>
    <row r="249" spans="2:18" ht="33.950000000000003" customHeight="1" x14ac:dyDescent="0.25">
      <c r="B249" s="165"/>
      <c r="C249" s="165"/>
      <c r="D249" s="165"/>
      <c r="E249" s="163"/>
      <c r="F249" s="371"/>
      <c r="G249" s="245"/>
      <c r="H249" s="373"/>
      <c r="I249" s="523"/>
      <c r="J249" s="264"/>
      <c r="K249" s="165"/>
      <c r="L249" s="165"/>
      <c r="M249" s="163"/>
      <c r="N249" s="371"/>
      <c r="O249" s="176"/>
      <c r="P249" s="219"/>
      <c r="Q249" s="522"/>
      <c r="R249" s="240"/>
    </row>
    <row r="250" spans="2:18" ht="33.950000000000003" customHeight="1" x14ac:dyDescent="0.25">
      <c r="B250" s="165"/>
      <c r="C250" s="165"/>
      <c r="D250" s="165"/>
      <c r="E250" s="163"/>
      <c r="F250" s="371"/>
      <c r="G250" s="245"/>
      <c r="H250" s="373"/>
      <c r="I250" s="523"/>
      <c r="J250" s="264"/>
      <c r="K250" s="165"/>
      <c r="L250" s="165"/>
      <c r="M250" s="163"/>
      <c r="N250" s="371"/>
      <c r="O250" s="176"/>
      <c r="P250" s="219"/>
      <c r="Q250" s="522"/>
      <c r="R250" s="240"/>
    </row>
    <row r="251" spans="2:18" ht="33.950000000000003" customHeight="1" x14ac:dyDescent="0.25">
      <c r="B251" s="165"/>
      <c r="C251" s="165"/>
      <c r="D251" s="165"/>
      <c r="E251" s="163"/>
      <c r="F251" s="371"/>
      <c r="G251" s="245"/>
      <c r="H251" s="373"/>
      <c r="I251" s="523"/>
      <c r="J251" s="264"/>
      <c r="K251" s="165"/>
      <c r="L251" s="165"/>
      <c r="M251" s="163"/>
      <c r="N251" s="371"/>
      <c r="O251" s="176"/>
      <c r="P251" s="219"/>
      <c r="Q251" s="522"/>
      <c r="R251" s="240"/>
    </row>
    <row r="252" spans="2:18" ht="33.950000000000003" customHeight="1" x14ac:dyDescent="0.25">
      <c r="B252" s="165"/>
      <c r="C252" s="165"/>
      <c r="D252" s="165"/>
      <c r="E252" s="163"/>
      <c r="F252" s="371"/>
      <c r="G252" s="245"/>
      <c r="H252" s="373"/>
      <c r="I252" s="523"/>
      <c r="J252" s="264"/>
      <c r="K252" s="165"/>
      <c r="L252" s="165"/>
      <c r="M252" s="163"/>
      <c r="N252" s="371"/>
      <c r="O252" s="176"/>
      <c r="P252" s="219"/>
      <c r="Q252" s="522"/>
      <c r="R252" s="240"/>
    </row>
    <row r="253" spans="2:18" ht="33.950000000000003" customHeight="1" x14ac:dyDescent="0.25">
      <c r="B253" s="165"/>
      <c r="C253" s="165"/>
      <c r="D253" s="165"/>
      <c r="E253" s="163"/>
      <c r="F253" s="371"/>
      <c r="G253" s="245"/>
      <c r="H253" s="373"/>
      <c r="I253" s="523"/>
      <c r="J253" s="264"/>
      <c r="K253" s="165"/>
      <c r="L253" s="165"/>
      <c r="M253" s="163"/>
      <c r="N253" s="371"/>
      <c r="O253" s="176"/>
      <c r="P253" s="219"/>
      <c r="Q253" s="522"/>
      <c r="R253" s="240"/>
    </row>
    <row r="254" spans="2:18" ht="33.950000000000003" customHeight="1" x14ac:dyDescent="0.25">
      <c r="B254" s="165"/>
      <c r="C254" s="165"/>
      <c r="D254" s="165"/>
      <c r="E254" s="163"/>
      <c r="F254" s="371"/>
      <c r="G254" s="245"/>
      <c r="H254" s="373"/>
      <c r="I254" s="523"/>
      <c r="J254" s="264"/>
      <c r="K254" s="165"/>
      <c r="L254" s="165"/>
      <c r="M254" s="163"/>
      <c r="N254" s="371"/>
      <c r="O254" s="176"/>
      <c r="P254" s="219"/>
      <c r="Q254" s="522"/>
      <c r="R254" s="240"/>
    </row>
    <row r="255" spans="2:18" ht="33.950000000000003" customHeight="1" x14ac:dyDescent="0.25">
      <c r="B255" s="165"/>
      <c r="C255" s="165"/>
      <c r="D255" s="165"/>
      <c r="E255" s="163"/>
      <c r="F255" s="371"/>
      <c r="G255" s="245"/>
      <c r="H255" s="373"/>
      <c r="I255" s="523"/>
      <c r="J255" s="264"/>
      <c r="K255" s="165"/>
      <c r="L255" s="165"/>
      <c r="M255" s="163"/>
      <c r="N255" s="371"/>
      <c r="O255" s="176"/>
      <c r="P255" s="219"/>
      <c r="Q255" s="522"/>
      <c r="R255" s="240"/>
    </row>
    <row r="256" spans="2:18" ht="33.950000000000003" customHeight="1" x14ac:dyDescent="0.25">
      <c r="B256" s="165"/>
      <c r="C256" s="165"/>
      <c r="D256" s="165"/>
      <c r="E256" s="163"/>
      <c r="F256" s="371"/>
      <c r="G256" s="245"/>
      <c r="H256" s="373"/>
      <c r="I256" s="523"/>
      <c r="J256" s="264"/>
      <c r="K256" s="165"/>
      <c r="L256" s="165"/>
      <c r="M256" s="163"/>
      <c r="N256" s="371"/>
      <c r="O256" s="176"/>
      <c r="P256" s="219"/>
      <c r="Q256" s="522"/>
      <c r="R256" s="240"/>
    </row>
    <row r="257" spans="2:18" ht="33.950000000000003" customHeight="1" x14ac:dyDescent="0.25">
      <c r="B257" s="165"/>
      <c r="C257" s="165"/>
      <c r="D257" s="165"/>
      <c r="E257" s="163"/>
      <c r="F257" s="371"/>
      <c r="G257" s="245"/>
      <c r="H257" s="373"/>
      <c r="I257" s="523"/>
      <c r="J257" s="264"/>
      <c r="K257" s="165"/>
      <c r="L257" s="165"/>
      <c r="M257" s="163"/>
      <c r="N257" s="371"/>
      <c r="O257" s="176"/>
      <c r="P257" s="219"/>
      <c r="Q257" s="522"/>
      <c r="R257" s="240"/>
    </row>
    <row r="258" spans="2:18" ht="33.950000000000003" customHeight="1" x14ac:dyDescent="0.25">
      <c r="B258" s="165"/>
      <c r="C258" s="165"/>
      <c r="D258" s="165"/>
      <c r="E258" s="163"/>
      <c r="F258" s="371"/>
      <c r="G258" s="245"/>
      <c r="H258" s="373"/>
      <c r="I258" s="523"/>
      <c r="J258" s="264"/>
      <c r="K258" s="165"/>
      <c r="L258" s="165"/>
      <c r="M258" s="163"/>
      <c r="N258" s="371"/>
      <c r="O258" s="176"/>
      <c r="P258" s="219"/>
      <c r="Q258" s="522"/>
      <c r="R258" s="240"/>
    </row>
    <row r="259" spans="2:18" ht="33.950000000000003" customHeight="1" x14ac:dyDescent="0.25">
      <c r="B259" s="165"/>
      <c r="C259" s="165"/>
      <c r="D259" s="165"/>
      <c r="E259" s="163"/>
      <c r="F259" s="371"/>
      <c r="G259" s="245"/>
      <c r="H259" s="373"/>
      <c r="I259" s="523"/>
      <c r="J259" s="264"/>
      <c r="K259" s="165"/>
      <c r="L259" s="165"/>
      <c r="M259" s="163"/>
      <c r="N259" s="371"/>
      <c r="O259" s="176"/>
      <c r="P259" s="219"/>
      <c r="Q259" s="522"/>
      <c r="R259" s="240"/>
    </row>
    <row r="260" spans="2:18" ht="33.950000000000003" customHeight="1" x14ac:dyDescent="0.25">
      <c r="B260" s="165"/>
      <c r="C260" s="165"/>
      <c r="D260" s="165"/>
      <c r="E260" s="163"/>
      <c r="F260" s="371"/>
      <c r="G260" s="245"/>
      <c r="H260" s="373"/>
      <c r="I260" s="523"/>
      <c r="J260" s="264"/>
      <c r="K260" s="165"/>
      <c r="L260" s="165"/>
      <c r="M260" s="163"/>
      <c r="N260" s="371"/>
      <c r="O260" s="176"/>
      <c r="P260" s="219"/>
      <c r="Q260" s="522"/>
      <c r="R260" s="240"/>
    </row>
    <row r="261" spans="2:18" ht="33.950000000000003" customHeight="1" x14ac:dyDescent="0.25">
      <c r="B261" s="165"/>
      <c r="C261" s="165"/>
      <c r="D261" s="165"/>
      <c r="E261" s="163"/>
      <c r="F261" s="371"/>
      <c r="G261" s="245"/>
      <c r="H261" s="373"/>
      <c r="I261" s="523"/>
      <c r="J261" s="264"/>
      <c r="K261" s="165"/>
      <c r="L261" s="165"/>
      <c r="M261" s="163"/>
      <c r="N261" s="371"/>
      <c r="O261" s="176"/>
      <c r="P261" s="219"/>
      <c r="Q261" s="522"/>
      <c r="R261" s="240"/>
    </row>
    <row r="262" spans="2:18" ht="33.950000000000003" customHeight="1" x14ac:dyDescent="0.25">
      <c r="B262" s="165"/>
      <c r="C262" s="165"/>
      <c r="D262" s="165"/>
      <c r="E262" s="163"/>
      <c r="F262" s="371"/>
      <c r="G262" s="245"/>
      <c r="H262" s="373"/>
      <c r="I262" s="523"/>
      <c r="J262" s="264"/>
      <c r="K262" s="165"/>
      <c r="L262" s="165"/>
      <c r="M262" s="163"/>
      <c r="N262" s="371"/>
      <c r="O262" s="176"/>
      <c r="P262" s="219"/>
      <c r="Q262" s="522"/>
      <c r="R262" s="240"/>
    </row>
    <row r="263" spans="2:18" ht="33.950000000000003" customHeight="1" x14ac:dyDescent="0.25">
      <c r="B263" s="165"/>
      <c r="C263" s="165"/>
      <c r="D263" s="165"/>
      <c r="E263" s="163"/>
      <c r="F263" s="371"/>
      <c r="G263" s="245"/>
      <c r="H263" s="373"/>
      <c r="I263" s="523"/>
      <c r="J263" s="264"/>
      <c r="K263" s="165"/>
      <c r="L263" s="165"/>
      <c r="M263" s="163"/>
      <c r="N263" s="371"/>
      <c r="O263" s="176"/>
      <c r="P263" s="219"/>
      <c r="Q263" s="522"/>
      <c r="R263" s="240"/>
    </row>
    <row r="264" spans="2:18" ht="33.950000000000003" customHeight="1" x14ac:dyDescent="0.25">
      <c r="B264" s="165"/>
      <c r="C264" s="165"/>
      <c r="D264" s="165"/>
      <c r="E264" s="163"/>
      <c r="F264" s="371"/>
      <c r="G264" s="245"/>
      <c r="H264" s="373"/>
      <c r="I264" s="523"/>
      <c r="J264" s="264"/>
      <c r="K264" s="165"/>
      <c r="L264" s="165"/>
      <c r="M264" s="163"/>
      <c r="N264" s="371"/>
      <c r="O264" s="176"/>
      <c r="P264" s="219"/>
      <c r="Q264" s="522"/>
      <c r="R264" s="240"/>
    </row>
    <row r="265" spans="2:18" ht="33.950000000000003" customHeight="1" x14ac:dyDescent="0.25">
      <c r="B265" s="165"/>
      <c r="C265" s="165"/>
      <c r="D265" s="165"/>
      <c r="E265" s="163"/>
      <c r="F265" s="371"/>
      <c r="G265" s="245"/>
      <c r="H265" s="373"/>
      <c r="I265" s="523"/>
      <c r="J265" s="264"/>
      <c r="K265" s="165"/>
      <c r="L265" s="165"/>
      <c r="M265" s="163"/>
      <c r="N265" s="371"/>
      <c r="O265" s="176"/>
      <c r="P265" s="219"/>
      <c r="Q265" s="522"/>
      <c r="R265" s="240"/>
    </row>
    <row r="266" spans="2:18" ht="33.950000000000003" customHeight="1" x14ac:dyDescent="0.25">
      <c r="B266" s="165"/>
      <c r="C266" s="165"/>
      <c r="D266" s="165"/>
      <c r="E266" s="163"/>
      <c r="F266" s="371"/>
      <c r="G266" s="245"/>
      <c r="H266" s="373"/>
      <c r="I266" s="523"/>
      <c r="J266" s="264"/>
      <c r="K266" s="165"/>
      <c r="L266" s="165"/>
      <c r="M266" s="163"/>
      <c r="N266" s="371"/>
      <c r="O266" s="176"/>
      <c r="P266" s="219"/>
      <c r="Q266" s="522"/>
      <c r="R266" s="240"/>
    </row>
    <row r="267" spans="2:18" ht="33.950000000000003" customHeight="1" x14ac:dyDescent="0.25">
      <c r="B267" s="165"/>
      <c r="C267" s="165"/>
      <c r="D267" s="165"/>
      <c r="E267" s="163"/>
      <c r="F267" s="371"/>
      <c r="G267" s="245"/>
      <c r="H267" s="373"/>
      <c r="I267" s="523"/>
      <c r="J267" s="264"/>
      <c r="K267" s="165"/>
      <c r="L267" s="165"/>
      <c r="M267" s="163"/>
      <c r="N267" s="371"/>
      <c r="O267" s="176"/>
      <c r="P267" s="219"/>
      <c r="Q267" s="522"/>
      <c r="R267" s="240"/>
    </row>
    <row r="268" spans="2:18" ht="33.950000000000003" customHeight="1" x14ac:dyDescent="0.25">
      <c r="B268" s="165"/>
      <c r="C268" s="165"/>
      <c r="D268" s="165"/>
      <c r="E268" s="163"/>
      <c r="F268" s="371"/>
      <c r="G268" s="245"/>
      <c r="H268" s="373"/>
      <c r="I268" s="523"/>
      <c r="J268" s="264"/>
      <c r="K268" s="165"/>
      <c r="L268" s="165"/>
      <c r="M268" s="163"/>
      <c r="N268" s="371"/>
      <c r="O268" s="176"/>
      <c r="P268" s="219"/>
      <c r="Q268" s="522"/>
      <c r="R268" s="240"/>
    </row>
    <row r="269" spans="2:18" ht="33.950000000000003" customHeight="1" x14ac:dyDescent="0.25">
      <c r="B269" s="165"/>
      <c r="C269" s="165"/>
      <c r="D269" s="165"/>
      <c r="E269" s="163"/>
      <c r="F269" s="371"/>
      <c r="G269" s="245"/>
      <c r="H269" s="373"/>
      <c r="I269" s="523"/>
      <c r="J269" s="264"/>
      <c r="K269" s="165"/>
      <c r="L269" s="165"/>
      <c r="M269" s="163"/>
      <c r="N269" s="371"/>
      <c r="O269" s="176"/>
      <c r="P269" s="219"/>
      <c r="Q269" s="522"/>
      <c r="R269" s="240"/>
    </row>
    <row r="270" spans="2:18" ht="33.950000000000003" customHeight="1" x14ac:dyDescent="0.25">
      <c r="B270" s="165"/>
      <c r="C270" s="165"/>
      <c r="D270" s="165"/>
      <c r="E270" s="163"/>
      <c r="F270" s="371"/>
      <c r="G270" s="245"/>
      <c r="H270" s="373"/>
      <c r="I270" s="523"/>
      <c r="J270" s="264"/>
      <c r="K270" s="165"/>
      <c r="L270" s="165"/>
      <c r="M270" s="163"/>
      <c r="N270" s="371"/>
      <c r="O270" s="176"/>
      <c r="P270" s="219"/>
      <c r="Q270" s="522"/>
      <c r="R270" s="240"/>
    </row>
    <row r="271" spans="2:18" ht="33.950000000000003" customHeight="1" x14ac:dyDescent="0.25">
      <c r="B271" s="165"/>
      <c r="C271" s="165"/>
      <c r="D271" s="165"/>
      <c r="E271" s="163"/>
      <c r="F271" s="371"/>
      <c r="G271" s="245"/>
      <c r="H271" s="373"/>
      <c r="I271" s="523"/>
      <c r="J271" s="264"/>
      <c r="K271" s="165"/>
      <c r="L271" s="165"/>
      <c r="M271" s="163"/>
      <c r="N271" s="371"/>
      <c r="O271" s="176"/>
      <c r="P271" s="219"/>
      <c r="Q271" s="522"/>
      <c r="R271" s="240"/>
    </row>
    <row r="272" spans="2:18" ht="33.950000000000003" customHeight="1" x14ac:dyDescent="0.25">
      <c r="B272" s="165"/>
      <c r="C272" s="165"/>
      <c r="D272" s="165"/>
      <c r="E272" s="163"/>
      <c r="F272" s="371"/>
      <c r="G272" s="245"/>
      <c r="H272" s="373"/>
      <c r="I272" s="523"/>
      <c r="J272" s="264"/>
      <c r="K272" s="165"/>
      <c r="L272" s="165"/>
      <c r="M272" s="163"/>
      <c r="N272" s="371"/>
      <c r="O272" s="176"/>
      <c r="P272" s="219"/>
      <c r="Q272" s="522"/>
      <c r="R272" s="240"/>
    </row>
    <row r="273" spans="2:18" ht="33.950000000000003" customHeight="1" x14ac:dyDescent="0.25">
      <c r="B273" s="165"/>
      <c r="C273" s="165"/>
      <c r="D273" s="165"/>
      <c r="E273" s="163"/>
      <c r="F273" s="371"/>
      <c r="G273" s="245"/>
      <c r="H273" s="373"/>
      <c r="I273" s="523"/>
      <c r="J273" s="264"/>
      <c r="K273" s="165"/>
      <c r="L273" s="165"/>
      <c r="M273" s="163"/>
      <c r="N273" s="371"/>
      <c r="O273" s="176"/>
      <c r="P273" s="219"/>
      <c r="Q273" s="522"/>
      <c r="R273" s="240"/>
    </row>
    <row r="274" spans="2:18" ht="33.950000000000003" customHeight="1" x14ac:dyDescent="0.25">
      <c r="B274" s="165"/>
      <c r="C274" s="165"/>
      <c r="D274" s="165"/>
      <c r="E274" s="163"/>
      <c r="F274" s="371"/>
      <c r="G274" s="245"/>
      <c r="H274" s="373"/>
      <c r="I274" s="523"/>
      <c r="J274" s="264"/>
      <c r="K274" s="165"/>
      <c r="L274" s="165"/>
      <c r="M274" s="163"/>
      <c r="N274" s="371"/>
      <c r="O274" s="176"/>
      <c r="P274" s="219"/>
      <c r="Q274" s="522"/>
      <c r="R274" s="240"/>
    </row>
    <row r="275" spans="2:18" ht="33.950000000000003" customHeight="1" x14ac:dyDescent="0.25">
      <c r="B275" s="165"/>
      <c r="C275" s="165"/>
      <c r="D275" s="165"/>
      <c r="E275" s="163"/>
      <c r="F275" s="371"/>
      <c r="G275" s="245"/>
      <c r="H275" s="373"/>
      <c r="I275" s="523"/>
      <c r="J275" s="264"/>
      <c r="K275" s="165"/>
      <c r="L275" s="165"/>
      <c r="M275" s="163"/>
      <c r="N275" s="371"/>
      <c r="O275" s="176"/>
      <c r="P275" s="219"/>
      <c r="Q275" s="522"/>
      <c r="R275" s="240"/>
    </row>
    <row r="276" spans="2:18" ht="33.950000000000003" customHeight="1" x14ac:dyDescent="0.25">
      <c r="B276" s="165"/>
      <c r="C276" s="165"/>
      <c r="D276" s="165"/>
      <c r="E276" s="163"/>
      <c r="F276" s="371"/>
      <c r="G276" s="245"/>
      <c r="H276" s="373"/>
      <c r="I276" s="523"/>
      <c r="J276" s="264"/>
      <c r="K276" s="165"/>
      <c r="L276" s="165"/>
      <c r="M276" s="163"/>
      <c r="N276" s="371"/>
      <c r="O276" s="176"/>
      <c r="P276" s="219"/>
      <c r="Q276" s="522"/>
      <c r="R276" s="240"/>
    </row>
    <row r="277" spans="2:18" ht="33.950000000000003" customHeight="1" x14ac:dyDescent="0.25">
      <c r="B277" s="165"/>
      <c r="C277" s="165"/>
      <c r="D277" s="165"/>
      <c r="E277" s="163"/>
      <c r="F277" s="371"/>
      <c r="G277" s="245"/>
      <c r="H277" s="373"/>
      <c r="I277" s="523"/>
      <c r="J277" s="264"/>
      <c r="K277" s="165"/>
      <c r="L277" s="165"/>
      <c r="M277" s="163"/>
      <c r="N277" s="371"/>
      <c r="O277" s="176"/>
      <c r="P277" s="219"/>
      <c r="Q277" s="522"/>
      <c r="R277" s="240"/>
    </row>
    <row r="278" spans="2:18" ht="33.950000000000003" customHeight="1" x14ac:dyDescent="0.25">
      <c r="B278" s="165"/>
      <c r="C278" s="165"/>
      <c r="D278" s="165"/>
      <c r="E278" s="163"/>
      <c r="F278" s="371"/>
      <c r="G278" s="245"/>
      <c r="H278" s="373"/>
      <c r="I278" s="523"/>
      <c r="J278" s="264"/>
      <c r="K278" s="165"/>
      <c r="L278" s="165"/>
      <c r="M278" s="163"/>
      <c r="N278" s="371"/>
      <c r="O278" s="176"/>
      <c r="P278" s="219"/>
      <c r="Q278" s="522"/>
      <c r="R278" s="240"/>
    </row>
    <row r="279" spans="2:18" ht="33.950000000000003" customHeight="1" x14ac:dyDescent="0.25">
      <c r="B279" s="165"/>
      <c r="C279" s="165"/>
      <c r="D279" s="165"/>
      <c r="E279" s="163"/>
      <c r="F279" s="371"/>
      <c r="G279" s="245"/>
      <c r="H279" s="373"/>
      <c r="I279" s="523"/>
      <c r="J279" s="264"/>
      <c r="K279" s="165"/>
      <c r="L279" s="165"/>
      <c r="M279" s="163"/>
      <c r="N279" s="371"/>
      <c r="O279" s="176"/>
      <c r="P279" s="219"/>
      <c r="Q279" s="522"/>
      <c r="R279" s="240"/>
    </row>
    <row r="280" spans="2:18" ht="33.950000000000003" customHeight="1" x14ac:dyDescent="0.25">
      <c r="B280" s="165"/>
      <c r="C280" s="165"/>
      <c r="D280" s="165"/>
      <c r="E280" s="163"/>
      <c r="F280" s="371"/>
      <c r="G280" s="245"/>
      <c r="H280" s="373"/>
      <c r="I280" s="523"/>
      <c r="J280" s="264"/>
      <c r="K280" s="165"/>
      <c r="L280" s="165"/>
      <c r="M280" s="163"/>
      <c r="N280" s="371"/>
      <c r="O280" s="176"/>
      <c r="P280" s="219"/>
      <c r="Q280" s="522"/>
      <c r="R280" s="240"/>
    </row>
    <row r="281" spans="2:18" ht="33.950000000000003" customHeight="1" x14ac:dyDescent="0.25">
      <c r="B281" s="165"/>
      <c r="C281" s="165"/>
      <c r="D281" s="165"/>
      <c r="E281" s="163"/>
      <c r="F281" s="371"/>
      <c r="G281" s="245"/>
      <c r="H281" s="373"/>
      <c r="I281" s="523"/>
      <c r="J281" s="264"/>
      <c r="K281" s="165"/>
      <c r="L281" s="165"/>
      <c r="M281" s="163"/>
      <c r="N281" s="371"/>
      <c r="O281" s="176"/>
      <c r="P281" s="219"/>
      <c r="Q281" s="522"/>
      <c r="R281" s="240"/>
    </row>
    <row r="282" spans="2:18" ht="33.950000000000003" customHeight="1" x14ac:dyDescent="0.25">
      <c r="B282" s="165"/>
      <c r="C282" s="165"/>
      <c r="D282" s="165"/>
      <c r="E282" s="163"/>
      <c r="F282" s="371"/>
      <c r="G282" s="245"/>
      <c r="H282" s="373"/>
      <c r="I282" s="523"/>
      <c r="J282" s="264"/>
      <c r="K282" s="165"/>
      <c r="L282" s="165"/>
      <c r="M282" s="163"/>
      <c r="N282" s="371"/>
      <c r="O282" s="176"/>
      <c r="P282" s="219"/>
      <c r="Q282" s="522"/>
      <c r="R282" s="240"/>
    </row>
    <row r="283" spans="2:18" ht="33.950000000000003" customHeight="1" x14ac:dyDescent="0.25">
      <c r="B283" s="165"/>
      <c r="C283" s="165"/>
      <c r="D283" s="165"/>
      <c r="E283" s="163"/>
      <c r="F283" s="371"/>
      <c r="G283" s="245"/>
      <c r="H283" s="373"/>
      <c r="I283" s="523"/>
      <c r="J283" s="264"/>
      <c r="K283" s="165"/>
      <c r="L283" s="165"/>
      <c r="M283" s="163"/>
      <c r="N283" s="371"/>
      <c r="O283" s="176"/>
      <c r="P283" s="219"/>
      <c r="Q283" s="522"/>
      <c r="R283" s="240"/>
    </row>
    <row r="284" spans="2:18" ht="33.950000000000003" customHeight="1" x14ac:dyDescent="0.25">
      <c r="B284" s="165"/>
      <c r="C284" s="165"/>
      <c r="D284" s="165"/>
      <c r="E284" s="163"/>
      <c r="F284" s="371"/>
      <c r="G284" s="245"/>
      <c r="H284" s="373"/>
      <c r="I284" s="523"/>
      <c r="J284" s="264"/>
      <c r="K284" s="165"/>
      <c r="L284" s="165"/>
      <c r="M284" s="163"/>
      <c r="N284" s="371"/>
      <c r="O284" s="176"/>
      <c r="P284" s="219"/>
      <c r="Q284" s="522"/>
      <c r="R284" s="240"/>
    </row>
    <row r="285" spans="2:18" ht="33.950000000000003" customHeight="1" x14ac:dyDescent="0.25">
      <c r="B285" s="165"/>
      <c r="C285" s="165"/>
      <c r="D285" s="165"/>
      <c r="E285" s="163"/>
      <c r="F285" s="371"/>
      <c r="G285" s="245"/>
      <c r="H285" s="373"/>
      <c r="I285" s="523"/>
      <c r="J285" s="264"/>
      <c r="K285" s="165"/>
      <c r="L285" s="165"/>
      <c r="M285" s="163"/>
      <c r="N285" s="371"/>
      <c r="O285" s="176"/>
      <c r="P285" s="219"/>
      <c r="Q285" s="522"/>
      <c r="R285" s="240"/>
    </row>
    <row r="286" spans="2:18" ht="33.950000000000003" customHeight="1" x14ac:dyDescent="0.25">
      <c r="B286" s="165"/>
      <c r="C286" s="165"/>
      <c r="D286" s="165"/>
      <c r="E286" s="163"/>
      <c r="F286" s="371"/>
      <c r="G286" s="245"/>
      <c r="H286" s="373"/>
      <c r="I286" s="523"/>
      <c r="J286" s="264"/>
      <c r="K286" s="165"/>
      <c r="L286" s="165"/>
      <c r="M286" s="163"/>
      <c r="N286" s="371"/>
      <c r="O286" s="176"/>
      <c r="P286" s="219"/>
      <c r="Q286" s="522"/>
      <c r="R286" s="240"/>
    </row>
    <row r="287" spans="2:18" ht="33.950000000000003" customHeight="1" x14ac:dyDescent="0.25">
      <c r="B287" s="165"/>
      <c r="C287" s="165"/>
      <c r="D287" s="165"/>
      <c r="E287" s="163"/>
      <c r="F287" s="371"/>
      <c r="G287" s="245"/>
      <c r="H287" s="373"/>
      <c r="I287" s="523"/>
      <c r="J287" s="264"/>
      <c r="K287" s="165"/>
      <c r="L287" s="165"/>
      <c r="M287" s="163"/>
      <c r="N287" s="371"/>
      <c r="O287" s="176"/>
      <c r="P287" s="219"/>
      <c r="Q287" s="522"/>
      <c r="R287" s="240"/>
    </row>
    <row r="288" spans="2:18" ht="33.950000000000003" customHeight="1" x14ac:dyDescent="0.25">
      <c r="B288" s="165"/>
      <c r="C288" s="165"/>
      <c r="D288" s="165"/>
      <c r="E288" s="163"/>
      <c r="F288" s="371"/>
      <c r="G288" s="245"/>
      <c r="H288" s="373"/>
      <c r="I288" s="523"/>
      <c r="J288" s="264"/>
      <c r="K288" s="165"/>
      <c r="L288" s="165"/>
      <c r="M288" s="163"/>
      <c r="N288" s="371"/>
      <c r="O288" s="176"/>
      <c r="P288" s="219"/>
      <c r="Q288" s="522"/>
      <c r="R288" s="240"/>
    </row>
    <row r="289" spans="2:18" ht="33.950000000000003" customHeight="1" x14ac:dyDescent="0.25">
      <c r="B289" s="165"/>
      <c r="C289" s="165"/>
      <c r="D289" s="165"/>
      <c r="E289" s="163"/>
      <c r="F289" s="371"/>
      <c r="G289" s="245"/>
      <c r="H289" s="373"/>
      <c r="I289" s="523"/>
      <c r="J289" s="264"/>
      <c r="K289" s="165"/>
      <c r="L289" s="165"/>
      <c r="M289" s="163"/>
      <c r="N289" s="371"/>
      <c r="O289" s="176"/>
      <c r="P289" s="219"/>
      <c r="Q289" s="522"/>
      <c r="R289" s="240"/>
    </row>
    <row r="290" spans="2:18" ht="33.950000000000003" customHeight="1" x14ac:dyDescent="0.25">
      <c r="B290" s="165"/>
      <c r="C290" s="165"/>
      <c r="D290" s="165"/>
      <c r="E290" s="163"/>
      <c r="F290" s="371"/>
      <c r="G290" s="245"/>
      <c r="H290" s="373"/>
      <c r="I290" s="523"/>
      <c r="J290" s="264"/>
      <c r="K290" s="165"/>
      <c r="L290" s="165"/>
      <c r="M290" s="163"/>
      <c r="N290" s="371"/>
      <c r="O290" s="176"/>
      <c r="P290" s="219"/>
      <c r="Q290" s="522"/>
      <c r="R290" s="240"/>
    </row>
    <row r="291" spans="2:18" ht="33.950000000000003" customHeight="1" x14ac:dyDescent="0.25">
      <c r="B291" s="165"/>
      <c r="C291" s="165"/>
      <c r="D291" s="165"/>
      <c r="E291" s="163"/>
      <c r="F291" s="371"/>
      <c r="G291" s="245"/>
      <c r="H291" s="373"/>
      <c r="I291" s="523"/>
      <c r="J291" s="264"/>
      <c r="K291" s="165"/>
      <c r="L291" s="165"/>
      <c r="M291" s="163"/>
      <c r="N291" s="371"/>
      <c r="O291" s="176"/>
      <c r="P291" s="219"/>
      <c r="Q291" s="522"/>
      <c r="R291" s="240"/>
    </row>
    <row r="292" spans="2:18" ht="33.950000000000003" customHeight="1" x14ac:dyDescent="0.25">
      <c r="B292" s="165"/>
      <c r="C292" s="165"/>
      <c r="D292" s="165"/>
      <c r="E292" s="163"/>
      <c r="F292" s="371"/>
      <c r="G292" s="245"/>
      <c r="H292" s="373"/>
      <c r="I292" s="523"/>
      <c r="J292" s="264"/>
      <c r="K292" s="165"/>
      <c r="L292" s="165"/>
      <c r="M292" s="163"/>
      <c r="N292" s="371"/>
      <c r="O292" s="176"/>
      <c r="P292" s="219"/>
      <c r="Q292" s="522"/>
      <c r="R292" s="240"/>
    </row>
    <row r="293" spans="2:18" ht="33.950000000000003" customHeight="1" x14ac:dyDescent="0.25">
      <c r="B293" s="165"/>
      <c r="C293" s="165"/>
      <c r="D293" s="165"/>
      <c r="E293" s="163"/>
      <c r="F293" s="371"/>
      <c r="G293" s="245"/>
      <c r="H293" s="373"/>
      <c r="I293" s="523"/>
      <c r="J293" s="264"/>
      <c r="K293" s="165"/>
      <c r="L293" s="165"/>
      <c r="M293" s="163"/>
      <c r="N293" s="371"/>
      <c r="O293" s="176"/>
      <c r="P293" s="219"/>
      <c r="Q293" s="522"/>
      <c r="R293" s="240"/>
    </row>
    <row r="294" spans="2:18" ht="33.950000000000003" customHeight="1" x14ac:dyDescent="0.25">
      <c r="B294" s="165"/>
      <c r="C294" s="165"/>
      <c r="D294" s="165"/>
      <c r="E294" s="163"/>
      <c r="F294" s="371"/>
      <c r="G294" s="245"/>
      <c r="H294" s="373"/>
      <c r="I294" s="523"/>
      <c r="J294" s="264"/>
      <c r="K294" s="165"/>
      <c r="L294" s="165"/>
      <c r="M294" s="163"/>
      <c r="N294" s="371"/>
      <c r="O294" s="176"/>
      <c r="P294" s="219"/>
      <c r="Q294" s="522"/>
      <c r="R294" s="240"/>
    </row>
    <row r="295" spans="2:18" ht="33.950000000000003" customHeight="1" x14ac:dyDescent="0.25">
      <c r="B295" s="165"/>
      <c r="C295" s="165"/>
      <c r="D295" s="165"/>
      <c r="E295" s="163"/>
      <c r="F295" s="371"/>
      <c r="G295" s="245"/>
      <c r="H295" s="373"/>
      <c r="I295" s="523"/>
      <c r="J295" s="264"/>
      <c r="K295" s="165"/>
      <c r="L295" s="165"/>
      <c r="M295" s="163"/>
      <c r="N295" s="371"/>
      <c r="O295" s="176"/>
      <c r="P295" s="219"/>
      <c r="Q295" s="522"/>
      <c r="R295" s="240"/>
    </row>
    <row r="296" spans="2:18" ht="33.950000000000003" customHeight="1" x14ac:dyDescent="0.25">
      <c r="B296" s="165"/>
      <c r="C296" s="165"/>
      <c r="D296" s="165"/>
      <c r="E296" s="163"/>
      <c r="F296" s="371"/>
      <c r="G296" s="245"/>
      <c r="H296" s="373"/>
      <c r="I296" s="523"/>
      <c r="J296" s="264"/>
      <c r="K296" s="165"/>
      <c r="L296" s="165"/>
      <c r="M296" s="163"/>
      <c r="N296" s="371"/>
      <c r="O296" s="176"/>
      <c r="P296" s="219"/>
      <c r="Q296" s="522"/>
      <c r="R296" s="240"/>
    </row>
    <row r="297" spans="2:18" ht="33.950000000000003" customHeight="1" x14ac:dyDescent="0.25">
      <c r="B297" s="165"/>
      <c r="C297" s="165"/>
      <c r="D297" s="165"/>
      <c r="E297" s="163"/>
      <c r="F297" s="371"/>
      <c r="G297" s="245"/>
      <c r="H297" s="373"/>
      <c r="I297" s="523"/>
      <c r="J297" s="264"/>
      <c r="K297" s="165"/>
      <c r="L297" s="165"/>
      <c r="M297" s="163"/>
      <c r="N297" s="371"/>
      <c r="O297" s="176"/>
      <c r="P297" s="219"/>
      <c r="Q297" s="522"/>
      <c r="R297" s="240"/>
    </row>
    <row r="298" spans="2:18" ht="33.950000000000003" customHeight="1" x14ac:dyDescent="0.25">
      <c r="B298" s="165"/>
      <c r="C298" s="165"/>
      <c r="D298" s="165"/>
      <c r="E298" s="163"/>
      <c r="F298" s="371"/>
      <c r="G298" s="245"/>
      <c r="H298" s="373"/>
      <c r="I298" s="523"/>
      <c r="J298" s="264"/>
      <c r="K298" s="165"/>
      <c r="L298" s="165"/>
      <c r="M298" s="163"/>
      <c r="N298" s="371"/>
      <c r="O298" s="176"/>
      <c r="P298" s="219"/>
      <c r="Q298" s="522"/>
      <c r="R298" s="240"/>
    </row>
    <row r="299" spans="2:18" ht="33.950000000000003" customHeight="1" x14ac:dyDescent="0.25">
      <c r="B299" s="165"/>
      <c r="C299" s="165"/>
      <c r="D299" s="165"/>
      <c r="E299" s="163"/>
      <c r="F299" s="371"/>
      <c r="G299" s="245"/>
      <c r="H299" s="373"/>
      <c r="I299" s="523"/>
      <c r="J299" s="264"/>
      <c r="K299" s="165"/>
      <c r="L299" s="165"/>
      <c r="M299" s="163"/>
      <c r="N299" s="371"/>
      <c r="O299" s="176"/>
      <c r="P299" s="219"/>
      <c r="Q299" s="522"/>
      <c r="R299" s="240"/>
    </row>
    <row r="300" spans="2:18" ht="33.950000000000003" customHeight="1" x14ac:dyDescent="0.25">
      <c r="B300" s="165"/>
      <c r="C300" s="165"/>
      <c r="D300" s="165"/>
      <c r="E300" s="163"/>
      <c r="F300" s="371"/>
      <c r="G300" s="245"/>
      <c r="H300" s="373"/>
      <c r="I300" s="523"/>
      <c r="J300" s="264"/>
      <c r="K300" s="165"/>
      <c r="L300" s="165"/>
      <c r="M300" s="163"/>
      <c r="N300" s="371"/>
      <c r="O300" s="176"/>
      <c r="P300" s="219"/>
      <c r="Q300" s="522"/>
      <c r="R300" s="240"/>
    </row>
    <row r="301" spans="2:18" ht="33.950000000000003" customHeight="1" x14ac:dyDescent="0.25">
      <c r="B301" s="165"/>
      <c r="C301" s="165"/>
      <c r="D301" s="165"/>
      <c r="E301" s="163"/>
      <c r="F301" s="371"/>
      <c r="G301" s="245"/>
      <c r="H301" s="373"/>
      <c r="I301" s="523"/>
      <c r="J301" s="264"/>
      <c r="K301" s="165"/>
      <c r="L301" s="165"/>
      <c r="M301" s="163"/>
      <c r="N301" s="371"/>
      <c r="O301" s="176"/>
      <c r="P301" s="219"/>
      <c r="Q301" s="522"/>
      <c r="R301" s="240"/>
    </row>
    <row r="302" spans="2:18" ht="33.950000000000003" customHeight="1" x14ac:dyDescent="0.25">
      <c r="B302" s="165"/>
      <c r="C302" s="165"/>
      <c r="D302" s="165"/>
      <c r="E302" s="163"/>
      <c r="F302" s="371"/>
      <c r="G302" s="245"/>
      <c r="H302" s="373"/>
      <c r="I302" s="523"/>
      <c r="J302" s="264"/>
      <c r="K302" s="165"/>
      <c r="L302" s="165"/>
      <c r="M302" s="163"/>
      <c r="N302" s="371"/>
      <c r="O302" s="176"/>
      <c r="P302" s="219"/>
      <c r="Q302" s="522"/>
      <c r="R302" s="240"/>
    </row>
    <row r="303" spans="2:18" ht="33.950000000000003" customHeight="1" x14ac:dyDescent="0.25">
      <c r="B303" s="165"/>
      <c r="C303" s="165"/>
      <c r="D303" s="165"/>
      <c r="E303" s="163"/>
      <c r="F303" s="371"/>
      <c r="G303" s="245"/>
      <c r="H303" s="373"/>
      <c r="I303" s="523"/>
      <c r="J303" s="264"/>
      <c r="K303" s="165"/>
      <c r="L303" s="165"/>
      <c r="M303" s="163"/>
      <c r="N303" s="371"/>
      <c r="O303" s="176"/>
      <c r="P303" s="219"/>
      <c r="Q303" s="522"/>
      <c r="R303" s="240"/>
    </row>
    <row r="304" spans="2:18" ht="33.950000000000003" customHeight="1" x14ac:dyDescent="0.25">
      <c r="B304" s="165"/>
      <c r="C304" s="165"/>
      <c r="D304" s="165"/>
      <c r="E304" s="163"/>
      <c r="F304" s="371"/>
      <c r="G304" s="245"/>
      <c r="H304" s="373"/>
      <c r="I304" s="523"/>
      <c r="J304" s="264"/>
      <c r="K304" s="165"/>
      <c r="L304" s="165"/>
      <c r="M304" s="163"/>
      <c r="N304" s="371"/>
      <c r="O304" s="176"/>
      <c r="P304" s="219"/>
      <c r="Q304" s="522"/>
      <c r="R304" s="240"/>
    </row>
    <row r="305" spans="2:18" ht="33.950000000000003" customHeight="1" x14ac:dyDescent="0.25">
      <c r="B305" s="165"/>
      <c r="C305" s="165"/>
      <c r="D305" s="165"/>
      <c r="E305" s="163"/>
      <c r="F305" s="371"/>
      <c r="G305" s="245"/>
      <c r="H305" s="373"/>
      <c r="I305" s="523"/>
      <c r="J305" s="264"/>
      <c r="K305" s="165"/>
      <c r="L305" s="165"/>
      <c r="M305" s="163"/>
      <c r="N305" s="371"/>
      <c r="O305" s="176"/>
      <c r="P305" s="219"/>
      <c r="Q305" s="522"/>
      <c r="R305" s="240"/>
    </row>
    <row r="306" spans="2:18" ht="33.950000000000003" customHeight="1" x14ac:dyDescent="0.25">
      <c r="B306" s="165"/>
      <c r="C306" s="165"/>
      <c r="D306" s="165"/>
      <c r="E306" s="163"/>
      <c r="F306" s="371"/>
      <c r="G306" s="245"/>
      <c r="H306" s="373"/>
      <c r="I306" s="523"/>
      <c r="J306" s="264"/>
      <c r="K306" s="165"/>
      <c r="L306" s="165"/>
      <c r="M306" s="163"/>
      <c r="N306" s="371"/>
      <c r="O306" s="176"/>
      <c r="P306" s="219"/>
      <c r="Q306" s="522"/>
      <c r="R306" s="240"/>
    </row>
    <row r="307" spans="2:18" ht="33.950000000000003" customHeight="1" x14ac:dyDescent="0.25">
      <c r="B307" s="165"/>
      <c r="C307" s="165"/>
      <c r="D307" s="165"/>
      <c r="E307" s="163"/>
      <c r="F307" s="371"/>
      <c r="G307" s="245"/>
      <c r="H307" s="373"/>
      <c r="I307" s="523"/>
      <c r="J307" s="264"/>
      <c r="K307" s="165"/>
      <c r="L307" s="165"/>
      <c r="M307" s="163"/>
      <c r="N307" s="371"/>
      <c r="O307" s="176"/>
      <c r="P307" s="219"/>
      <c r="Q307" s="522"/>
      <c r="R307" s="240"/>
    </row>
    <row r="308" spans="2:18" ht="33.950000000000003" customHeight="1" x14ac:dyDescent="0.25">
      <c r="B308" s="165"/>
      <c r="C308" s="165"/>
      <c r="D308" s="165"/>
      <c r="E308" s="163"/>
      <c r="F308" s="371"/>
      <c r="G308" s="245"/>
      <c r="H308" s="373"/>
      <c r="I308" s="523"/>
      <c r="J308" s="264"/>
      <c r="K308" s="165"/>
      <c r="L308" s="165"/>
      <c r="M308" s="163"/>
      <c r="N308" s="371"/>
      <c r="O308" s="176"/>
      <c r="P308" s="219"/>
      <c r="Q308" s="522"/>
      <c r="R308" s="240"/>
    </row>
    <row r="309" spans="2:18" ht="33.950000000000003" customHeight="1" x14ac:dyDescent="0.25">
      <c r="B309" s="165"/>
      <c r="C309" s="165"/>
      <c r="D309" s="165"/>
      <c r="E309" s="163"/>
      <c r="F309" s="371"/>
      <c r="G309" s="245"/>
      <c r="H309" s="373"/>
      <c r="I309" s="523"/>
      <c r="J309" s="264"/>
      <c r="K309" s="165"/>
      <c r="L309" s="165"/>
      <c r="M309" s="163"/>
      <c r="N309" s="371"/>
      <c r="O309" s="176"/>
      <c r="P309" s="219"/>
      <c r="Q309" s="522"/>
      <c r="R309" s="240"/>
    </row>
    <row r="310" spans="2:18" ht="33.950000000000003" customHeight="1" x14ac:dyDescent="0.25">
      <c r="B310" s="165"/>
      <c r="C310" s="165"/>
      <c r="D310" s="165"/>
      <c r="E310" s="163"/>
      <c r="F310" s="371"/>
      <c r="G310" s="245"/>
      <c r="H310" s="373"/>
      <c r="I310" s="523"/>
      <c r="J310" s="264"/>
      <c r="K310" s="165"/>
      <c r="L310" s="165"/>
      <c r="M310" s="163"/>
      <c r="N310" s="371"/>
      <c r="O310" s="176"/>
      <c r="P310" s="219"/>
      <c r="Q310" s="522"/>
      <c r="R310" s="240"/>
    </row>
    <row r="311" spans="2:18" ht="33.950000000000003" customHeight="1" x14ac:dyDescent="0.25">
      <c r="B311" s="165"/>
      <c r="C311" s="165"/>
      <c r="D311" s="165"/>
      <c r="E311" s="163"/>
      <c r="F311" s="371"/>
      <c r="G311" s="245"/>
      <c r="H311" s="373"/>
      <c r="I311" s="523"/>
      <c r="J311" s="264"/>
      <c r="K311" s="165"/>
      <c r="L311" s="165"/>
      <c r="M311" s="163"/>
      <c r="N311" s="371"/>
      <c r="O311" s="176"/>
      <c r="P311" s="219"/>
      <c r="Q311" s="522"/>
      <c r="R311" s="240"/>
    </row>
    <row r="312" spans="2:18" ht="33.950000000000003" customHeight="1" x14ac:dyDescent="0.25">
      <c r="B312" s="165"/>
      <c r="C312" s="165"/>
      <c r="D312" s="165"/>
      <c r="E312" s="163"/>
      <c r="F312" s="371"/>
      <c r="G312" s="245"/>
      <c r="H312" s="373"/>
      <c r="I312" s="523"/>
      <c r="J312" s="264"/>
      <c r="K312" s="165"/>
      <c r="L312" s="165"/>
      <c r="M312" s="163"/>
      <c r="N312" s="371"/>
      <c r="O312" s="176"/>
      <c r="P312" s="219"/>
      <c r="Q312" s="522"/>
      <c r="R312" s="240"/>
    </row>
    <row r="313" spans="2:18" ht="33.950000000000003" customHeight="1" x14ac:dyDescent="0.25">
      <c r="B313" s="165"/>
      <c r="C313" s="165"/>
      <c r="D313" s="165"/>
      <c r="E313" s="163"/>
      <c r="F313" s="371"/>
      <c r="G313" s="245"/>
      <c r="H313" s="373"/>
      <c r="I313" s="523"/>
      <c r="J313" s="264"/>
      <c r="K313" s="165"/>
      <c r="L313" s="165"/>
      <c r="M313" s="163"/>
      <c r="N313" s="371"/>
      <c r="O313" s="176"/>
      <c r="P313" s="219"/>
      <c r="Q313" s="522"/>
      <c r="R313" s="240"/>
    </row>
    <row r="314" spans="2:18" ht="33.950000000000003" customHeight="1" x14ac:dyDescent="0.25">
      <c r="B314" s="165"/>
      <c r="C314" s="165"/>
      <c r="D314" s="165"/>
      <c r="E314" s="163"/>
      <c r="F314" s="371"/>
      <c r="G314" s="245"/>
      <c r="H314" s="373"/>
      <c r="I314" s="523"/>
      <c r="J314" s="264"/>
      <c r="K314" s="165"/>
      <c r="L314" s="165"/>
      <c r="M314" s="163"/>
      <c r="N314" s="371"/>
      <c r="O314" s="176"/>
      <c r="P314" s="219"/>
      <c r="Q314" s="522"/>
      <c r="R314" s="240"/>
    </row>
    <row r="315" spans="2:18" ht="33.950000000000003" customHeight="1" x14ac:dyDescent="0.25">
      <c r="B315" s="165"/>
      <c r="C315" s="165"/>
      <c r="D315" s="165"/>
      <c r="E315" s="163"/>
      <c r="F315" s="371"/>
      <c r="G315" s="245"/>
      <c r="H315" s="373"/>
      <c r="I315" s="523"/>
      <c r="J315" s="264"/>
      <c r="K315" s="165"/>
      <c r="L315" s="165"/>
      <c r="M315" s="163"/>
      <c r="N315" s="371"/>
      <c r="O315" s="176"/>
      <c r="P315" s="219"/>
      <c r="Q315" s="522"/>
      <c r="R315" s="240"/>
    </row>
    <row r="316" spans="2:18" ht="33.950000000000003" customHeight="1" x14ac:dyDescent="0.25">
      <c r="B316" s="165"/>
      <c r="C316" s="165"/>
      <c r="D316" s="165"/>
      <c r="E316" s="163"/>
      <c r="F316" s="371"/>
      <c r="G316" s="245"/>
      <c r="H316" s="373"/>
      <c r="I316" s="523"/>
      <c r="J316" s="264"/>
      <c r="K316" s="165"/>
      <c r="L316" s="165"/>
      <c r="M316" s="163"/>
      <c r="N316" s="371"/>
      <c r="O316" s="176"/>
      <c r="P316" s="219"/>
      <c r="Q316" s="522"/>
      <c r="R316" s="240"/>
    </row>
    <row r="317" spans="2:18" ht="33.950000000000003" customHeight="1" x14ac:dyDescent="0.25">
      <c r="B317" s="165"/>
      <c r="C317" s="165"/>
      <c r="D317" s="165"/>
      <c r="E317" s="163"/>
      <c r="F317" s="371"/>
      <c r="G317" s="245"/>
      <c r="H317" s="373"/>
      <c r="I317" s="523"/>
      <c r="J317" s="264"/>
      <c r="K317" s="165"/>
      <c r="L317" s="165"/>
      <c r="M317" s="163"/>
      <c r="N317" s="371"/>
      <c r="O317" s="176"/>
      <c r="P317" s="219"/>
      <c r="Q317" s="522"/>
      <c r="R317" s="240"/>
    </row>
    <row r="318" spans="2:18" ht="33.950000000000003" customHeight="1" x14ac:dyDescent="0.25">
      <c r="B318" s="165"/>
      <c r="C318" s="165"/>
      <c r="D318" s="165"/>
      <c r="E318" s="163"/>
      <c r="F318" s="371"/>
      <c r="G318" s="245"/>
      <c r="H318" s="373"/>
      <c r="I318" s="523"/>
      <c r="J318" s="264"/>
      <c r="K318" s="165"/>
      <c r="L318" s="165"/>
      <c r="M318" s="163"/>
      <c r="N318" s="371"/>
      <c r="O318" s="176"/>
      <c r="P318" s="219"/>
      <c r="Q318" s="522"/>
      <c r="R318" s="240"/>
    </row>
    <row r="319" spans="2:18" ht="33.950000000000003" customHeight="1" x14ac:dyDescent="0.25">
      <c r="B319" s="165"/>
      <c r="C319" s="165"/>
      <c r="D319" s="165"/>
      <c r="E319" s="163"/>
      <c r="F319" s="371"/>
      <c r="G319" s="245"/>
      <c r="H319" s="373"/>
      <c r="I319" s="523"/>
      <c r="J319" s="264"/>
      <c r="K319" s="165"/>
      <c r="L319" s="165"/>
      <c r="M319" s="163"/>
      <c r="N319" s="371"/>
      <c r="O319" s="176"/>
      <c r="P319" s="219"/>
      <c r="Q319" s="522"/>
      <c r="R319" s="240"/>
    </row>
    <row r="320" spans="2:18" ht="33.950000000000003" customHeight="1" x14ac:dyDescent="0.25">
      <c r="B320" s="165"/>
      <c r="C320" s="165"/>
      <c r="D320" s="165"/>
      <c r="E320" s="163"/>
      <c r="F320" s="371"/>
      <c r="G320" s="245"/>
      <c r="H320" s="373"/>
      <c r="I320" s="523"/>
      <c r="J320" s="264"/>
      <c r="K320" s="165"/>
      <c r="L320" s="165"/>
      <c r="M320" s="163"/>
      <c r="N320" s="371"/>
      <c r="O320" s="176"/>
      <c r="P320" s="219"/>
      <c r="Q320" s="522"/>
      <c r="R320" s="240"/>
    </row>
    <row r="321" spans="2:18" ht="33.950000000000003" customHeight="1" x14ac:dyDescent="0.25">
      <c r="B321" s="165"/>
      <c r="C321" s="165"/>
      <c r="D321" s="165"/>
      <c r="E321" s="163"/>
      <c r="F321" s="371"/>
      <c r="G321" s="245"/>
      <c r="H321" s="373"/>
      <c r="I321" s="523"/>
      <c r="J321" s="264"/>
      <c r="K321" s="165"/>
      <c r="L321" s="165"/>
      <c r="M321" s="163"/>
      <c r="N321" s="371"/>
      <c r="O321" s="176"/>
      <c r="P321" s="219"/>
      <c r="Q321" s="522"/>
      <c r="R321" s="240"/>
    </row>
    <row r="322" spans="2:18" ht="33.950000000000003" customHeight="1" x14ac:dyDescent="0.25">
      <c r="B322" s="165"/>
      <c r="C322" s="165"/>
      <c r="D322" s="165"/>
      <c r="E322" s="163"/>
      <c r="F322" s="371"/>
      <c r="G322" s="245"/>
      <c r="H322" s="373"/>
      <c r="I322" s="523"/>
      <c r="J322" s="264"/>
      <c r="K322" s="165"/>
      <c r="L322" s="165"/>
      <c r="M322" s="163"/>
      <c r="N322" s="371"/>
      <c r="O322" s="176"/>
      <c r="P322" s="219"/>
      <c r="Q322" s="522"/>
      <c r="R322" s="240"/>
    </row>
    <row r="323" spans="2:18" ht="33.950000000000003" customHeight="1" x14ac:dyDescent="0.25">
      <c r="B323" s="165"/>
      <c r="C323" s="165"/>
      <c r="D323" s="165"/>
      <c r="E323" s="163"/>
      <c r="F323" s="371"/>
      <c r="G323" s="245"/>
      <c r="H323" s="373"/>
      <c r="I323" s="523"/>
      <c r="J323" s="264"/>
      <c r="K323" s="165"/>
      <c r="L323" s="165"/>
      <c r="M323" s="163"/>
      <c r="N323" s="371"/>
      <c r="O323" s="176"/>
      <c r="P323" s="219"/>
      <c r="Q323" s="522"/>
      <c r="R323" s="240"/>
    </row>
    <row r="324" spans="2:18" ht="33.950000000000003" customHeight="1" x14ac:dyDescent="0.25">
      <c r="B324" s="165"/>
      <c r="C324" s="165"/>
      <c r="D324" s="165"/>
      <c r="E324" s="163"/>
      <c r="F324" s="371"/>
      <c r="G324" s="245"/>
      <c r="H324" s="373"/>
      <c r="I324" s="523"/>
      <c r="J324" s="264"/>
      <c r="K324" s="165"/>
      <c r="L324" s="165"/>
      <c r="M324" s="163"/>
      <c r="N324" s="371"/>
      <c r="O324" s="176"/>
      <c r="P324" s="219"/>
      <c r="Q324" s="522"/>
      <c r="R324" s="240"/>
    </row>
    <row r="325" spans="2:18" ht="33.950000000000003" customHeight="1" x14ac:dyDescent="0.25">
      <c r="B325" s="165"/>
      <c r="C325" s="165"/>
      <c r="D325" s="165"/>
      <c r="E325" s="163"/>
      <c r="F325" s="371"/>
      <c r="G325" s="245"/>
      <c r="H325" s="373"/>
      <c r="I325" s="523"/>
      <c r="J325" s="264"/>
      <c r="K325" s="165"/>
      <c r="L325" s="165"/>
      <c r="M325" s="163"/>
      <c r="N325" s="371"/>
      <c r="O325" s="176"/>
      <c r="P325" s="219"/>
      <c r="Q325" s="522"/>
      <c r="R325" s="240"/>
    </row>
    <row r="326" spans="2:18" ht="33.950000000000003" customHeight="1" x14ac:dyDescent="0.25">
      <c r="B326" s="165"/>
      <c r="C326" s="165"/>
      <c r="D326" s="165"/>
      <c r="E326" s="163"/>
      <c r="F326" s="371"/>
      <c r="G326" s="245"/>
      <c r="H326" s="373"/>
      <c r="I326" s="523"/>
      <c r="J326" s="264"/>
      <c r="K326" s="165"/>
      <c r="L326" s="165"/>
      <c r="M326" s="163"/>
      <c r="N326" s="371"/>
      <c r="O326" s="176"/>
      <c r="P326" s="219"/>
      <c r="Q326" s="522"/>
      <c r="R326" s="240"/>
    </row>
    <row r="327" spans="2:18" ht="33.950000000000003" customHeight="1" x14ac:dyDescent="0.25">
      <c r="B327" s="165"/>
      <c r="C327" s="165"/>
      <c r="D327" s="165"/>
      <c r="E327" s="163"/>
      <c r="F327" s="371"/>
      <c r="G327" s="245"/>
      <c r="H327" s="373"/>
      <c r="I327" s="523"/>
      <c r="J327" s="264"/>
      <c r="K327" s="165"/>
      <c r="L327" s="165"/>
      <c r="M327" s="163"/>
      <c r="N327" s="371"/>
      <c r="O327" s="176"/>
      <c r="P327" s="219"/>
      <c r="Q327" s="522"/>
      <c r="R327" s="240"/>
    </row>
    <row r="328" spans="2:18" ht="33.950000000000003" customHeight="1" x14ac:dyDescent="0.25">
      <c r="B328" s="165"/>
      <c r="C328" s="165"/>
      <c r="D328" s="165"/>
      <c r="E328" s="163"/>
      <c r="F328" s="371"/>
      <c r="G328" s="245"/>
      <c r="H328" s="373"/>
      <c r="I328" s="523"/>
      <c r="J328" s="264"/>
      <c r="K328" s="165"/>
      <c r="L328" s="165"/>
      <c r="M328" s="163"/>
      <c r="N328" s="371"/>
      <c r="O328" s="176"/>
      <c r="P328" s="219"/>
      <c r="Q328" s="522"/>
      <c r="R328" s="240"/>
    </row>
    <row r="329" spans="2:18" ht="33.950000000000003" customHeight="1" x14ac:dyDescent="0.25">
      <c r="B329" s="165"/>
      <c r="C329" s="165"/>
      <c r="D329" s="165"/>
      <c r="E329" s="163"/>
      <c r="F329" s="371"/>
      <c r="G329" s="245"/>
      <c r="H329" s="373"/>
      <c r="I329" s="523"/>
      <c r="J329" s="264"/>
      <c r="K329" s="165"/>
      <c r="L329" s="165"/>
      <c r="M329" s="163"/>
      <c r="N329" s="371"/>
      <c r="O329" s="176"/>
      <c r="P329" s="219"/>
      <c r="Q329" s="522"/>
      <c r="R329" s="240"/>
    </row>
    <row r="330" spans="2:18" ht="33.950000000000003" customHeight="1" x14ac:dyDescent="0.25">
      <c r="B330" s="165"/>
      <c r="C330" s="165"/>
      <c r="D330" s="165"/>
      <c r="E330" s="163"/>
      <c r="F330" s="371"/>
      <c r="G330" s="245"/>
      <c r="H330" s="373"/>
      <c r="I330" s="523"/>
      <c r="J330" s="264"/>
      <c r="K330" s="165"/>
      <c r="L330" s="165"/>
      <c r="M330" s="163"/>
      <c r="N330" s="371"/>
      <c r="O330" s="176"/>
      <c r="P330" s="219"/>
      <c r="Q330" s="522"/>
      <c r="R330" s="240"/>
    </row>
    <row r="331" spans="2:18" ht="33.950000000000003" customHeight="1" x14ac:dyDescent="0.25">
      <c r="B331" s="165"/>
      <c r="C331" s="165"/>
      <c r="D331" s="165"/>
      <c r="E331" s="163"/>
      <c r="F331" s="371"/>
      <c r="G331" s="245"/>
      <c r="H331" s="373"/>
      <c r="I331" s="523"/>
      <c r="J331" s="264"/>
      <c r="K331" s="165"/>
      <c r="L331" s="165"/>
      <c r="M331" s="163"/>
      <c r="N331" s="371"/>
      <c r="O331" s="176"/>
      <c r="P331" s="219"/>
      <c r="Q331" s="522"/>
      <c r="R331" s="240"/>
    </row>
    <row r="332" spans="2:18" ht="33.950000000000003" customHeight="1" x14ac:dyDescent="0.25">
      <c r="B332" s="165"/>
      <c r="C332" s="165"/>
      <c r="D332" s="165"/>
      <c r="E332" s="163"/>
      <c r="F332" s="371"/>
      <c r="G332" s="245"/>
      <c r="H332" s="373"/>
      <c r="I332" s="523"/>
      <c r="J332" s="264"/>
      <c r="K332" s="165"/>
      <c r="L332" s="165"/>
      <c r="M332" s="163"/>
      <c r="N332" s="371"/>
      <c r="O332" s="176"/>
      <c r="P332" s="219"/>
      <c r="Q332" s="522"/>
      <c r="R332" s="240"/>
    </row>
    <row r="333" spans="2:18" ht="33.950000000000003" customHeight="1" x14ac:dyDescent="0.25">
      <c r="B333" s="165"/>
      <c r="C333" s="165"/>
      <c r="D333" s="165"/>
      <c r="E333" s="163"/>
      <c r="F333" s="371"/>
      <c r="G333" s="245"/>
      <c r="H333" s="373"/>
      <c r="I333" s="523"/>
      <c r="J333" s="264"/>
      <c r="K333" s="165"/>
      <c r="L333" s="165"/>
      <c r="M333" s="163"/>
      <c r="N333" s="371"/>
      <c r="O333" s="176"/>
      <c r="P333" s="219"/>
      <c r="Q333" s="522"/>
      <c r="R333" s="240"/>
    </row>
    <row r="334" spans="2:18" ht="33.950000000000003" customHeight="1" x14ac:dyDescent="0.25">
      <c r="B334" s="165"/>
      <c r="C334" s="165"/>
      <c r="D334" s="165"/>
      <c r="E334" s="163"/>
      <c r="F334" s="371"/>
      <c r="G334" s="245"/>
      <c r="H334" s="373"/>
      <c r="I334" s="523"/>
      <c r="J334" s="264"/>
      <c r="K334" s="165"/>
      <c r="L334" s="165"/>
      <c r="M334" s="163"/>
      <c r="N334" s="371"/>
      <c r="O334" s="176"/>
      <c r="P334" s="219"/>
      <c r="Q334" s="522"/>
      <c r="R334" s="240"/>
    </row>
    <row r="335" spans="2:18" ht="33.950000000000003" customHeight="1" x14ac:dyDescent="0.25">
      <c r="B335" s="165"/>
      <c r="C335" s="165"/>
      <c r="D335" s="165"/>
      <c r="E335" s="163"/>
      <c r="F335" s="371"/>
      <c r="G335" s="245"/>
      <c r="H335" s="373"/>
      <c r="I335" s="523"/>
      <c r="J335" s="264"/>
      <c r="K335" s="165"/>
      <c r="L335" s="165"/>
      <c r="M335" s="163"/>
      <c r="N335" s="371"/>
      <c r="O335" s="176"/>
      <c r="P335" s="219"/>
      <c r="Q335" s="522"/>
      <c r="R335" s="240"/>
    </row>
    <row r="336" spans="2:18" ht="33.950000000000003" customHeight="1" x14ac:dyDescent="0.25">
      <c r="B336" s="165"/>
      <c r="C336" s="165"/>
      <c r="D336" s="165"/>
      <c r="E336" s="163"/>
      <c r="F336" s="371"/>
      <c r="G336" s="245"/>
      <c r="H336" s="373"/>
      <c r="I336" s="523"/>
      <c r="J336" s="264"/>
      <c r="K336" s="165"/>
      <c r="L336" s="165"/>
      <c r="M336" s="163"/>
      <c r="N336" s="371"/>
      <c r="O336" s="176"/>
      <c r="P336" s="219"/>
      <c r="Q336" s="522"/>
      <c r="R336" s="240"/>
    </row>
    <row r="337" spans="2:21" ht="33.950000000000003" customHeight="1" x14ac:dyDescent="0.25">
      <c r="B337" s="165"/>
      <c r="C337" s="165"/>
      <c r="D337" s="165"/>
      <c r="E337" s="163"/>
      <c r="F337" s="371"/>
      <c r="G337" s="245"/>
      <c r="H337" s="373"/>
      <c r="I337" s="523"/>
      <c r="J337" s="264"/>
      <c r="K337" s="165"/>
      <c r="L337" s="165"/>
      <c r="M337" s="163"/>
      <c r="N337" s="371"/>
      <c r="O337" s="176"/>
      <c r="P337" s="219"/>
      <c r="Q337" s="522"/>
      <c r="R337" s="240"/>
    </row>
    <row r="338" spans="2:21" ht="33.950000000000003" customHeight="1" x14ac:dyDescent="0.25">
      <c r="B338" s="165"/>
      <c r="C338" s="165"/>
      <c r="D338" s="165"/>
      <c r="E338" s="163"/>
      <c r="F338" s="371"/>
      <c r="G338" s="245"/>
      <c r="H338" s="373"/>
      <c r="I338" s="523"/>
      <c r="J338" s="264"/>
      <c r="K338" s="165"/>
      <c r="L338" s="165"/>
      <c r="M338" s="163"/>
      <c r="N338" s="371"/>
      <c r="O338" s="176"/>
      <c r="P338" s="219"/>
      <c r="Q338" s="522"/>
      <c r="R338" s="240"/>
    </row>
    <row r="339" spans="2:21" ht="33.950000000000003" customHeight="1" x14ac:dyDescent="0.25">
      <c r="B339" s="165"/>
      <c r="C339" s="165"/>
      <c r="D339" s="165"/>
      <c r="E339" s="163"/>
      <c r="F339" s="371"/>
      <c r="G339" s="245"/>
      <c r="H339" s="373"/>
      <c r="I339" s="523"/>
      <c r="J339" s="264"/>
      <c r="K339" s="165"/>
      <c r="L339" s="165"/>
      <c r="M339" s="163"/>
      <c r="N339" s="371"/>
      <c r="O339" s="176"/>
      <c r="P339" s="219"/>
      <c r="Q339" s="522"/>
      <c r="R339" s="240"/>
    </row>
    <row r="340" spans="2:21" ht="33.950000000000003" customHeight="1" x14ac:dyDescent="0.25">
      <c r="B340" s="165"/>
      <c r="C340" s="165"/>
      <c r="D340" s="165"/>
      <c r="E340" s="163"/>
      <c r="F340" s="371"/>
      <c r="G340" s="245"/>
      <c r="H340" s="373"/>
      <c r="I340" s="523"/>
      <c r="J340" s="264"/>
      <c r="K340" s="165"/>
      <c r="L340" s="165"/>
      <c r="M340" s="163"/>
      <c r="N340" s="371"/>
      <c r="O340" s="176"/>
      <c r="P340" s="219"/>
      <c r="Q340" s="522"/>
      <c r="R340" s="240"/>
    </row>
    <row r="341" spans="2:21" ht="33.950000000000003" customHeight="1" x14ac:dyDescent="0.25">
      <c r="B341" s="165"/>
      <c r="C341" s="165"/>
      <c r="D341" s="165"/>
      <c r="E341" s="163"/>
      <c r="F341" s="371"/>
      <c r="G341" s="245"/>
      <c r="H341" s="373"/>
      <c r="I341" s="523"/>
      <c r="J341" s="264"/>
      <c r="K341" s="165"/>
      <c r="L341" s="165"/>
      <c r="M341" s="163"/>
      <c r="N341" s="371"/>
      <c r="O341" s="176"/>
      <c r="P341" s="219"/>
      <c r="Q341" s="522"/>
      <c r="R341" s="240"/>
    </row>
    <row r="342" spans="2:21" ht="33.950000000000003" customHeight="1" x14ac:dyDescent="0.25">
      <c r="B342" s="165"/>
      <c r="C342" s="165"/>
      <c r="D342" s="165"/>
      <c r="E342" s="163"/>
      <c r="F342" s="371"/>
      <c r="G342" s="245"/>
      <c r="H342" s="373"/>
      <c r="I342" s="523"/>
      <c r="J342" s="264"/>
      <c r="K342" s="165"/>
      <c r="L342" s="165"/>
      <c r="M342" s="163"/>
      <c r="N342" s="371"/>
      <c r="O342" s="176"/>
      <c r="P342" s="219"/>
      <c r="Q342" s="522"/>
      <c r="R342" s="240"/>
    </row>
    <row r="343" spans="2:21" ht="33.950000000000003" customHeight="1" x14ac:dyDescent="0.25">
      <c r="B343" s="165"/>
      <c r="C343" s="165"/>
      <c r="D343" s="165"/>
      <c r="E343" s="163"/>
      <c r="F343" s="371"/>
      <c r="G343" s="245"/>
      <c r="H343" s="373"/>
      <c r="I343" s="523"/>
      <c r="J343" s="264"/>
      <c r="K343" s="165"/>
      <c r="L343" s="165"/>
      <c r="M343" s="163"/>
      <c r="N343" s="371"/>
      <c r="O343" s="176"/>
      <c r="P343" s="219"/>
      <c r="Q343" s="522"/>
      <c r="R343" s="240"/>
    </row>
    <row r="344" spans="2:21" ht="33.950000000000003" customHeight="1" x14ac:dyDescent="0.25">
      <c r="B344" s="165"/>
      <c r="C344" s="165"/>
      <c r="D344" s="165"/>
      <c r="E344" s="163"/>
      <c r="F344" s="371"/>
      <c r="G344" s="245"/>
      <c r="H344" s="373"/>
      <c r="I344" s="523"/>
      <c r="J344" s="264"/>
      <c r="K344" s="165"/>
      <c r="L344" s="165"/>
      <c r="M344" s="163"/>
      <c r="N344" s="371"/>
      <c r="O344" s="176"/>
      <c r="P344" s="219"/>
      <c r="Q344" s="522"/>
      <c r="R344" s="240"/>
    </row>
    <row r="345" spans="2:21" ht="33.950000000000003" customHeight="1" x14ac:dyDescent="0.25">
      <c r="B345" s="165"/>
      <c r="C345" s="165"/>
      <c r="D345" s="165"/>
      <c r="E345" s="163"/>
      <c r="F345" s="371"/>
      <c r="G345" s="245"/>
      <c r="H345" s="373"/>
      <c r="I345" s="523"/>
      <c r="J345" s="264"/>
      <c r="K345" s="165"/>
      <c r="L345" s="165"/>
      <c r="M345" s="163"/>
      <c r="N345" s="371"/>
      <c r="O345" s="176"/>
      <c r="P345" s="219"/>
      <c r="Q345" s="522"/>
      <c r="R345" s="240"/>
    </row>
    <row r="346" spans="2:21" ht="33.950000000000003" customHeight="1" x14ac:dyDescent="0.25">
      <c r="B346" s="165"/>
      <c r="C346" s="165"/>
      <c r="D346" s="165"/>
      <c r="E346" s="163"/>
      <c r="F346" s="371"/>
      <c r="G346" s="245"/>
      <c r="H346" s="373"/>
      <c r="I346" s="523"/>
      <c r="J346" s="264"/>
      <c r="K346" s="165"/>
      <c r="L346" s="165"/>
      <c r="M346" s="163"/>
      <c r="N346" s="371"/>
      <c r="O346" s="176"/>
      <c r="P346" s="219"/>
      <c r="Q346" s="522"/>
      <c r="R346" s="240"/>
    </row>
    <row r="347" spans="2:21" ht="33.950000000000003" customHeight="1" x14ac:dyDescent="0.25">
      <c r="B347" s="165"/>
      <c r="C347" s="165"/>
      <c r="D347" s="165"/>
      <c r="E347" s="163"/>
      <c r="F347" s="371"/>
      <c r="G347" s="245"/>
      <c r="H347" s="373"/>
      <c r="I347" s="523"/>
      <c r="J347" s="264"/>
      <c r="K347" s="165"/>
      <c r="L347" s="165"/>
      <c r="M347" s="163"/>
      <c r="N347" s="371"/>
      <c r="O347" s="176"/>
      <c r="P347" s="219"/>
      <c r="Q347" s="522"/>
      <c r="R347" s="240"/>
    </row>
    <row r="348" spans="2:21" ht="33.950000000000003" hidden="1" customHeight="1" x14ac:dyDescent="0.25">
      <c r="B348" s="241"/>
      <c r="C348" s="242"/>
      <c r="D348" s="242"/>
      <c r="E348" s="241"/>
      <c r="F348" s="243"/>
      <c r="G348" s="243"/>
      <c r="H348" s="263"/>
      <c r="I348" s="440">
        <f>SUM(I12:I347)</f>
        <v>0</v>
      </c>
      <c r="J348" s="244"/>
      <c r="K348" s="219"/>
      <c r="L348" s="219"/>
      <c r="M348" s="163"/>
      <c r="N348" s="371"/>
      <c r="O348" s="176"/>
      <c r="P348" s="219"/>
      <c r="Q348" s="440">
        <f>SUM(Q12:Q347)</f>
        <v>0</v>
      </c>
      <c r="R348" s="240"/>
    </row>
    <row r="349" spans="2:21" ht="20.100000000000001" customHeight="1" x14ac:dyDescent="0.25">
      <c r="F349" s="223"/>
      <c r="G349" s="223"/>
      <c r="H349" s="368"/>
      <c r="I349" s="223"/>
      <c r="J349" s="231"/>
      <c r="K349" s="775" t="s">
        <v>236</v>
      </c>
      <c r="L349" s="775"/>
      <c r="M349" s="775"/>
      <c r="N349" s="775"/>
      <c r="O349" s="775"/>
      <c r="P349" s="775"/>
      <c r="Q349" s="775"/>
      <c r="R349" s="515">
        <f>COUNTIF($R$12:$R$347,"Revisión de partida por diferencia de brecha")</f>
        <v>0</v>
      </c>
      <c r="S349" s="155"/>
      <c r="T349" s="155"/>
      <c r="U349" s="155"/>
    </row>
    <row r="350" spans="2:21" ht="20.100000000000001" customHeight="1" x14ac:dyDescent="0.25">
      <c r="F350" s="223"/>
      <c r="G350" s="223"/>
      <c r="H350" s="368"/>
      <c r="I350" s="223"/>
      <c r="J350" s="225"/>
      <c r="K350" s="775" t="s">
        <v>237</v>
      </c>
      <c r="L350" s="775"/>
      <c r="M350" s="775"/>
      <c r="N350" s="775"/>
      <c r="O350" s="775"/>
      <c r="P350" s="775"/>
      <c r="Q350" s="775"/>
      <c r="R350" s="515">
        <f>COUNTIF($R$12:$R$150,"Revisión de partida con cargo a rubro de contrato ocasional")</f>
        <v>0</v>
      </c>
      <c r="S350" s="257"/>
      <c r="U350" s="236">
        <v>0</v>
      </c>
    </row>
    <row r="351" spans="2:21" ht="20.100000000000001" customHeight="1" x14ac:dyDescent="0.25">
      <c r="F351" s="223"/>
      <c r="G351" s="223"/>
      <c r="H351" s="368"/>
      <c r="I351" s="223"/>
      <c r="J351" s="225"/>
      <c r="K351" s="793" t="s">
        <v>253</v>
      </c>
      <c r="L351" s="794"/>
      <c r="M351" s="794"/>
      <c r="N351" s="794"/>
      <c r="O351" s="794"/>
      <c r="P351" s="794"/>
      <c r="Q351" s="795"/>
      <c r="R351" s="515">
        <f>COUNTIF($R$12:$R$150,"Creación de partida")</f>
        <v>0</v>
      </c>
      <c r="S351" s="257"/>
      <c r="U351" s="236"/>
    </row>
    <row r="352" spans="2:21" ht="20.100000000000001" customHeight="1" x14ac:dyDescent="0.25">
      <c r="F352" s="223"/>
      <c r="G352" s="223"/>
      <c r="H352" s="368"/>
      <c r="I352" s="223"/>
      <c r="J352" s="225"/>
      <c r="K352" s="793" t="s">
        <v>252</v>
      </c>
      <c r="L352" s="794"/>
      <c r="M352" s="794"/>
      <c r="N352" s="794"/>
      <c r="O352" s="794"/>
      <c r="P352" s="794"/>
      <c r="Q352" s="795"/>
      <c r="R352" s="515">
        <f>COUNTIF($R$12:$R$150,"Eliminación de partida")</f>
        <v>0</v>
      </c>
      <c r="S352" s="257"/>
      <c r="U352" s="236"/>
    </row>
    <row r="353" spans="1:18" ht="20.100000000000001" customHeight="1" x14ac:dyDescent="0.25">
      <c r="A353" s="156"/>
      <c r="C353" s="220"/>
      <c r="D353" s="220"/>
      <c r="E353" s="221"/>
      <c r="F353" s="222"/>
      <c r="G353" s="222"/>
      <c r="H353" s="222"/>
      <c r="I353" s="222"/>
      <c r="J353" s="210"/>
      <c r="K353" s="775" t="s">
        <v>243</v>
      </c>
      <c r="L353" s="775"/>
      <c r="M353" s="775"/>
      <c r="N353" s="775"/>
      <c r="O353" s="775"/>
      <c r="P353" s="775"/>
      <c r="Q353" s="775"/>
      <c r="R353" s="439">
        <f>+I348-Q348</f>
        <v>0</v>
      </c>
    </row>
    <row r="354" spans="1:18" ht="20.100000000000001" customHeight="1" x14ac:dyDescent="0.25">
      <c r="A354" s="156"/>
      <c r="C354" s="441" t="s">
        <v>171</v>
      </c>
      <c r="D354" s="807"/>
      <c r="E354" s="807"/>
      <c r="F354" s="807"/>
      <c r="G354" s="441"/>
      <c r="H354" s="221"/>
      <c r="I354" s="221"/>
      <c r="J354" s="160"/>
      <c r="K354" s="221"/>
      <c r="L354" s="221"/>
      <c r="M354" s="221"/>
      <c r="N354" s="221"/>
      <c r="P354" s="223"/>
      <c r="Q354" s="223"/>
    </row>
    <row r="355" spans="1:18" ht="15.75" customHeight="1" thickBot="1" x14ac:dyDescent="0.3">
      <c r="A355" s="161"/>
      <c r="C355" s="442"/>
      <c r="D355" s="801" t="s">
        <v>250</v>
      </c>
      <c r="E355" s="801"/>
      <c r="F355" s="801"/>
      <c r="G355" s="442"/>
      <c r="H355" s="442"/>
      <c r="I355" s="442"/>
      <c r="J355" s="213"/>
      <c r="K355" s="213"/>
      <c r="L355" s="213"/>
      <c r="M355" s="213"/>
      <c r="N355" s="213"/>
      <c r="O355" s="369"/>
      <c r="P355" s="223"/>
      <c r="Q355" s="223"/>
    </row>
  </sheetData>
  <sheetProtection algorithmName="SHA-512" hashValue="+2QMgESNFy8XbjiuLNLOWYK2klK4tWKWfGS+F7Cm/LWQyhlHIn58I18Luc2rvfNFsnnnAztbPNowDF2uS93WUw==" saltValue="WtjwikeeOI9K81S4577Pcg==" spinCount="100000" sheet="1" objects="1" scenarios="1" deleteColumns="0" deleteRows="0"/>
  <protectedRanges>
    <protectedRange sqref="M8 O8:O9 E7 A7:B9 P7:AE9 M7:N7 M9:N9" name="Rango2"/>
  </protectedRanges>
  <mergeCells count="28">
    <mergeCell ref="D354:F354"/>
    <mergeCell ref="K351:Q351"/>
    <mergeCell ref="O8:R8"/>
    <mergeCell ref="M8:N8"/>
    <mergeCell ref="K350:Q350"/>
    <mergeCell ref="M10:R10"/>
    <mergeCell ref="B7:E7"/>
    <mergeCell ref="O7:R7"/>
    <mergeCell ref="B8:E8"/>
    <mergeCell ref="F7:L7"/>
    <mergeCell ref="F8:L8"/>
    <mergeCell ref="M7:N7"/>
    <mergeCell ref="D355:F355"/>
    <mergeCell ref="B2:F5"/>
    <mergeCell ref="G2:O3"/>
    <mergeCell ref="G5:O5"/>
    <mergeCell ref="G4:O4"/>
    <mergeCell ref="E10:I10"/>
    <mergeCell ref="K353:Q353"/>
    <mergeCell ref="K352:Q352"/>
    <mergeCell ref="B6:I6"/>
    <mergeCell ref="P2:Q2"/>
    <mergeCell ref="P3:Q3"/>
    <mergeCell ref="P4:Q4"/>
    <mergeCell ref="P5:Q5"/>
    <mergeCell ref="B10:D10"/>
    <mergeCell ref="J10:L10"/>
    <mergeCell ref="K349:Q349"/>
  </mergeCells>
  <dataValidations count="3">
    <dataValidation type="list" allowBlank="1" showInputMessage="1" showErrorMessage="1" sqref="R12:R348" xr:uid="{00000000-0002-0000-0700-000000000000}">
      <formula1>$T$11:$T$14</formula1>
    </dataValidation>
    <dataValidation type="custom" operator="lessThan" allowBlank="1" showInputMessage="1" showErrorMessage="1" errorTitle="Valor superior al 100%" error="No se puede introducir una cifra superior al 100%" sqref="S350:S352" xr:uid="{00000000-0002-0000-0700-000001000000}">
      <formula1>S350&lt;$M$8</formula1>
    </dataValidation>
    <dataValidation type="custom" operator="lessThan" allowBlank="1" showInputMessage="1" showErrorMessage="1" errorTitle="Valor excede del presupuesto" error="No se puede revisar la clasificación de partidas con valores remunerativos superiores" sqref="R353" xr:uid="{00000000-0002-0000-0700-000002000000}">
      <formula1>R353&gt;$U$350</formula1>
    </dataValidation>
  </dataValidations>
  <pageMargins left="0.25" right="0.25" top="0.75" bottom="0.75" header="0.3" footer="0.3"/>
  <pageSetup paperSize="206" scale="50" orientation="landscape" r:id="rId1"/>
  <rowBreaks count="1" manualBreakCount="1">
    <brk id="13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3000000}">
          <x14:formula1>
            <xm:f>'F:\Users\Ronny\AppData\Local\Temp\Temp1_INSTRUMENTOS-TÉCNICOS-PLANIFICACIÓN-DEL-TH-AÑO-2019-01-02-2019-VALIDADO POR PYNSP.zip\[INSTRUMENTOS-TÉCNICOS-PLANIFICACIÓN-DEL-TH-AÑO-2019-01-02-2019-VALIDADO POR PYNSP.xlsx]Datos'!#REF!</xm:f>
          </x14:formula1>
          <xm:sqref>F348</xm:sqref>
        </x14:dataValidation>
        <x14:dataValidation type="list" allowBlank="1" showInputMessage="1" showErrorMessage="1" xr:uid="{00000000-0002-0000-0700-000004000000}">
          <x14:formula1>
            <xm:f>Datos!$H$2:$H$11</xm:f>
          </x14:formula1>
          <xm:sqref>O7:R7</xm:sqref>
        </x14:dataValidation>
        <x14:dataValidation type="list" allowBlank="1" showInputMessage="1" showErrorMessage="1" xr:uid="{00000000-0002-0000-0700-000005000000}">
          <x14:formula1>
            <xm:f>Datos!$I$2:$I$9</xm:f>
          </x14:formula1>
          <xm:sqref>G5:O5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1:AT172"/>
  <sheetViews>
    <sheetView showGridLines="0" view="pageBreakPreview" zoomScaleNormal="100" zoomScaleSheetLayoutView="100" workbookViewId="0">
      <selection activeCell="G7" sqref="G7:K7"/>
    </sheetView>
  </sheetViews>
  <sheetFormatPr baseColWidth="10" defaultColWidth="11.42578125" defaultRowHeight="13.5" customHeight="1" zeroHeight="1" x14ac:dyDescent="0.25"/>
  <cols>
    <col min="1" max="1" width="1.140625" style="49" customWidth="1"/>
    <col min="2" max="2" width="3.42578125" style="49" customWidth="1"/>
    <col min="3" max="3" width="12.42578125" style="49" customWidth="1"/>
    <col min="4" max="4" width="11.42578125" style="49" customWidth="1"/>
    <col min="5" max="5" width="10.5703125" style="49" customWidth="1"/>
    <col min="6" max="6" width="15.85546875" style="49" customWidth="1"/>
    <col min="7" max="7" width="9.85546875" style="49" customWidth="1"/>
    <col min="8" max="8" width="13.85546875" style="147" customWidth="1"/>
    <col min="9" max="9" width="17" style="147" customWidth="1"/>
    <col min="10" max="10" width="12.5703125" style="147" customWidth="1"/>
    <col min="11" max="11" width="8.5703125" style="147" customWidth="1"/>
    <col min="12" max="12" width="12.5703125" style="147" customWidth="1"/>
    <col min="13" max="13" width="12.5703125" style="147" hidden="1" customWidth="1"/>
    <col min="14" max="14" width="12.5703125" style="147" customWidth="1"/>
    <col min="15" max="15" width="13.7109375" style="147" customWidth="1"/>
    <col min="16" max="16" width="9.28515625" style="147" hidden="1" customWidth="1"/>
    <col min="17" max="17" width="15" style="147" customWidth="1"/>
    <col min="18" max="18" width="15.42578125" style="147" customWidth="1"/>
    <col min="19" max="19" width="45.42578125" style="49" hidden="1" customWidth="1"/>
    <col min="20" max="46" width="11.42578125" style="49" hidden="1" customWidth="1"/>
    <col min="47" max="60" width="11.42578125" style="49" customWidth="1"/>
    <col min="61" max="16384" width="11.42578125" style="49"/>
  </cols>
  <sheetData>
    <row r="1" spans="1:40" ht="6" customHeight="1" x14ac:dyDescent="0.25">
      <c r="A1" s="58"/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</row>
    <row r="2" spans="1:40" ht="17.25" customHeight="1" x14ac:dyDescent="0.25">
      <c r="A2" s="54"/>
      <c r="B2" s="733"/>
      <c r="C2" s="733"/>
      <c r="D2" s="733"/>
      <c r="E2" s="733"/>
      <c r="F2" s="733"/>
      <c r="G2" s="812" t="s">
        <v>365</v>
      </c>
      <c r="H2" s="813"/>
      <c r="I2" s="813"/>
      <c r="J2" s="813"/>
      <c r="K2" s="813"/>
      <c r="L2" s="813"/>
      <c r="M2" s="813"/>
      <c r="N2" s="814"/>
      <c r="O2" s="435" t="s">
        <v>62</v>
      </c>
      <c r="P2" s="374"/>
      <c r="Q2" s="735">
        <f>Datos!J2</f>
        <v>44928</v>
      </c>
      <c r="R2" s="735"/>
      <c r="S2" s="52"/>
    </row>
    <row r="3" spans="1:40" ht="17.25" customHeight="1" x14ac:dyDescent="0.25">
      <c r="A3" s="54"/>
      <c r="B3" s="733"/>
      <c r="C3" s="733"/>
      <c r="D3" s="733"/>
      <c r="E3" s="733"/>
      <c r="F3" s="733"/>
      <c r="G3" s="815"/>
      <c r="H3" s="816"/>
      <c r="I3" s="816"/>
      <c r="J3" s="816"/>
      <c r="K3" s="816"/>
      <c r="L3" s="816"/>
      <c r="M3" s="816"/>
      <c r="N3" s="817"/>
      <c r="O3" s="435" t="s">
        <v>61</v>
      </c>
      <c r="P3" s="374"/>
      <c r="Q3" s="671" t="s">
        <v>460</v>
      </c>
      <c r="R3" s="671"/>
      <c r="S3" s="52"/>
    </row>
    <row r="4" spans="1:40" ht="17.25" customHeight="1" x14ac:dyDescent="0.25">
      <c r="A4" s="54"/>
      <c r="B4" s="733"/>
      <c r="C4" s="733"/>
      <c r="D4" s="733"/>
      <c r="E4" s="733"/>
      <c r="F4" s="733"/>
      <c r="G4" s="818" t="str">
        <f>'ÍNDICE 00'!C12</f>
        <v xml:space="preserve">LISTA DE ASIGNACIONES PARA SUPRESIONES DE PUESTOS </v>
      </c>
      <c r="H4" s="819"/>
      <c r="I4" s="819"/>
      <c r="J4" s="819"/>
      <c r="K4" s="819"/>
      <c r="L4" s="819"/>
      <c r="M4" s="819"/>
      <c r="N4" s="820"/>
      <c r="O4" s="435" t="s">
        <v>60</v>
      </c>
      <c r="P4" s="374"/>
      <c r="Q4" s="736" t="s">
        <v>266</v>
      </c>
      <c r="R4" s="736"/>
      <c r="S4" s="52"/>
    </row>
    <row r="5" spans="1:40" ht="17.25" customHeight="1" x14ac:dyDescent="0.25">
      <c r="A5" s="54"/>
      <c r="B5" s="733"/>
      <c r="C5" s="733"/>
      <c r="D5" s="733"/>
      <c r="E5" s="733"/>
      <c r="F5" s="733"/>
      <c r="G5" s="821" t="s">
        <v>412</v>
      </c>
      <c r="H5" s="822"/>
      <c r="I5" s="822"/>
      <c r="J5" s="822"/>
      <c r="K5" s="822"/>
      <c r="L5" s="822"/>
      <c r="M5" s="822"/>
      <c r="N5" s="823"/>
      <c r="O5" s="435" t="s">
        <v>59</v>
      </c>
      <c r="P5" s="374"/>
      <c r="Q5" s="736" t="str">
        <f>'ÍNDICE 00'!I12</f>
        <v>PRO-MDT-PTH-01 FOR 12 EXT</v>
      </c>
      <c r="R5" s="736"/>
      <c r="S5" s="52"/>
    </row>
    <row r="6" spans="1:40" ht="7.5" customHeight="1" x14ac:dyDescent="0.25">
      <c r="A6" s="54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52"/>
    </row>
    <row r="7" spans="1:40" s="48" customFormat="1" ht="14.25" customHeight="1" x14ac:dyDescent="0.25">
      <c r="A7" s="12"/>
      <c r="B7" s="827" t="s">
        <v>55</v>
      </c>
      <c r="C7" s="824"/>
      <c r="D7" s="824"/>
      <c r="E7" s="824"/>
      <c r="F7" s="824"/>
      <c r="G7" s="561"/>
      <c r="H7" s="561"/>
      <c r="I7" s="561"/>
      <c r="J7" s="561"/>
      <c r="K7" s="561"/>
      <c r="L7" s="824" t="s">
        <v>78</v>
      </c>
      <c r="M7" s="824"/>
      <c r="N7" s="824"/>
      <c r="O7" s="561"/>
      <c r="P7" s="561"/>
      <c r="Q7" s="561"/>
      <c r="R7" s="562"/>
      <c r="S7" s="51"/>
      <c r="T7" s="49"/>
      <c r="U7" s="53"/>
      <c r="V7" s="49"/>
      <c r="W7" s="65"/>
      <c r="X7" s="49"/>
      <c r="Y7" s="53"/>
      <c r="Z7" s="49"/>
      <c r="AA7" s="65"/>
      <c r="AB7" s="49"/>
      <c r="AC7" s="53"/>
      <c r="AD7" s="49"/>
      <c r="AE7" s="65"/>
      <c r="AF7" s="49"/>
      <c r="AG7" s="53"/>
      <c r="AH7" s="49"/>
      <c r="AI7" s="65"/>
      <c r="AJ7" s="49"/>
      <c r="AK7" s="53"/>
      <c r="AL7" s="49"/>
      <c r="AM7" s="65"/>
      <c r="AN7" s="49"/>
    </row>
    <row r="8" spans="1:40" s="48" customFormat="1" ht="14.25" customHeight="1" x14ac:dyDescent="0.25">
      <c r="A8" s="12"/>
      <c r="B8" s="826" t="s">
        <v>176</v>
      </c>
      <c r="C8" s="825"/>
      <c r="D8" s="825"/>
      <c r="E8" s="825"/>
      <c r="F8" s="825"/>
      <c r="G8" s="738"/>
      <c r="H8" s="738"/>
      <c r="I8" s="738"/>
      <c r="J8" s="738"/>
      <c r="K8" s="738"/>
      <c r="L8" s="825" t="s">
        <v>96</v>
      </c>
      <c r="M8" s="825"/>
      <c r="N8" s="825"/>
      <c r="O8" s="565"/>
      <c r="P8" s="565"/>
      <c r="Q8" s="565"/>
      <c r="R8" s="566"/>
      <c r="S8" s="51"/>
      <c r="T8" s="49"/>
      <c r="U8" s="53"/>
      <c r="V8" s="49"/>
      <c r="W8" s="65"/>
      <c r="X8" s="49"/>
      <c r="Y8" s="53"/>
      <c r="Z8" s="49"/>
      <c r="AA8" s="65"/>
      <c r="AB8" s="49"/>
      <c r="AC8" s="53"/>
      <c r="AD8" s="49"/>
      <c r="AE8" s="65"/>
      <c r="AF8" s="49"/>
      <c r="AG8" s="53"/>
      <c r="AH8" s="49"/>
      <c r="AI8" s="65"/>
      <c r="AJ8" s="49"/>
      <c r="AK8" s="53"/>
      <c r="AL8" s="49"/>
      <c r="AM8" s="65"/>
    </row>
    <row r="9" spans="1:40" s="48" customFormat="1" ht="7.5" customHeight="1" x14ac:dyDescent="0.25">
      <c r="A9" s="1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288"/>
      <c r="T9" s="49"/>
      <c r="U9" s="49"/>
      <c r="V9" s="53"/>
      <c r="W9" s="49"/>
      <c r="X9" s="65"/>
      <c r="Y9" s="49"/>
      <c r="Z9" s="53"/>
      <c r="AA9" s="49"/>
      <c r="AB9" s="65"/>
      <c r="AC9" s="49"/>
      <c r="AD9" s="53"/>
      <c r="AE9" s="49"/>
      <c r="AF9" s="65"/>
      <c r="AG9" s="49"/>
      <c r="AH9" s="53"/>
      <c r="AI9" s="49"/>
      <c r="AJ9" s="65"/>
      <c r="AK9" s="49"/>
      <c r="AL9" s="53"/>
      <c r="AM9" s="49"/>
      <c r="AN9" s="65"/>
    </row>
    <row r="10" spans="1:40" ht="21" customHeight="1" x14ac:dyDescent="0.25">
      <c r="A10" s="54"/>
      <c r="B10" s="808" t="s">
        <v>56</v>
      </c>
      <c r="C10" s="808"/>
      <c r="D10" s="808"/>
      <c r="E10" s="809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1"/>
      <c r="S10" s="52"/>
    </row>
    <row r="11" spans="1:40" ht="36" customHeight="1" x14ac:dyDescent="0.25">
      <c r="A11" s="54"/>
      <c r="B11" s="139" t="s">
        <v>1</v>
      </c>
      <c r="C11" s="721" t="s">
        <v>265</v>
      </c>
      <c r="D11" s="722"/>
      <c r="E11" s="139" t="s">
        <v>6</v>
      </c>
      <c r="F11" s="139" t="s">
        <v>264</v>
      </c>
      <c r="G11" s="139" t="s">
        <v>263</v>
      </c>
      <c r="H11" s="139" t="s">
        <v>8</v>
      </c>
      <c r="I11" s="139" t="s">
        <v>3</v>
      </c>
      <c r="J11" s="139" t="s">
        <v>7</v>
      </c>
      <c r="K11" s="139" t="s">
        <v>11</v>
      </c>
      <c r="L11" s="139" t="s">
        <v>262</v>
      </c>
      <c r="M11" s="139" t="s">
        <v>261</v>
      </c>
      <c r="N11" s="139" t="s">
        <v>256</v>
      </c>
      <c r="O11" s="139" t="s">
        <v>260</v>
      </c>
      <c r="P11" s="139" t="s">
        <v>259</v>
      </c>
      <c r="Q11" s="139" t="s">
        <v>383</v>
      </c>
      <c r="R11" s="139" t="s">
        <v>258</v>
      </c>
      <c r="S11" s="52"/>
    </row>
    <row r="12" spans="1:40" ht="33.950000000000003" customHeight="1" x14ac:dyDescent="0.25">
      <c r="A12" s="54"/>
      <c r="B12" s="163"/>
      <c r="C12" s="769"/>
      <c r="D12" s="770"/>
      <c r="E12" s="525"/>
      <c r="F12" s="276"/>
      <c r="G12" s="285"/>
      <c r="H12" s="276"/>
      <c r="I12" s="190"/>
      <c r="J12" s="190"/>
      <c r="K12" s="524"/>
      <c r="L12" s="284"/>
      <c r="M12" s="224">
        <f t="shared" ref="M12:M75" si="0">YEAR(L12)</f>
        <v>1900</v>
      </c>
      <c r="N12" s="445">
        <f>VLOOKUP(M12,$S$13:$T$34,2,FALSE)</f>
        <v>0</v>
      </c>
      <c r="O12" s="283"/>
      <c r="P12" s="364">
        <f t="shared" ref="P12:P75" si="1">O12/12</f>
        <v>0</v>
      </c>
      <c r="Q12" s="364">
        <f>IF(P12&gt;=30,"30",IF(P12&gt;=0,P12))</f>
        <v>0</v>
      </c>
      <c r="R12" s="365">
        <f>Q12*5*N12</f>
        <v>0</v>
      </c>
      <c r="S12" s="287" t="s">
        <v>257</v>
      </c>
      <c r="T12" s="287" t="s">
        <v>256</v>
      </c>
    </row>
    <row r="13" spans="1:40" ht="33.950000000000003" customHeight="1" x14ac:dyDescent="0.25">
      <c r="A13" s="54"/>
      <c r="B13" s="165"/>
      <c r="C13" s="769"/>
      <c r="D13" s="770"/>
      <c r="E13" s="525"/>
      <c r="F13" s="276"/>
      <c r="G13" s="276"/>
      <c r="H13" s="190"/>
      <c r="I13" s="190"/>
      <c r="J13" s="190"/>
      <c r="K13" s="524"/>
      <c r="L13" s="284"/>
      <c r="M13" s="224">
        <f t="shared" si="0"/>
        <v>1900</v>
      </c>
      <c r="N13" s="445">
        <f t="shared" ref="N13:N76" si="2">VLOOKUP(M13,$S$13:$T$34,2,FALSE)</f>
        <v>0</v>
      </c>
      <c r="O13" s="283"/>
      <c r="P13" s="364">
        <f t="shared" si="1"/>
        <v>0</v>
      </c>
      <c r="Q13" s="364">
        <f t="shared" ref="Q13:Q76" si="3">IF(P13&gt;=30,"30",IF(P13&gt;=0,P13))</f>
        <v>0</v>
      </c>
      <c r="R13" s="365">
        <f t="shared" ref="R13:R76" si="4">Q13*5*N13</f>
        <v>0</v>
      </c>
      <c r="S13" s="277">
        <v>1900</v>
      </c>
      <c r="T13" s="277">
        <v>0</v>
      </c>
    </row>
    <row r="14" spans="1:40" ht="33.950000000000003" customHeight="1" x14ac:dyDescent="0.25">
      <c r="A14" s="54"/>
      <c r="B14" s="165"/>
      <c r="C14" s="773"/>
      <c r="D14" s="774"/>
      <c r="E14" s="525"/>
      <c r="F14" s="276"/>
      <c r="G14" s="276"/>
      <c r="H14" s="190"/>
      <c r="I14" s="190"/>
      <c r="J14" s="190"/>
      <c r="K14" s="524"/>
      <c r="L14" s="284"/>
      <c r="M14" s="224">
        <f t="shared" si="0"/>
        <v>1900</v>
      </c>
      <c r="N14" s="445">
        <f t="shared" si="2"/>
        <v>0</v>
      </c>
      <c r="O14" s="283"/>
      <c r="P14" s="364">
        <f t="shared" si="1"/>
        <v>0</v>
      </c>
      <c r="Q14" s="364">
        <f t="shared" si="3"/>
        <v>0</v>
      </c>
      <c r="R14" s="365">
        <f t="shared" si="4"/>
        <v>0</v>
      </c>
      <c r="S14" s="286">
        <v>2010</v>
      </c>
      <c r="T14" s="286">
        <v>240</v>
      </c>
    </row>
    <row r="15" spans="1:40" ht="33.950000000000003" customHeight="1" x14ac:dyDescent="0.25">
      <c r="A15" s="54"/>
      <c r="B15" s="165"/>
      <c r="C15" s="773"/>
      <c r="D15" s="774"/>
      <c r="E15" s="525"/>
      <c r="F15" s="276"/>
      <c r="G15" s="276"/>
      <c r="H15" s="190"/>
      <c r="I15" s="190"/>
      <c r="J15" s="190"/>
      <c r="K15" s="524"/>
      <c r="L15" s="284"/>
      <c r="M15" s="224">
        <f t="shared" si="0"/>
        <v>1900</v>
      </c>
      <c r="N15" s="445">
        <f t="shared" si="2"/>
        <v>0</v>
      </c>
      <c r="O15" s="283"/>
      <c r="P15" s="364">
        <f t="shared" si="1"/>
        <v>0</v>
      </c>
      <c r="Q15" s="364">
        <f t="shared" si="3"/>
        <v>0</v>
      </c>
      <c r="R15" s="365">
        <f t="shared" si="4"/>
        <v>0</v>
      </c>
      <c r="S15" s="286">
        <v>2011</v>
      </c>
      <c r="T15" s="286">
        <v>264</v>
      </c>
    </row>
    <row r="16" spans="1:40" ht="33.950000000000003" customHeight="1" x14ac:dyDescent="0.25">
      <c r="A16" s="54"/>
      <c r="B16" s="165"/>
      <c r="C16" s="773"/>
      <c r="D16" s="774"/>
      <c r="E16" s="525"/>
      <c r="F16" s="276"/>
      <c r="G16" s="276"/>
      <c r="H16" s="190"/>
      <c r="I16" s="190"/>
      <c r="J16" s="190"/>
      <c r="K16" s="524"/>
      <c r="L16" s="284"/>
      <c r="M16" s="224">
        <f t="shared" si="0"/>
        <v>1900</v>
      </c>
      <c r="N16" s="445">
        <f t="shared" si="2"/>
        <v>0</v>
      </c>
      <c r="O16" s="283"/>
      <c r="P16" s="364">
        <f t="shared" si="1"/>
        <v>0</v>
      </c>
      <c r="Q16" s="364">
        <f t="shared" si="3"/>
        <v>0</v>
      </c>
      <c r="R16" s="365">
        <f t="shared" si="4"/>
        <v>0</v>
      </c>
      <c r="S16" s="286">
        <v>2012</v>
      </c>
      <c r="T16" s="286">
        <v>292</v>
      </c>
    </row>
    <row r="17" spans="1:20" ht="33.950000000000003" customHeight="1" x14ac:dyDescent="0.25">
      <c r="A17" s="54"/>
      <c r="B17" s="165"/>
      <c r="C17" s="773"/>
      <c r="D17" s="774"/>
      <c r="E17" s="525"/>
      <c r="F17" s="276"/>
      <c r="G17" s="276"/>
      <c r="H17" s="190"/>
      <c r="I17" s="190"/>
      <c r="J17" s="190"/>
      <c r="K17" s="524"/>
      <c r="L17" s="284"/>
      <c r="M17" s="224">
        <f t="shared" si="0"/>
        <v>1900</v>
      </c>
      <c r="N17" s="445">
        <f t="shared" si="2"/>
        <v>0</v>
      </c>
      <c r="O17" s="283"/>
      <c r="P17" s="364">
        <f t="shared" si="1"/>
        <v>0</v>
      </c>
      <c r="Q17" s="364">
        <f t="shared" si="3"/>
        <v>0</v>
      </c>
      <c r="R17" s="365">
        <f t="shared" si="4"/>
        <v>0</v>
      </c>
      <c r="S17" s="286">
        <v>2013</v>
      </c>
      <c r="T17" s="286">
        <v>318</v>
      </c>
    </row>
    <row r="18" spans="1:20" ht="33.950000000000003" customHeight="1" x14ac:dyDescent="0.25">
      <c r="A18" s="54"/>
      <c r="B18" s="165"/>
      <c r="C18" s="773"/>
      <c r="D18" s="774"/>
      <c r="E18" s="525"/>
      <c r="F18" s="276"/>
      <c r="G18" s="276"/>
      <c r="H18" s="190"/>
      <c r="I18" s="190"/>
      <c r="J18" s="190"/>
      <c r="K18" s="524"/>
      <c r="L18" s="284"/>
      <c r="M18" s="224">
        <f t="shared" si="0"/>
        <v>1900</v>
      </c>
      <c r="N18" s="445">
        <f t="shared" si="2"/>
        <v>0</v>
      </c>
      <c r="O18" s="283"/>
      <c r="P18" s="364">
        <f t="shared" si="1"/>
        <v>0</v>
      </c>
      <c r="Q18" s="364">
        <f t="shared" si="3"/>
        <v>0</v>
      </c>
      <c r="R18" s="365">
        <f t="shared" si="4"/>
        <v>0</v>
      </c>
      <c r="S18" s="286">
        <v>2014</v>
      </c>
      <c r="T18" s="286">
        <v>340</v>
      </c>
    </row>
    <row r="19" spans="1:20" ht="33.950000000000003" customHeight="1" x14ac:dyDescent="0.25">
      <c r="A19" s="54"/>
      <c r="B19" s="165"/>
      <c r="C19" s="773"/>
      <c r="D19" s="774"/>
      <c r="E19" s="525"/>
      <c r="F19" s="276"/>
      <c r="G19" s="276"/>
      <c r="H19" s="190"/>
      <c r="I19" s="190"/>
      <c r="J19" s="190"/>
      <c r="K19" s="524"/>
      <c r="L19" s="284"/>
      <c r="M19" s="224">
        <f t="shared" si="0"/>
        <v>1900</v>
      </c>
      <c r="N19" s="445">
        <f t="shared" si="2"/>
        <v>0</v>
      </c>
      <c r="O19" s="283"/>
      <c r="P19" s="364">
        <f t="shared" si="1"/>
        <v>0</v>
      </c>
      <c r="Q19" s="364">
        <f t="shared" si="3"/>
        <v>0</v>
      </c>
      <c r="R19" s="365">
        <f t="shared" si="4"/>
        <v>0</v>
      </c>
      <c r="S19" s="286">
        <v>2015</v>
      </c>
      <c r="T19" s="286">
        <v>354</v>
      </c>
    </row>
    <row r="20" spans="1:20" ht="33.950000000000003" customHeight="1" x14ac:dyDescent="0.25">
      <c r="A20" s="54"/>
      <c r="B20" s="165"/>
      <c r="C20" s="773"/>
      <c r="D20" s="774"/>
      <c r="E20" s="525"/>
      <c r="F20" s="276"/>
      <c r="G20" s="276"/>
      <c r="H20" s="190"/>
      <c r="I20" s="190"/>
      <c r="J20" s="190"/>
      <c r="K20" s="524"/>
      <c r="L20" s="284"/>
      <c r="M20" s="224">
        <f t="shared" si="0"/>
        <v>1900</v>
      </c>
      <c r="N20" s="445">
        <f t="shared" si="2"/>
        <v>0</v>
      </c>
      <c r="O20" s="283"/>
      <c r="P20" s="364">
        <f t="shared" si="1"/>
        <v>0</v>
      </c>
      <c r="Q20" s="364">
        <f t="shared" si="3"/>
        <v>0</v>
      </c>
      <c r="R20" s="365">
        <f t="shared" si="4"/>
        <v>0</v>
      </c>
      <c r="S20" s="286">
        <v>2016</v>
      </c>
      <c r="T20" s="286">
        <v>354</v>
      </c>
    </row>
    <row r="21" spans="1:20" ht="33.950000000000003" customHeight="1" x14ac:dyDescent="0.25">
      <c r="A21" s="54"/>
      <c r="B21" s="165"/>
      <c r="C21" s="773"/>
      <c r="D21" s="774"/>
      <c r="E21" s="525"/>
      <c r="F21" s="276"/>
      <c r="G21" s="276"/>
      <c r="H21" s="190"/>
      <c r="I21" s="190"/>
      <c r="J21" s="190"/>
      <c r="K21" s="524"/>
      <c r="L21" s="284"/>
      <c r="M21" s="224">
        <f t="shared" si="0"/>
        <v>1900</v>
      </c>
      <c r="N21" s="445">
        <f t="shared" si="2"/>
        <v>0</v>
      </c>
      <c r="O21" s="283"/>
      <c r="P21" s="364">
        <f t="shared" si="1"/>
        <v>0</v>
      </c>
      <c r="Q21" s="364">
        <f t="shared" si="3"/>
        <v>0</v>
      </c>
      <c r="R21" s="365">
        <f t="shared" si="4"/>
        <v>0</v>
      </c>
      <c r="S21" s="286">
        <v>2017</v>
      </c>
      <c r="T21" s="286">
        <v>354</v>
      </c>
    </row>
    <row r="22" spans="1:20" ht="33.950000000000003" customHeight="1" x14ac:dyDescent="0.25">
      <c r="A22" s="54"/>
      <c r="B22" s="165"/>
      <c r="C22" s="773"/>
      <c r="D22" s="774"/>
      <c r="E22" s="525"/>
      <c r="F22" s="276"/>
      <c r="G22" s="276"/>
      <c r="H22" s="190"/>
      <c r="I22" s="190"/>
      <c r="J22" s="190"/>
      <c r="K22" s="524"/>
      <c r="L22" s="284"/>
      <c r="M22" s="224">
        <f t="shared" si="0"/>
        <v>1900</v>
      </c>
      <c r="N22" s="445">
        <f t="shared" si="2"/>
        <v>0</v>
      </c>
      <c r="O22" s="283"/>
      <c r="P22" s="364">
        <f t="shared" si="1"/>
        <v>0</v>
      </c>
      <c r="Q22" s="364">
        <f t="shared" si="3"/>
        <v>0</v>
      </c>
      <c r="R22" s="365">
        <f t="shared" si="4"/>
        <v>0</v>
      </c>
      <c r="S22" s="286">
        <v>2018</v>
      </c>
      <c r="T22" s="286">
        <v>354</v>
      </c>
    </row>
    <row r="23" spans="1:20" ht="33.950000000000003" customHeight="1" x14ac:dyDescent="0.25">
      <c r="A23" s="54"/>
      <c r="B23" s="165"/>
      <c r="C23" s="773"/>
      <c r="D23" s="774"/>
      <c r="E23" s="525"/>
      <c r="F23" s="276"/>
      <c r="G23" s="276"/>
      <c r="H23" s="190"/>
      <c r="I23" s="190"/>
      <c r="J23" s="190"/>
      <c r="K23" s="524"/>
      <c r="L23" s="284"/>
      <c r="M23" s="224">
        <f t="shared" si="0"/>
        <v>1900</v>
      </c>
      <c r="N23" s="445">
        <f t="shared" si="2"/>
        <v>0</v>
      </c>
      <c r="O23" s="283"/>
      <c r="P23" s="364">
        <f t="shared" si="1"/>
        <v>0</v>
      </c>
      <c r="Q23" s="364">
        <f t="shared" si="3"/>
        <v>0</v>
      </c>
      <c r="R23" s="365">
        <f t="shared" si="4"/>
        <v>0</v>
      </c>
      <c r="S23" s="286">
        <v>2019</v>
      </c>
      <c r="T23" s="286">
        <v>354</v>
      </c>
    </row>
    <row r="24" spans="1:20" ht="33.950000000000003" customHeight="1" x14ac:dyDescent="0.25">
      <c r="A24" s="54"/>
      <c r="B24" s="165"/>
      <c r="C24" s="773"/>
      <c r="D24" s="774"/>
      <c r="E24" s="525"/>
      <c r="F24" s="276"/>
      <c r="G24" s="276"/>
      <c r="H24" s="190"/>
      <c r="I24" s="190"/>
      <c r="J24" s="190"/>
      <c r="K24" s="524"/>
      <c r="L24" s="284"/>
      <c r="M24" s="224">
        <f t="shared" si="0"/>
        <v>1900</v>
      </c>
      <c r="N24" s="445">
        <f t="shared" si="2"/>
        <v>0</v>
      </c>
      <c r="O24" s="283"/>
      <c r="P24" s="364">
        <f t="shared" si="1"/>
        <v>0</v>
      </c>
      <c r="Q24" s="364">
        <f t="shared" si="3"/>
        <v>0</v>
      </c>
      <c r="R24" s="365">
        <f t="shared" si="4"/>
        <v>0</v>
      </c>
      <c r="S24" s="286">
        <v>2020</v>
      </c>
      <c r="T24" s="286">
        <v>354</v>
      </c>
    </row>
    <row r="25" spans="1:20" ht="33.950000000000003" customHeight="1" x14ac:dyDescent="0.25">
      <c r="A25" s="54"/>
      <c r="B25" s="165"/>
      <c r="C25" s="773"/>
      <c r="D25" s="774"/>
      <c r="E25" s="525"/>
      <c r="F25" s="276"/>
      <c r="G25" s="276"/>
      <c r="H25" s="190"/>
      <c r="I25" s="190"/>
      <c r="J25" s="190"/>
      <c r="K25" s="524"/>
      <c r="L25" s="284"/>
      <c r="M25" s="224">
        <f t="shared" si="0"/>
        <v>1900</v>
      </c>
      <c r="N25" s="445">
        <f t="shared" si="2"/>
        <v>0</v>
      </c>
      <c r="O25" s="283"/>
      <c r="P25" s="364">
        <f t="shared" si="1"/>
        <v>0</v>
      </c>
      <c r="Q25" s="364">
        <f t="shared" si="3"/>
        <v>0</v>
      </c>
      <c r="R25" s="365">
        <f t="shared" si="4"/>
        <v>0</v>
      </c>
      <c r="S25" s="286">
        <v>2021</v>
      </c>
      <c r="T25" s="286">
        <v>354</v>
      </c>
    </row>
    <row r="26" spans="1:20" ht="33.950000000000003" customHeight="1" x14ac:dyDescent="0.25">
      <c r="A26" s="54"/>
      <c r="B26" s="165"/>
      <c r="C26" s="773"/>
      <c r="D26" s="774"/>
      <c r="E26" s="525"/>
      <c r="F26" s="276"/>
      <c r="G26" s="276"/>
      <c r="H26" s="190"/>
      <c r="I26" s="190"/>
      <c r="J26" s="190"/>
      <c r="K26" s="524"/>
      <c r="L26" s="284"/>
      <c r="M26" s="224">
        <f t="shared" si="0"/>
        <v>1900</v>
      </c>
      <c r="N26" s="445">
        <f t="shared" si="2"/>
        <v>0</v>
      </c>
      <c r="O26" s="283"/>
      <c r="P26" s="364">
        <f t="shared" si="1"/>
        <v>0</v>
      </c>
      <c r="Q26" s="364">
        <f t="shared" si="3"/>
        <v>0</v>
      </c>
      <c r="R26" s="365">
        <f t="shared" si="4"/>
        <v>0</v>
      </c>
      <c r="S26" s="286">
        <v>2022</v>
      </c>
      <c r="T26" s="286">
        <v>354</v>
      </c>
    </row>
    <row r="27" spans="1:20" ht="33.950000000000003" customHeight="1" x14ac:dyDescent="0.25">
      <c r="A27" s="54"/>
      <c r="B27" s="165"/>
      <c r="C27" s="773"/>
      <c r="D27" s="774"/>
      <c r="E27" s="525"/>
      <c r="F27" s="276"/>
      <c r="G27" s="276"/>
      <c r="H27" s="190"/>
      <c r="I27" s="190"/>
      <c r="J27" s="190"/>
      <c r="K27" s="524"/>
      <c r="L27" s="284"/>
      <c r="M27" s="224">
        <f t="shared" si="0"/>
        <v>1900</v>
      </c>
      <c r="N27" s="445">
        <f t="shared" si="2"/>
        <v>0</v>
      </c>
      <c r="O27" s="283"/>
      <c r="P27" s="364">
        <f t="shared" si="1"/>
        <v>0</v>
      </c>
      <c r="Q27" s="364">
        <f t="shared" si="3"/>
        <v>0</v>
      </c>
      <c r="R27" s="365">
        <f t="shared" si="4"/>
        <v>0</v>
      </c>
      <c r="S27" s="286">
        <v>2023</v>
      </c>
      <c r="T27" s="286">
        <v>354</v>
      </c>
    </row>
    <row r="28" spans="1:20" ht="33.950000000000003" customHeight="1" x14ac:dyDescent="0.25">
      <c r="A28" s="54"/>
      <c r="B28" s="165"/>
      <c r="C28" s="773"/>
      <c r="D28" s="774"/>
      <c r="E28" s="525"/>
      <c r="F28" s="276"/>
      <c r="G28" s="276"/>
      <c r="H28" s="190"/>
      <c r="I28" s="190"/>
      <c r="J28" s="190"/>
      <c r="K28" s="524"/>
      <c r="L28" s="284"/>
      <c r="M28" s="224">
        <f t="shared" si="0"/>
        <v>1900</v>
      </c>
      <c r="N28" s="445">
        <f t="shared" si="2"/>
        <v>0</v>
      </c>
      <c r="O28" s="283"/>
      <c r="P28" s="364">
        <f t="shared" si="1"/>
        <v>0</v>
      </c>
      <c r="Q28" s="364">
        <f t="shared" si="3"/>
        <v>0</v>
      </c>
      <c r="R28" s="365">
        <f t="shared" si="4"/>
        <v>0</v>
      </c>
      <c r="S28" s="286">
        <v>2024</v>
      </c>
      <c r="T28" s="286">
        <v>354</v>
      </c>
    </row>
    <row r="29" spans="1:20" ht="33.950000000000003" customHeight="1" x14ac:dyDescent="0.25">
      <c r="A29" s="54"/>
      <c r="B29" s="165"/>
      <c r="C29" s="773"/>
      <c r="D29" s="774"/>
      <c r="E29" s="525"/>
      <c r="F29" s="276"/>
      <c r="G29" s="276"/>
      <c r="H29" s="190"/>
      <c r="I29" s="190"/>
      <c r="J29" s="190"/>
      <c r="K29" s="524"/>
      <c r="L29" s="284"/>
      <c r="M29" s="224">
        <f t="shared" si="0"/>
        <v>1900</v>
      </c>
      <c r="N29" s="445">
        <f t="shared" si="2"/>
        <v>0</v>
      </c>
      <c r="O29" s="283"/>
      <c r="P29" s="364">
        <f t="shared" si="1"/>
        <v>0</v>
      </c>
      <c r="Q29" s="364">
        <f t="shared" si="3"/>
        <v>0</v>
      </c>
      <c r="R29" s="365">
        <f t="shared" si="4"/>
        <v>0</v>
      </c>
      <c r="S29" s="286">
        <v>2025</v>
      </c>
      <c r="T29" s="286">
        <v>354</v>
      </c>
    </row>
    <row r="30" spans="1:20" ht="33.950000000000003" customHeight="1" x14ac:dyDescent="0.25">
      <c r="A30" s="54"/>
      <c r="B30" s="165"/>
      <c r="C30" s="773"/>
      <c r="D30" s="774"/>
      <c r="E30" s="525"/>
      <c r="F30" s="276"/>
      <c r="G30" s="276"/>
      <c r="H30" s="190"/>
      <c r="I30" s="190"/>
      <c r="J30" s="190"/>
      <c r="K30" s="524"/>
      <c r="L30" s="284"/>
      <c r="M30" s="224">
        <f t="shared" si="0"/>
        <v>1900</v>
      </c>
      <c r="N30" s="445">
        <f t="shared" si="2"/>
        <v>0</v>
      </c>
      <c r="O30" s="283"/>
      <c r="P30" s="364">
        <f t="shared" si="1"/>
        <v>0</v>
      </c>
      <c r="Q30" s="364">
        <f t="shared" si="3"/>
        <v>0</v>
      </c>
      <c r="R30" s="365">
        <f t="shared" si="4"/>
        <v>0</v>
      </c>
      <c r="S30" s="286">
        <v>2026</v>
      </c>
      <c r="T30" s="286">
        <v>354</v>
      </c>
    </row>
    <row r="31" spans="1:20" ht="33.950000000000003" customHeight="1" x14ac:dyDescent="0.25">
      <c r="A31" s="54"/>
      <c r="B31" s="165"/>
      <c r="C31" s="773"/>
      <c r="D31" s="774"/>
      <c r="E31" s="525"/>
      <c r="F31" s="276"/>
      <c r="G31" s="276"/>
      <c r="H31" s="190"/>
      <c r="I31" s="190"/>
      <c r="J31" s="190"/>
      <c r="K31" s="524"/>
      <c r="L31" s="284"/>
      <c r="M31" s="224">
        <f t="shared" si="0"/>
        <v>1900</v>
      </c>
      <c r="N31" s="445">
        <f t="shared" si="2"/>
        <v>0</v>
      </c>
      <c r="O31" s="283"/>
      <c r="P31" s="364">
        <f t="shared" si="1"/>
        <v>0</v>
      </c>
      <c r="Q31" s="364">
        <f t="shared" si="3"/>
        <v>0</v>
      </c>
      <c r="R31" s="365">
        <f t="shared" si="4"/>
        <v>0</v>
      </c>
      <c r="S31" s="286">
        <v>2027</v>
      </c>
      <c r="T31" s="286">
        <v>354</v>
      </c>
    </row>
    <row r="32" spans="1:20" ht="33.950000000000003" customHeight="1" x14ac:dyDescent="0.25">
      <c r="A32" s="54"/>
      <c r="B32" s="165"/>
      <c r="C32" s="773"/>
      <c r="D32" s="774"/>
      <c r="E32" s="525"/>
      <c r="F32" s="276"/>
      <c r="G32" s="276"/>
      <c r="H32" s="190"/>
      <c r="I32" s="190"/>
      <c r="J32" s="190"/>
      <c r="K32" s="524"/>
      <c r="L32" s="284"/>
      <c r="M32" s="224">
        <f t="shared" si="0"/>
        <v>1900</v>
      </c>
      <c r="N32" s="445">
        <f t="shared" si="2"/>
        <v>0</v>
      </c>
      <c r="O32" s="283"/>
      <c r="P32" s="364">
        <f t="shared" si="1"/>
        <v>0</v>
      </c>
      <c r="Q32" s="364">
        <f t="shared" si="3"/>
        <v>0</v>
      </c>
      <c r="R32" s="365">
        <f t="shared" si="4"/>
        <v>0</v>
      </c>
      <c r="S32" s="286">
        <v>2028</v>
      </c>
      <c r="T32" s="286">
        <v>354</v>
      </c>
    </row>
    <row r="33" spans="1:20" ht="33.950000000000003" customHeight="1" x14ac:dyDescent="0.25">
      <c r="A33" s="54"/>
      <c r="B33" s="165"/>
      <c r="C33" s="773"/>
      <c r="D33" s="774"/>
      <c r="E33" s="525"/>
      <c r="F33" s="276"/>
      <c r="G33" s="276"/>
      <c r="H33" s="190"/>
      <c r="I33" s="190"/>
      <c r="J33" s="190"/>
      <c r="K33" s="524"/>
      <c r="L33" s="284"/>
      <c r="M33" s="224">
        <f t="shared" si="0"/>
        <v>1900</v>
      </c>
      <c r="N33" s="445">
        <f t="shared" si="2"/>
        <v>0</v>
      </c>
      <c r="O33" s="283"/>
      <c r="P33" s="364">
        <f t="shared" si="1"/>
        <v>0</v>
      </c>
      <c r="Q33" s="364">
        <f t="shared" si="3"/>
        <v>0</v>
      </c>
      <c r="R33" s="365">
        <f t="shared" si="4"/>
        <v>0</v>
      </c>
      <c r="S33" s="286">
        <v>2029</v>
      </c>
      <c r="T33" s="286">
        <v>354</v>
      </c>
    </row>
    <row r="34" spans="1:20" ht="33.950000000000003" customHeight="1" x14ac:dyDescent="0.25">
      <c r="A34" s="54"/>
      <c r="B34" s="165"/>
      <c r="C34" s="773"/>
      <c r="D34" s="774"/>
      <c r="E34" s="525"/>
      <c r="F34" s="276"/>
      <c r="G34" s="276"/>
      <c r="H34" s="190"/>
      <c r="I34" s="190"/>
      <c r="J34" s="190"/>
      <c r="K34" s="524"/>
      <c r="L34" s="284"/>
      <c r="M34" s="224">
        <f t="shared" si="0"/>
        <v>1900</v>
      </c>
      <c r="N34" s="445">
        <f t="shared" si="2"/>
        <v>0</v>
      </c>
      <c r="O34" s="283"/>
      <c r="P34" s="364">
        <f t="shared" si="1"/>
        <v>0</v>
      </c>
      <c r="Q34" s="364">
        <f t="shared" si="3"/>
        <v>0</v>
      </c>
      <c r="R34" s="365">
        <f t="shared" si="4"/>
        <v>0</v>
      </c>
      <c r="S34" s="286">
        <v>2030</v>
      </c>
      <c r="T34" s="286">
        <v>354</v>
      </c>
    </row>
    <row r="35" spans="1:20" ht="33.950000000000003" customHeight="1" x14ac:dyDescent="0.25">
      <c r="A35" s="54"/>
      <c r="B35" s="165"/>
      <c r="C35" s="773"/>
      <c r="D35" s="774"/>
      <c r="E35" s="525"/>
      <c r="F35" s="276"/>
      <c r="G35" s="276"/>
      <c r="H35" s="190"/>
      <c r="I35" s="190"/>
      <c r="J35" s="190"/>
      <c r="K35" s="524"/>
      <c r="L35" s="284"/>
      <c r="M35" s="224">
        <f t="shared" si="0"/>
        <v>1900</v>
      </c>
      <c r="N35" s="445">
        <f t="shared" si="2"/>
        <v>0</v>
      </c>
      <c r="O35" s="283"/>
      <c r="P35" s="364">
        <f t="shared" si="1"/>
        <v>0</v>
      </c>
      <c r="Q35" s="364">
        <f t="shared" si="3"/>
        <v>0</v>
      </c>
      <c r="R35" s="365">
        <f t="shared" si="4"/>
        <v>0</v>
      </c>
      <c r="S35" s="52"/>
    </row>
    <row r="36" spans="1:20" ht="33.950000000000003" customHeight="1" x14ac:dyDescent="0.25">
      <c r="A36" s="54"/>
      <c r="B36" s="165"/>
      <c r="C36" s="773"/>
      <c r="D36" s="774"/>
      <c r="E36" s="525"/>
      <c r="F36" s="276"/>
      <c r="G36" s="276"/>
      <c r="H36" s="190"/>
      <c r="I36" s="190"/>
      <c r="J36" s="190"/>
      <c r="K36" s="524"/>
      <c r="L36" s="284"/>
      <c r="M36" s="224">
        <f t="shared" si="0"/>
        <v>1900</v>
      </c>
      <c r="N36" s="445">
        <f t="shared" si="2"/>
        <v>0</v>
      </c>
      <c r="O36" s="283"/>
      <c r="P36" s="364">
        <f t="shared" si="1"/>
        <v>0</v>
      </c>
      <c r="Q36" s="364">
        <f t="shared" si="3"/>
        <v>0</v>
      </c>
      <c r="R36" s="365">
        <f t="shared" si="4"/>
        <v>0</v>
      </c>
      <c r="S36" s="52"/>
    </row>
    <row r="37" spans="1:20" ht="33.950000000000003" customHeight="1" x14ac:dyDescent="0.25">
      <c r="A37" s="54"/>
      <c r="B37" s="165"/>
      <c r="C37" s="773"/>
      <c r="D37" s="774"/>
      <c r="E37" s="525"/>
      <c r="F37" s="276"/>
      <c r="G37" s="276"/>
      <c r="H37" s="190"/>
      <c r="I37" s="190"/>
      <c r="J37" s="190"/>
      <c r="K37" s="524"/>
      <c r="L37" s="284"/>
      <c r="M37" s="224">
        <f t="shared" si="0"/>
        <v>1900</v>
      </c>
      <c r="N37" s="445">
        <f t="shared" si="2"/>
        <v>0</v>
      </c>
      <c r="O37" s="283"/>
      <c r="P37" s="364">
        <f t="shared" si="1"/>
        <v>0</v>
      </c>
      <c r="Q37" s="364">
        <f t="shared" si="3"/>
        <v>0</v>
      </c>
      <c r="R37" s="365">
        <f t="shared" si="4"/>
        <v>0</v>
      </c>
      <c r="S37" s="52"/>
    </row>
    <row r="38" spans="1:20" ht="33.950000000000003" customHeight="1" x14ac:dyDescent="0.25">
      <c r="A38" s="54"/>
      <c r="B38" s="165"/>
      <c r="C38" s="773"/>
      <c r="D38" s="774"/>
      <c r="E38" s="525"/>
      <c r="F38" s="276"/>
      <c r="G38" s="276"/>
      <c r="H38" s="190"/>
      <c r="I38" s="190"/>
      <c r="J38" s="190"/>
      <c r="K38" s="524"/>
      <c r="L38" s="284"/>
      <c r="M38" s="224">
        <f t="shared" si="0"/>
        <v>1900</v>
      </c>
      <c r="N38" s="445">
        <f t="shared" si="2"/>
        <v>0</v>
      </c>
      <c r="O38" s="283"/>
      <c r="P38" s="364">
        <f t="shared" si="1"/>
        <v>0</v>
      </c>
      <c r="Q38" s="364">
        <f t="shared" si="3"/>
        <v>0</v>
      </c>
      <c r="R38" s="365">
        <f t="shared" si="4"/>
        <v>0</v>
      </c>
      <c r="S38" s="52"/>
    </row>
    <row r="39" spans="1:20" ht="33.950000000000003" customHeight="1" x14ac:dyDescent="0.25">
      <c r="A39" s="54"/>
      <c r="B39" s="165"/>
      <c r="C39" s="773"/>
      <c r="D39" s="774"/>
      <c r="E39" s="525"/>
      <c r="F39" s="276"/>
      <c r="G39" s="276"/>
      <c r="H39" s="190"/>
      <c r="I39" s="190"/>
      <c r="J39" s="190"/>
      <c r="K39" s="524"/>
      <c r="L39" s="284"/>
      <c r="M39" s="224">
        <f t="shared" si="0"/>
        <v>1900</v>
      </c>
      <c r="N39" s="445">
        <f t="shared" si="2"/>
        <v>0</v>
      </c>
      <c r="O39" s="283"/>
      <c r="P39" s="364">
        <f t="shared" si="1"/>
        <v>0</v>
      </c>
      <c r="Q39" s="364">
        <f t="shared" si="3"/>
        <v>0</v>
      </c>
      <c r="R39" s="365">
        <f t="shared" si="4"/>
        <v>0</v>
      </c>
      <c r="S39" s="52"/>
    </row>
    <row r="40" spans="1:20" ht="33.950000000000003" customHeight="1" x14ac:dyDescent="0.25">
      <c r="A40" s="54"/>
      <c r="B40" s="165"/>
      <c r="C40" s="773"/>
      <c r="D40" s="774"/>
      <c r="E40" s="525"/>
      <c r="F40" s="276"/>
      <c r="G40" s="276"/>
      <c r="H40" s="190"/>
      <c r="I40" s="190"/>
      <c r="J40" s="190"/>
      <c r="K40" s="524"/>
      <c r="L40" s="284"/>
      <c r="M40" s="224">
        <f t="shared" si="0"/>
        <v>1900</v>
      </c>
      <c r="N40" s="445">
        <f t="shared" si="2"/>
        <v>0</v>
      </c>
      <c r="O40" s="283"/>
      <c r="P40" s="364">
        <f t="shared" si="1"/>
        <v>0</v>
      </c>
      <c r="Q40" s="364">
        <f t="shared" si="3"/>
        <v>0</v>
      </c>
      <c r="R40" s="365">
        <f t="shared" si="4"/>
        <v>0</v>
      </c>
      <c r="S40" s="52"/>
    </row>
    <row r="41" spans="1:20" ht="33.950000000000003" customHeight="1" x14ac:dyDescent="0.25">
      <c r="A41" s="54"/>
      <c r="B41" s="165"/>
      <c r="C41" s="773"/>
      <c r="D41" s="774"/>
      <c r="E41" s="525"/>
      <c r="F41" s="276"/>
      <c r="G41" s="276"/>
      <c r="H41" s="190"/>
      <c r="I41" s="190"/>
      <c r="J41" s="190"/>
      <c r="K41" s="524"/>
      <c r="L41" s="284"/>
      <c r="M41" s="224">
        <f t="shared" si="0"/>
        <v>1900</v>
      </c>
      <c r="N41" s="445">
        <f t="shared" si="2"/>
        <v>0</v>
      </c>
      <c r="O41" s="283"/>
      <c r="P41" s="364">
        <f t="shared" si="1"/>
        <v>0</v>
      </c>
      <c r="Q41" s="364">
        <f t="shared" si="3"/>
        <v>0</v>
      </c>
      <c r="R41" s="365">
        <f t="shared" si="4"/>
        <v>0</v>
      </c>
      <c r="S41" s="52"/>
    </row>
    <row r="42" spans="1:20" ht="33.950000000000003" customHeight="1" x14ac:dyDescent="0.25">
      <c r="A42" s="54"/>
      <c r="B42" s="165"/>
      <c r="C42" s="773"/>
      <c r="D42" s="774"/>
      <c r="E42" s="525"/>
      <c r="F42" s="276"/>
      <c r="G42" s="276"/>
      <c r="H42" s="190"/>
      <c r="I42" s="190"/>
      <c r="J42" s="190"/>
      <c r="K42" s="524"/>
      <c r="L42" s="284"/>
      <c r="M42" s="224">
        <f t="shared" si="0"/>
        <v>1900</v>
      </c>
      <c r="N42" s="445">
        <f t="shared" si="2"/>
        <v>0</v>
      </c>
      <c r="O42" s="283"/>
      <c r="P42" s="364">
        <f t="shared" si="1"/>
        <v>0</v>
      </c>
      <c r="Q42" s="364">
        <f t="shared" si="3"/>
        <v>0</v>
      </c>
      <c r="R42" s="365">
        <f t="shared" si="4"/>
        <v>0</v>
      </c>
      <c r="S42" s="52"/>
    </row>
    <row r="43" spans="1:20" ht="33.950000000000003" customHeight="1" x14ac:dyDescent="0.25">
      <c r="A43" s="54"/>
      <c r="B43" s="165"/>
      <c r="C43" s="773"/>
      <c r="D43" s="774"/>
      <c r="E43" s="525"/>
      <c r="F43" s="276"/>
      <c r="G43" s="276"/>
      <c r="H43" s="190"/>
      <c r="I43" s="190"/>
      <c r="J43" s="190"/>
      <c r="K43" s="524"/>
      <c r="L43" s="284"/>
      <c r="M43" s="224">
        <f t="shared" si="0"/>
        <v>1900</v>
      </c>
      <c r="N43" s="445">
        <f t="shared" si="2"/>
        <v>0</v>
      </c>
      <c r="O43" s="283"/>
      <c r="P43" s="364">
        <f t="shared" si="1"/>
        <v>0</v>
      </c>
      <c r="Q43" s="364">
        <f t="shared" si="3"/>
        <v>0</v>
      </c>
      <c r="R43" s="365">
        <f t="shared" si="4"/>
        <v>0</v>
      </c>
      <c r="S43" s="52"/>
    </row>
    <row r="44" spans="1:20" ht="33.950000000000003" customHeight="1" x14ac:dyDescent="0.25">
      <c r="A44" s="54"/>
      <c r="B44" s="165"/>
      <c r="C44" s="773"/>
      <c r="D44" s="774"/>
      <c r="E44" s="525"/>
      <c r="F44" s="276"/>
      <c r="G44" s="276"/>
      <c r="H44" s="190"/>
      <c r="I44" s="190"/>
      <c r="J44" s="190"/>
      <c r="K44" s="524"/>
      <c r="L44" s="284"/>
      <c r="M44" s="224">
        <f t="shared" si="0"/>
        <v>1900</v>
      </c>
      <c r="N44" s="445">
        <f t="shared" si="2"/>
        <v>0</v>
      </c>
      <c r="O44" s="283"/>
      <c r="P44" s="364">
        <f t="shared" si="1"/>
        <v>0</v>
      </c>
      <c r="Q44" s="364">
        <f t="shared" si="3"/>
        <v>0</v>
      </c>
      <c r="R44" s="365">
        <f t="shared" si="4"/>
        <v>0</v>
      </c>
      <c r="S44" s="52"/>
    </row>
    <row r="45" spans="1:20" ht="33.950000000000003" customHeight="1" x14ac:dyDescent="0.25">
      <c r="A45" s="54"/>
      <c r="B45" s="165"/>
      <c r="C45" s="773"/>
      <c r="D45" s="774"/>
      <c r="E45" s="525"/>
      <c r="F45" s="276"/>
      <c r="G45" s="276"/>
      <c r="H45" s="190"/>
      <c r="I45" s="190"/>
      <c r="J45" s="190"/>
      <c r="K45" s="524"/>
      <c r="L45" s="284"/>
      <c r="M45" s="224">
        <f t="shared" si="0"/>
        <v>1900</v>
      </c>
      <c r="N45" s="445">
        <f t="shared" si="2"/>
        <v>0</v>
      </c>
      <c r="O45" s="283"/>
      <c r="P45" s="364">
        <f t="shared" si="1"/>
        <v>0</v>
      </c>
      <c r="Q45" s="364">
        <f t="shared" si="3"/>
        <v>0</v>
      </c>
      <c r="R45" s="365">
        <f t="shared" si="4"/>
        <v>0</v>
      </c>
      <c r="S45" s="52"/>
    </row>
    <row r="46" spans="1:20" ht="33.950000000000003" customHeight="1" x14ac:dyDescent="0.25">
      <c r="A46" s="54"/>
      <c r="B46" s="165"/>
      <c r="C46" s="773"/>
      <c r="D46" s="774"/>
      <c r="E46" s="525"/>
      <c r="F46" s="276"/>
      <c r="G46" s="276"/>
      <c r="H46" s="190"/>
      <c r="I46" s="190"/>
      <c r="J46" s="190"/>
      <c r="K46" s="524"/>
      <c r="L46" s="284"/>
      <c r="M46" s="224">
        <f t="shared" si="0"/>
        <v>1900</v>
      </c>
      <c r="N46" s="445">
        <f t="shared" si="2"/>
        <v>0</v>
      </c>
      <c r="O46" s="283"/>
      <c r="P46" s="364">
        <f t="shared" si="1"/>
        <v>0</v>
      </c>
      <c r="Q46" s="364">
        <f t="shared" si="3"/>
        <v>0</v>
      </c>
      <c r="R46" s="365">
        <f t="shared" si="4"/>
        <v>0</v>
      </c>
      <c r="S46" s="52"/>
    </row>
    <row r="47" spans="1:20" ht="33.950000000000003" customHeight="1" x14ac:dyDescent="0.25">
      <c r="A47" s="54"/>
      <c r="B47" s="165"/>
      <c r="C47" s="773"/>
      <c r="D47" s="774"/>
      <c r="E47" s="525"/>
      <c r="F47" s="276"/>
      <c r="G47" s="276"/>
      <c r="H47" s="190"/>
      <c r="I47" s="190"/>
      <c r="J47" s="190"/>
      <c r="K47" s="524"/>
      <c r="L47" s="284"/>
      <c r="M47" s="224">
        <f t="shared" si="0"/>
        <v>1900</v>
      </c>
      <c r="N47" s="445">
        <f t="shared" si="2"/>
        <v>0</v>
      </c>
      <c r="O47" s="283"/>
      <c r="P47" s="364">
        <f t="shared" si="1"/>
        <v>0</v>
      </c>
      <c r="Q47" s="364">
        <f t="shared" si="3"/>
        <v>0</v>
      </c>
      <c r="R47" s="365">
        <f t="shared" si="4"/>
        <v>0</v>
      </c>
      <c r="S47" s="52"/>
    </row>
    <row r="48" spans="1:20" ht="33.950000000000003" customHeight="1" x14ac:dyDescent="0.25">
      <c r="A48" s="54"/>
      <c r="B48" s="165"/>
      <c r="C48" s="773"/>
      <c r="D48" s="774"/>
      <c r="E48" s="525"/>
      <c r="F48" s="276"/>
      <c r="G48" s="276"/>
      <c r="H48" s="190"/>
      <c r="I48" s="190"/>
      <c r="J48" s="190"/>
      <c r="K48" s="524"/>
      <c r="L48" s="284"/>
      <c r="M48" s="224">
        <f t="shared" si="0"/>
        <v>1900</v>
      </c>
      <c r="N48" s="445">
        <f t="shared" si="2"/>
        <v>0</v>
      </c>
      <c r="O48" s="283"/>
      <c r="P48" s="364">
        <f t="shared" si="1"/>
        <v>0</v>
      </c>
      <c r="Q48" s="364">
        <f t="shared" si="3"/>
        <v>0</v>
      </c>
      <c r="R48" s="365">
        <f t="shared" si="4"/>
        <v>0</v>
      </c>
      <c r="S48" s="52"/>
    </row>
    <row r="49" spans="1:19" ht="33.950000000000003" customHeight="1" x14ac:dyDescent="0.25">
      <c r="A49" s="54"/>
      <c r="B49" s="165"/>
      <c r="C49" s="773"/>
      <c r="D49" s="774"/>
      <c r="E49" s="525"/>
      <c r="F49" s="276"/>
      <c r="G49" s="276"/>
      <c r="H49" s="190"/>
      <c r="I49" s="190"/>
      <c r="J49" s="190"/>
      <c r="K49" s="524"/>
      <c r="L49" s="284"/>
      <c r="M49" s="224">
        <f t="shared" si="0"/>
        <v>1900</v>
      </c>
      <c r="N49" s="445">
        <f t="shared" si="2"/>
        <v>0</v>
      </c>
      <c r="O49" s="283"/>
      <c r="P49" s="364">
        <f t="shared" si="1"/>
        <v>0</v>
      </c>
      <c r="Q49" s="364">
        <f t="shared" si="3"/>
        <v>0</v>
      </c>
      <c r="R49" s="365">
        <f t="shared" si="4"/>
        <v>0</v>
      </c>
      <c r="S49" s="52"/>
    </row>
    <row r="50" spans="1:19" ht="33.950000000000003" customHeight="1" x14ac:dyDescent="0.25">
      <c r="A50" s="54"/>
      <c r="B50" s="165"/>
      <c r="C50" s="773"/>
      <c r="D50" s="774"/>
      <c r="E50" s="525"/>
      <c r="F50" s="276"/>
      <c r="G50" s="276"/>
      <c r="H50" s="190"/>
      <c r="I50" s="190"/>
      <c r="J50" s="190"/>
      <c r="K50" s="524"/>
      <c r="L50" s="284"/>
      <c r="M50" s="224">
        <f t="shared" si="0"/>
        <v>1900</v>
      </c>
      <c r="N50" s="445">
        <f t="shared" si="2"/>
        <v>0</v>
      </c>
      <c r="O50" s="283"/>
      <c r="P50" s="364">
        <f t="shared" si="1"/>
        <v>0</v>
      </c>
      <c r="Q50" s="364">
        <f t="shared" si="3"/>
        <v>0</v>
      </c>
      <c r="R50" s="365">
        <f t="shared" si="4"/>
        <v>0</v>
      </c>
      <c r="S50" s="52"/>
    </row>
    <row r="51" spans="1:19" ht="33.950000000000003" customHeight="1" x14ac:dyDescent="0.25">
      <c r="A51" s="54"/>
      <c r="B51" s="165"/>
      <c r="C51" s="773"/>
      <c r="D51" s="774"/>
      <c r="E51" s="525"/>
      <c r="F51" s="276"/>
      <c r="G51" s="276"/>
      <c r="H51" s="190"/>
      <c r="I51" s="190"/>
      <c r="J51" s="190"/>
      <c r="K51" s="524"/>
      <c r="L51" s="284"/>
      <c r="M51" s="224">
        <f t="shared" si="0"/>
        <v>1900</v>
      </c>
      <c r="N51" s="445">
        <f t="shared" si="2"/>
        <v>0</v>
      </c>
      <c r="O51" s="283"/>
      <c r="P51" s="364">
        <f t="shared" si="1"/>
        <v>0</v>
      </c>
      <c r="Q51" s="364">
        <f t="shared" si="3"/>
        <v>0</v>
      </c>
      <c r="R51" s="365">
        <f t="shared" si="4"/>
        <v>0</v>
      </c>
      <c r="S51" s="52"/>
    </row>
    <row r="52" spans="1:19" ht="33.950000000000003" customHeight="1" x14ac:dyDescent="0.25">
      <c r="A52" s="54"/>
      <c r="B52" s="165"/>
      <c r="C52" s="773"/>
      <c r="D52" s="774"/>
      <c r="E52" s="525"/>
      <c r="F52" s="276"/>
      <c r="G52" s="276"/>
      <c r="H52" s="190"/>
      <c r="I52" s="190"/>
      <c r="J52" s="190"/>
      <c r="K52" s="524"/>
      <c r="L52" s="284"/>
      <c r="M52" s="224">
        <f t="shared" si="0"/>
        <v>1900</v>
      </c>
      <c r="N52" s="445">
        <f t="shared" si="2"/>
        <v>0</v>
      </c>
      <c r="O52" s="283"/>
      <c r="P52" s="364">
        <f t="shared" si="1"/>
        <v>0</v>
      </c>
      <c r="Q52" s="364">
        <f t="shared" si="3"/>
        <v>0</v>
      </c>
      <c r="R52" s="365">
        <f t="shared" si="4"/>
        <v>0</v>
      </c>
      <c r="S52" s="52"/>
    </row>
    <row r="53" spans="1:19" ht="33.950000000000003" customHeight="1" x14ac:dyDescent="0.25">
      <c r="A53" s="54"/>
      <c r="B53" s="165"/>
      <c r="C53" s="773"/>
      <c r="D53" s="774"/>
      <c r="E53" s="525"/>
      <c r="F53" s="276"/>
      <c r="G53" s="276"/>
      <c r="H53" s="190"/>
      <c r="I53" s="190"/>
      <c r="J53" s="190"/>
      <c r="K53" s="524"/>
      <c r="L53" s="284"/>
      <c r="M53" s="224">
        <f t="shared" si="0"/>
        <v>1900</v>
      </c>
      <c r="N53" s="445">
        <f t="shared" si="2"/>
        <v>0</v>
      </c>
      <c r="O53" s="283"/>
      <c r="P53" s="364">
        <f t="shared" si="1"/>
        <v>0</v>
      </c>
      <c r="Q53" s="364">
        <f t="shared" si="3"/>
        <v>0</v>
      </c>
      <c r="R53" s="365">
        <f t="shared" si="4"/>
        <v>0</v>
      </c>
      <c r="S53" s="52"/>
    </row>
    <row r="54" spans="1:19" ht="33.950000000000003" customHeight="1" x14ac:dyDescent="0.25">
      <c r="A54" s="54"/>
      <c r="B54" s="165"/>
      <c r="C54" s="773"/>
      <c r="D54" s="774"/>
      <c r="E54" s="525"/>
      <c r="F54" s="276"/>
      <c r="G54" s="276"/>
      <c r="H54" s="190"/>
      <c r="I54" s="190"/>
      <c r="J54" s="190"/>
      <c r="K54" s="524"/>
      <c r="L54" s="284"/>
      <c r="M54" s="224">
        <f t="shared" si="0"/>
        <v>1900</v>
      </c>
      <c r="N54" s="445">
        <f t="shared" si="2"/>
        <v>0</v>
      </c>
      <c r="O54" s="283"/>
      <c r="P54" s="364">
        <f t="shared" si="1"/>
        <v>0</v>
      </c>
      <c r="Q54" s="364">
        <f t="shared" si="3"/>
        <v>0</v>
      </c>
      <c r="R54" s="365">
        <f t="shared" si="4"/>
        <v>0</v>
      </c>
      <c r="S54" s="52"/>
    </row>
    <row r="55" spans="1:19" ht="33.950000000000003" customHeight="1" x14ac:dyDescent="0.25">
      <c r="A55" s="54"/>
      <c r="B55" s="165"/>
      <c r="C55" s="773"/>
      <c r="D55" s="774"/>
      <c r="E55" s="525"/>
      <c r="F55" s="276"/>
      <c r="G55" s="276"/>
      <c r="H55" s="190"/>
      <c r="I55" s="190"/>
      <c r="J55" s="190"/>
      <c r="K55" s="524"/>
      <c r="L55" s="284"/>
      <c r="M55" s="224">
        <f t="shared" si="0"/>
        <v>1900</v>
      </c>
      <c r="N55" s="445">
        <f t="shared" si="2"/>
        <v>0</v>
      </c>
      <c r="O55" s="283"/>
      <c r="P55" s="364">
        <f t="shared" si="1"/>
        <v>0</v>
      </c>
      <c r="Q55" s="364">
        <f t="shared" si="3"/>
        <v>0</v>
      </c>
      <c r="R55" s="365">
        <f t="shared" si="4"/>
        <v>0</v>
      </c>
      <c r="S55" s="52"/>
    </row>
    <row r="56" spans="1:19" ht="33.950000000000003" customHeight="1" x14ac:dyDescent="0.25">
      <c r="A56" s="54"/>
      <c r="B56" s="165"/>
      <c r="C56" s="773"/>
      <c r="D56" s="774"/>
      <c r="E56" s="525"/>
      <c r="F56" s="276"/>
      <c r="G56" s="276"/>
      <c r="H56" s="190"/>
      <c r="I56" s="190"/>
      <c r="J56" s="190"/>
      <c r="K56" s="524"/>
      <c r="L56" s="284"/>
      <c r="M56" s="224">
        <f t="shared" si="0"/>
        <v>1900</v>
      </c>
      <c r="N56" s="445">
        <f t="shared" si="2"/>
        <v>0</v>
      </c>
      <c r="O56" s="283"/>
      <c r="P56" s="364">
        <f t="shared" si="1"/>
        <v>0</v>
      </c>
      <c r="Q56" s="364">
        <f t="shared" si="3"/>
        <v>0</v>
      </c>
      <c r="R56" s="365">
        <f t="shared" si="4"/>
        <v>0</v>
      </c>
      <c r="S56" s="52"/>
    </row>
    <row r="57" spans="1:19" ht="33.950000000000003" customHeight="1" x14ac:dyDescent="0.25">
      <c r="A57" s="54"/>
      <c r="B57" s="165"/>
      <c r="C57" s="773"/>
      <c r="D57" s="774"/>
      <c r="E57" s="525"/>
      <c r="F57" s="276"/>
      <c r="G57" s="276"/>
      <c r="H57" s="190"/>
      <c r="I57" s="190"/>
      <c r="J57" s="190"/>
      <c r="K57" s="524"/>
      <c r="L57" s="284"/>
      <c r="M57" s="224">
        <f t="shared" si="0"/>
        <v>1900</v>
      </c>
      <c r="N57" s="445">
        <f t="shared" si="2"/>
        <v>0</v>
      </c>
      <c r="O57" s="283"/>
      <c r="P57" s="364">
        <f t="shared" si="1"/>
        <v>0</v>
      </c>
      <c r="Q57" s="364">
        <f t="shared" si="3"/>
        <v>0</v>
      </c>
      <c r="R57" s="365">
        <f t="shared" si="4"/>
        <v>0</v>
      </c>
      <c r="S57" s="52"/>
    </row>
    <row r="58" spans="1:19" ht="33.950000000000003" customHeight="1" x14ac:dyDescent="0.25">
      <c r="A58" s="54"/>
      <c r="B58" s="165"/>
      <c r="C58" s="773"/>
      <c r="D58" s="774"/>
      <c r="E58" s="525"/>
      <c r="F58" s="276"/>
      <c r="G58" s="276"/>
      <c r="H58" s="190"/>
      <c r="I58" s="190"/>
      <c r="J58" s="190"/>
      <c r="K58" s="524"/>
      <c r="L58" s="284"/>
      <c r="M58" s="224">
        <f t="shared" si="0"/>
        <v>1900</v>
      </c>
      <c r="N58" s="445">
        <f t="shared" si="2"/>
        <v>0</v>
      </c>
      <c r="O58" s="283"/>
      <c r="P58" s="364">
        <f t="shared" si="1"/>
        <v>0</v>
      </c>
      <c r="Q58" s="364">
        <f t="shared" si="3"/>
        <v>0</v>
      </c>
      <c r="R58" s="365">
        <f t="shared" si="4"/>
        <v>0</v>
      </c>
      <c r="S58" s="52"/>
    </row>
    <row r="59" spans="1:19" ht="33.950000000000003" customHeight="1" x14ac:dyDescent="0.25">
      <c r="A59" s="54"/>
      <c r="B59" s="165"/>
      <c r="C59" s="773"/>
      <c r="D59" s="774"/>
      <c r="E59" s="525"/>
      <c r="F59" s="276"/>
      <c r="G59" s="276"/>
      <c r="H59" s="190"/>
      <c r="I59" s="190"/>
      <c r="J59" s="190"/>
      <c r="K59" s="524"/>
      <c r="L59" s="284"/>
      <c r="M59" s="224">
        <f t="shared" si="0"/>
        <v>1900</v>
      </c>
      <c r="N59" s="445">
        <f t="shared" si="2"/>
        <v>0</v>
      </c>
      <c r="O59" s="283"/>
      <c r="P59" s="364">
        <f t="shared" si="1"/>
        <v>0</v>
      </c>
      <c r="Q59" s="364">
        <f t="shared" si="3"/>
        <v>0</v>
      </c>
      <c r="R59" s="365">
        <f t="shared" si="4"/>
        <v>0</v>
      </c>
      <c r="S59" s="52"/>
    </row>
    <row r="60" spans="1:19" ht="33.950000000000003" customHeight="1" x14ac:dyDescent="0.25">
      <c r="A60" s="54"/>
      <c r="B60" s="165"/>
      <c r="C60" s="773"/>
      <c r="D60" s="774"/>
      <c r="E60" s="525"/>
      <c r="F60" s="276"/>
      <c r="G60" s="276"/>
      <c r="H60" s="190"/>
      <c r="I60" s="190"/>
      <c r="J60" s="190"/>
      <c r="K60" s="524"/>
      <c r="L60" s="284"/>
      <c r="M60" s="224">
        <f t="shared" si="0"/>
        <v>1900</v>
      </c>
      <c r="N60" s="445">
        <f t="shared" si="2"/>
        <v>0</v>
      </c>
      <c r="O60" s="283"/>
      <c r="P60" s="364">
        <f t="shared" si="1"/>
        <v>0</v>
      </c>
      <c r="Q60" s="364">
        <f t="shared" si="3"/>
        <v>0</v>
      </c>
      <c r="R60" s="365">
        <f t="shared" si="4"/>
        <v>0</v>
      </c>
      <c r="S60" s="52"/>
    </row>
    <row r="61" spans="1:19" ht="33.950000000000003" customHeight="1" x14ac:dyDescent="0.25">
      <c r="A61" s="54"/>
      <c r="B61" s="165"/>
      <c r="C61" s="773"/>
      <c r="D61" s="774"/>
      <c r="E61" s="525"/>
      <c r="F61" s="276"/>
      <c r="G61" s="276"/>
      <c r="H61" s="190"/>
      <c r="I61" s="190"/>
      <c r="J61" s="190"/>
      <c r="K61" s="524"/>
      <c r="L61" s="284"/>
      <c r="M61" s="224">
        <f t="shared" si="0"/>
        <v>1900</v>
      </c>
      <c r="N61" s="445">
        <f t="shared" si="2"/>
        <v>0</v>
      </c>
      <c r="O61" s="283"/>
      <c r="P61" s="364">
        <f t="shared" si="1"/>
        <v>0</v>
      </c>
      <c r="Q61" s="364">
        <f t="shared" si="3"/>
        <v>0</v>
      </c>
      <c r="R61" s="365">
        <f t="shared" si="4"/>
        <v>0</v>
      </c>
      <c r="S61" s="52"/>
    </row>
    <row r="62" spans="1:19" ht="33.950000000000003" customHeight="1" x14ac:dyDescent="0.25">
      <c r="A62" s="54"/>
      <c r="B62" s="165"/>
      <c r="C62" s="773"/>
      <c r="D62" s="774"/>
      <c r="E62" s="525"/>
      <c r="F62" s="276"/>
      <c r="G62" s="276"/>
      <c r="H62" s="190"/>
      <c r="I62" s="190"/>
      <c r="J62" s="190"/>
      <c r="K62" s="524"/>
      <c r="L62" s="284"/>
      <c r="M62" s="224">
        <f t="shared" si="0"/>
        <v>1900</v>
      </c>
      <c r="N62" s="445">
        <f t="shared" si="2"/>
        <v>0</v>
      </c>
      <c r="O62" s="283"/>
      <c r="P62" s="364">
        <f t="shared" si="1"/>
        <v>0</v>
      </c>
      <c r="Q62" s="364">
        <f t="shared" si="3"/>
        <v>0</v>
      </c>
      <c r="R62" s="365">
        <f t="shared" si="4"/>
        <v>0</v>
      </c>
      <c r="S62" s="52"/>
    </row>
    <row r="63" spans="1:19" ht="33.950000000000003" customHeight="1" x14ac:dyDescent="0.25">
      <c r="A63" s="54"/>
      <c r="B63" s="165"/>
      <c r="C63" s="773"/>
      <c r="D63" s="774"/>
      <c r="E63" s="525"/>
      <c r="F63" s="276"/>
      <c r="G63" s="276"/>
      <c r="H63" s="190"/>
      <c r="I63" s="190"/>
      <c r="J63" s="190"/>
      <c r="K63" s="524"/>
      <c r="L63" s="284"/>
      <c r="M63" s="224">
        <f t="shared" si="0"/>
        <v>1900</v>
      </c>
      <c r="N63" s="445">
        <f t="shared" si="2"/>
        <v>0</v>
      </c>
      <c r="O63" s="283"/>
      <c r="P63" s="364">
        <f t="shared" si="1"/>
        <v>0</v>
      </c>
      <c r="Q63" s="364">
        <f t="shared" si="3"/>
        <v>0</v>
      </c>
      <c r="R63" s="365">
        <f t="shared" si="4"/>
        <v>0</v>
      </c>
      <c r="S63" s="52"/>
    </row>
    <row r="64" spans="1:19" ht="33.950000000000003" customHeight="1" x14ac:dyDescent="0.25">
      <c r="A64" s="54"/>
      <c r="B64" s="165"/>
      <c r="C64" s="773"/>
      <c r="D64" s="774"/>
      <c r="E64" s="525"/>
      <c r="F64" s="276"/>
      <c r="G64" s="276"/>
      <c r="H64" s="190"/>
      <c r="I64" s="190"/>
      <c r="J64" s="190"/>
      <c r="K64" s="524"/>
      <c r="L64" s="284"/>
      <c r="M64" s="224">
        <f t="shared" si="0"/>
        <v>1900</v>
      </c>
      <c r="N64" s="445">
        <f t="shared" si="2"/>
        <v>0</v>
      </c>
      <c r="O64" s="283"/>
      <c r="P64" s="364">
        <f t="shared" si="1"/>
        <v>0</v>
      </c>
      <c r="Q64" s="364">
        <f t="shared" si="3"/>
        <v>0</v>
      </c>
      <c r="R64" s="365">
        <f t="shared" si="4"/>
        <v>0</v>
      </c>
      <c r="S64" s="52"/>
    </row>
    <row r="65" spans="1:19" ht="33.950000000000003" customHeight="1" x14ac:dyDescent="0.25">
      <c r="A65" s="54"/>
      <c r="B65" s="165"/>
      <c r="C65" s="773"/>
      <c r="D65" s="774"/>
      <c r="E65" s="525"/>
      <c r="F65" s="276"/>
      <c r="G65" s="276"/>
      <c r="H65" s="190"/>
      <c r="I65" s="190"/>
      <c r="J65" s="190"/>
      <c r="K65" s="524"/>
      <c r="L65" s="284"/>
      <c r="M65" s="224">
        <f t="shared" si="0"/>
        <v>1900</v>
      </c>
      <c r="N65" s="445">
        <f t="shared" si="2"/>
        <v>0</v>
      </c>
      <c r="O65" s="283"/>
      <c r="P65" s="364">
        <f t="shared" si="1"/>
        <v>0</v>
      </c>
      <c r="Q65" s="364">
        <f t="shared" si="3"/>
        <v>0</v>
      </c>
      <c r="R65" s="365">
        <f t="shared" si="4"/>
        <v>0</v>
      </c>
      <c r="S65" s="52"/>
    </row>
    <row r="66" spans="1:19" ht="33.950000000000003" customHeight="1" x14ac:dyDescent="0.25">
      <c r="A66" s="54"/>
      <c r="B66" s="165"/>
      <c r="C66" s="773"/>
      <c r="D66" s="774"/>
      <c r="E66" s="525"/>
      <c r="F66" s="276"/>
      <c r="G66" s="276"/>
      <c r="H66" s="190"/>
      <c r="I66" s="190"/>
      <c r="J66" s="190"/>
      <c r="K66" s="524"/>
      <c r="L66" s="284"/>
      <c r="M66" s="224">
        <f t="shared" si="0"/>
        <v>1900</v>
      </c>
      <c r="N66" s="445">
        <f t="shared" si="2"/>
        <v>0</v>
      </c>
      <c r="O66" s="283"/>
      <c r="P66" s="364">
        <f t="shared" si="1"/>
        <v>0</v>
      </c>
      <c r="Q66" s="364">
        <f t="shared" si="3"/>
        <v>0</v>
      </c>
      <c r="R66" s="365">
        <f t="shared" si="4"/>
        <v>0</v>
      </c>
      <c r="S66" s="52"/>
    </row>
    <row r="67" spans="1:19" ht="33.950000000000003" customHeight="1" x14ac:dyDescent="0.25">
      <c r="A67" s="54"/>
      <c r="B67" s="165"/>
      <c r="C67" s="773"/>
      <c r="D67" s="774"/>
      <c r="E67" s="525"/>
      <c r="F67" s="276"/>
      <c r="G67" s="276"/>
      <c r="H67" s="190"/>
      <c r="I67" s="190"/>
      <c r="J67" s="190"/>
      <c r="K67" s="524"/>
      <c r="L67" s="284"/>
      <c r="M67" s="224">
        <f t="shared" si="0"/>
        <v>1900</v>
      </c>
      <c r="N67" s="445">
        <f t="shared" si="2"/>
        <v>0</v>
      </c>
      <c r="O67" s="283"/>
      <c r="P67" s="364">
        <f t="shared" si="1"/>
        <v>0</v>
      </c>
      <c r="Q67" s="364">
        <f t="shared" si="3"/>
        <v>0</v>
      </c>
      <c r="R67" s="365">
        <f t="shared" si="4"/>
        <v>0</v>
      </c>
      <c r="S67" s="52"/>
    </row>
    <row r="68" spans="1:19" ht="33.950000000000003" customHeight="1" x14ac:dyDescent="0.25">
      <c r="A68" s="54"/>
      <c r="B68" s="165"/>
      <c r="C68" s="773"/>
      <c r="D68" s="774"/>
      <c r="E68" s="525"/>
      <c r="F68" s="276"/>
      <c r="G68" s="276"/>
      <c r="H68" s="190"/>
      <c r="I68" s="190"/>
      <c r="J68" s="190"/>
      <c r="K68" s="524"/>
      <c r="L68" s="284"/>
      <c r="M68" s="224">
        <f t="shared" si="0"/>
        <v>1900</v>
      </c>
      <c r="N68" s="445">
        <f t="shared" si="2"/>
        <v>0</v>
      </c>
      <c r="O68" s="283"/>
      <c r="P68" s="364">
        <f t="shared" si="1"/>
        <v>0</v>
      </c>
      <c r="Q68" s="364">
        <f t="shared" si="3"/>
        <v>0</v>
      </c>
      <c r="R68" s="365">
        <f t="shared" si="4"/>
        <v>0</v>
      </c>
      <c r="S68" s="52"/>
    </row>
    <row r="69" spans="1:19" ht="33.950000000000003" customHeight="1" x14ac:dyDescent="0.25">
      <c r="A69" s="54"/>
      <c r="B69" s="165"/>
      <c r="C69" s="773"/>
      <c r="D69" s="774"/>
      <c r="E69" s="525"/>
      <c r="F69" s="276"/>
      <c r="G69" s="276"/>
      <c r="H69" s="190"/>
      <c r="I69" s="190"/>
      <c r="J69" s="190"/>
      <c r="K69" s="524"/>
      <c r="L69" s="284"/>
      <c r="M69" s="224">
        <f t="shared" si="0"/>
        <v>1900</v>
      </c>
      <c r="N69" s="445">
        <f t="shared" si="2"/>
        <v>0</v>
      </c>
      <c r="O69" s="283"/>
      <c r="P69" s="364">
        <f t="shared" si="1"/>
        <v>0</v>
      </c>
      <c r="Q69" s="364">
        <f t="shared" si="3"/>
        <v>0</v>
      </c>
      <c r="R69" s="365">
        <f t="shared" si="4"/>
        <v>0</v>
      </c>
      <c r="S69" s="52"/>
    </row>
    <row r="70" spans="1:19" ht="33.950000000000003" customHeight="1" x14ac:dyDescent="0.25">
      <c r="A70" s="54"/>
      <c r="B70" s="165"/>
      <c r="C70" s="773"/>
      <c r="D70" s="774"/>
      <c r="E70" s="525"/>
      <c r="F70" s="276"/>
      <c r="G70" s="276"/>
      <c r="H70" s="190"/>
      <c r="I70" s="190"/>
      <c r="J70" s="190"/>
      <c r="K70" s="524"/>
      <c r="L70" s="284"/>
      <c r="M70" s="224">
        <f t="shared" si="0"/>
        <v>1900</v>
      </c>
      <c r="N70" s="445">
        <f t="shared" si="2"/>
        <v>0</v>
      </c>
      <c r="O70" s="283"/>
      <c r="P70" s="364">
        <f t="shared" si="1"/>
        <v>0</v>
      </c>
      <c r="Q70" s="364">
        <f t="shared" si="3"/>
        <v>0</v>
      </c>
      <c r="R70" s="365">
        <f t="shared" si="4"/>
        <v>0</v>
      </c>
      <c r="S70" s="52"/>
    </row>
    <row r="71" spans="1:19" ht="33.950000000000003" customHeight="1" x14ac:dyDescent="0.25">
      <c r="A71" s="54"/>
      <c r="B71" s="165"/>
      <c r="C71" s="773"/>
      <c r="D71" s="774"/>
      <c r="E71" s="525"/>
      <c r="F71" s="276"/>
      <c r="G71" s="276"/>
      <c r="H71" s="190"/>
      <c r="I71" s="190"/>
      <c r="J71" s="190"/>
      <c r="K71" s="524"/>
      <c r="L71" s="284"/>
      <c r="M71" s="224">
        <f t="shared" si="0"/>
        <v>1900</v>
      </c>
      <c r="N71" s="445">
        <f t="shared" si="2"/>
        <v>0</v>
      </c>
      <c r="O71" s="283"/>
      <c r="P71" s="364">
        <f t="shared" si="1"/>
        <v>0</v>
      </c>
      <c r="Q71" s="364">
        <f t="shared" si="3"/>
        <v>0</v>
      </c>
      <c r="R71" s="365">
        <f t="shared" si="4"/>
        <v>0</v>
      </c>
      <c r="S71" s="52"/>
    </row>
    <row r="72" spans="1:19" ht="33.950000000000003" customHeight="1" x14ac:dyDescent="0.25">
      <c r="A72" s="54"/>
      <c r="B72" s="165"/>
      <c r="C72" s="773"/>
      <c r="D72" s="774"/>
      <c r="E72" s="525"/>
      <c r="F72" s="276"/>
      <c r="G72" s="276"/>
      <c r="H72" s="190"/>
      <c r="I72" s="190"/>
      <c r="J72" s="190"/>
      <c r="K72" s="524"/>
      <c r="L72" s="284"/>
      <c r="M72" s="224">
        <f t="shared" si="0"/>
        <v>1900</v>
      </c>
      <c r="N72" s="445">
        <f t="shared" si="2"/>
        <v>0</v>
      </c>
      <c r="O72" s="283"/>
      <c r="P72" s="364">
        <f t="shared" si="1"/>
        <v>0</v>
      </c>
      <c r="Q72" s="364">
        <f t="shared" si="3"/>
        <v>0</v>
      </c>
      <c r="R72" s="365">
        <f t="shared" si="4"/>
        <v>0</v>
      </c>
      <c r="S72" s="52"/>
    </row>
    <row r="73" spans="1:19" ht="33.950000000000003" customHeight="1" x14ac:dyDescent="0.25">
      <c r="A73" s="54"/>
      <c r="B73" s="165"/>
      <c r="C73" s="773"/>
      <c r="D73" s="774"/>
      <c r="E73" s="525"/>
      <c r="F73" s="276"/>
      <c r="G73" s="276"/>
      <c r="H73" s="190"/>
      <c r="I73" s="190"/>
      <c r="J73" s="190"/>
      <c r="K73" s="524"/>
      <c r="L73" s="284"/>
      <c r="M73" s="224">
        <f t="shared" si="0"/>
        <v>1900</v>
      </c>
      <c r="N73" s="445">
        <f t="shared" si="2"/>
        <v>0</v>
      </c>
      <c r="O73" s="283"/>
      <c r="P73" s="364">
        <f t="shared" si="1"/>
        <v>0</v>
      </c>
      <c r="Q73" s="364">
        <f t="shared" si="3"/>
        <v>0</v>
      </c>
      <c r="R73" s="365">
        <f t="shared" si="4"/>
        <v>0</v>
      </c>
      <c r="S73" s="52"/>
    </row>
    <row r="74" spans="1:19" ht="33.950000000000003" customHeight="1" x14ac:dyDescent="0.25">
      <c r="A74" s="54"/>
      <c r="B74" s="165"/>
      <c r="C74" s="773"/>
      <c r="D74" s="774"/>
      <c r="E74" s="525"/>
      <c r="F74" s="276"/>
      <c r="G74" s="276"/>
      <c r="H74" s="190"/>
      <c r="I74" s="190"/>
      <c r="J74" s="190"/>
      <c r="K74" s="524"/>
      <c r="L74" s="284"/>
      <c r="M74" s="224">
        <f t="shared" si="0"/>
        <v>1900</v>
      </c>
      <c r="N74" s="445">
        <f t="shared" si="2"/>
        <v>0</v>
      </c>
      <c r="O74" s="283"/>
      <c r="P74" s="364">
        <f t="shared" si="1"/>
        <v>0</v>
      </c>
      <c r="Q74" s="364">
        <f t="shared" si="3"/>
        <v>0</v>
      </c>
      <c r="R74" s="365">
        <f t="shared" si="4"/>
        <v>0</v>
      </c>
      <c r="S74" s="52"/>
    </row>
    <row r="75" spans="1:19" ht="33.950000000000003" customHeight="1" x14ac:dyDescent="0.25">
      <c r="A75" s="54"/>
      <c r="B75" s="165"/>
      <c r="C75" s="773"/>
      <c r="D75" s="774"/>
      <c r="E75" s="525"/>
      <c r="F75" s="276"/>
      <c r="G75" s="276"/>
      <c r="H75" s="190"/>
      <c r="I75" s="190"/>
      <c r="J75" s="190"/>
      <c r="K75" s="524"/>
      <c r="L75" s="284"/>
      <c r="M75" s="224">
        <f t="shared" si="0"/>
        <v>1900</v>
      </c>
      <c r="N75" s="445">
        <f t="shared" si="2"/>
        <v>0</v>
      </c>
      <c r="O75" s="283"/>
      <c r="P75" s="364">
        <f t="shared" si="1"/>
        <v>0</v>
      </c>
      <c r="Q75" s="364">
        <f t="shared" si="3"/>
        <v>0</v>
      </c>
      <c r="R75" s="365">
        <f t="shared" si="4"/>
        <v>0</v>
      </c>
      <c r="S75" s="52"/>
    </row>
    <row r="76" spans="1:19" ht="33.950000000000003" customHeight="1" x14ac:dyDescent="0.25">
      <c r="A76" s="54"/>
      <c r="B76" s="165"/>
      <c r="C76" s="773"/>
      <c r="D76" s="774"/>
      <c r="E76" s="525"/>
      <c r="F76" s="276"/>
      <c r="G76" s="276"/>
      <c r="H76" s="190"/>
      <c r="I76" s="190"/>
      <c r="J76" s="190"/>
      <c r="K76" s="524"/>
      <c r="L76" s="284"/>
      <c r="M76" s="224">
        <f t="shared" ref="M76:M139" si="5">YEAR(L76)</f>
        <v>1900</v>
      </c>
      <c r="N76" s="445">
        <f t="shared" si="2"/>
        <v>0</v>
      </c>
      <c r="O76" s="283"/>
      <c r="P76" s="364">
        <f t="shared" ref="P76:P139" si="6">O76/12</f>
        <v>0</v>
      </c>
      <c r="Q76" s="364">
        <f t="shared" si="3"/>
        <v>0</v>
      </c>
      <c r="R76" s="365">
        <f t="shared" si="4"/>
        <v>0</v>
      </c>
      <c r="S76" s="52"/>
    </row>
    <row r="77" spans="1:19" ht="33.950000000000003" customHeight="1" x14ac:dyDescent="0.25">
      <c r="A77" s="54"/>
      <c r="B77" s="165"/>
      <c r="C77" s="773"/>
      <c r="D77" s="774"/>
      <c r="E77" s="525"/>
      <c r="F77" s="276"/>
      <c r="G77" s="276"/>
      <c r="H77" s="190"/>
      <c r="I77" s="190"/>
      <c r="J77" s="190"/>
      <c r="K77" s="524"/>
      <c r="L77" s="284"/>
      <c r="M77" s="224">
        <f t="shared" si="5"/>
        <v>1900</v>
      </c>
      <c r="N77" s="445">
        <f t="shared" ref="N77:N140" si="7">VLOOKUP(M77,$S$13:$T$34,2,FALSE)</f>
        <v>0</v>
      </c>
      <c r="O77" s="283"/>
      <c r="P77" s="364">
        <f t="shared" si="6"/>
        <v>0</v>
      </c>
      <c r="Q77" s="364">
        <f t="shared" ref="Q77:Q140" si="8">IF(P77&gt;=30,"30",IF(P77&gt;=0,P77))</f>
        <v>0</v>
      </c>
      <c r="R77" s="365">
        <f t="shared" ref="R77:R140" si="9">Q77*5*N77</f>
        <v>0</v>
      </c>
      <c r="S77" s="52"/>
    </row>
    <row r="78" spans="1:19" ht="33.950000000000003" customHeight="1" x14ac:dyDescent="0.25">
      <c r="A78" s="54"/>
      <c r="B78" s="165"/>
      <c r="C78" s="773"/>
      <c r="D78" s="774"/>
      <c r="E78" s="525"/>
      <c r="F78" s="276"/>
      <c r="G78" s="276"/>
      <c r="H78" s="190"/>
      <c r="I78" s="190"/>
      <c r="J78" s="190"/>
      <c r="K78" s="524"/>
      <c r="L78" s="284"/>
      <c r="M78" s="224">
        <f t="shared" si="5"/>
        <v>1900</v>
      </c>
      <c r="N78" s="445">
        <f t="shared" si="7"/>
        <v>0</v>
      </c>
      <c r="O78" s="283"/>
      <c r="P78" s="364">
        <f t="shared" si="6"/>
        <v>0</v>
      </c>
      <c r="Q78" s="364">
        <f t="shared" si="8"/>
        <v>0</v>
      </c>
      <c r="R78" s="365">
        <f t="shared" si="9"/>
        <v>0</v>
      </c>
      <c r="S78" s="52"/>
    </row>
    <row r="79" spans="1:19" ht="33.950000000000003" customHeight="1" x14ac:dyDescent="0.25">
      <c r="A79" s="54"/>
      <c r="B79" s="165"/>
      <c r="C79" s="773"/>
      <c r="D79" s="774"/>
      <c r="E79" s="525"/>
      <c r="F79" s="276"/>
      <c r="G79" s="276"/>
      <c r="H79" s="190"/>
      <c r="I79" s="190"/>
      <c r="J79" s="190"/>
      <c r="K79" s="524"/>
      <c r="L79" s="284"/>
      <c r="M79" s="224">
        <f t="shared" si="5"/>
        <v>1900</v>
      </c>
      <c r="N79" s="445">
        <f t="shared" si="7"/>
        <v>0</v>
      </c>
      <c r="O79" s="283"/>
      <c r="P79" s="364">
        <f t="shared" si="6"/>
        <v>0</v>
      </c>
      <c r="Q79" s="364">
        <f t="shared" si="8"/>
        <v>0</v>
      </c>
      <c r="R79" s="365">
        <f t="shared" si="9"/>
        <v>0</v>
      </c>
      <c r="S79" s="52"/>
    </row>
    <row r="80" spans="1:19" ht="33.950000000000003" customHeight="1" x14ac:dyDescent="0.25">
      <c r="A80" s="54"/>
      <c r="B80" s="165"/>
      <c r="C80" s="773"/>
      <c r="D80" s="774"/>
      <c r="E80" s="525"/>
      <c r="F80" s="276"/>
      <c r="G80" s="276"/>
      <c r="H80" s="190"/>
      <c r="I80" s="190"/>
      <c r="J80" s="190"/>
      <c r="K80" s="524"/>
      <c r="L80" s="284"/>
      <c r="M80" s="224">
        <f t="shared" si="5"/>
        <v>1900</v>
      </c>
      <c r="N80" s="445">
        <f t="shared" si="7"/>
        <v>0</v>
      </c>
      <c r="O80" s="283"/>
      <c r="P80" s="364">
        <f t="shared" si="6"/>
        <v>0</v>
      </c>
      <c r="Q80" s="364">
        <f t="shared" si="8"/>
        <v>0</v>
      </c>
      <c r="R80" s="365">
        <f t="shared" si="9"/>
        <v>0</v>
      </c>
      <c r="S80" s="52"/>
    </row>
    <row r="81" spans="1:19" ht="33.950000000000003" customHeight="1" x14ac:dyDescent="0.25">
      <c r="A81" s="54"/>
      <c r="B81" s="165"/>
      <c r="C81" s="773"/>
      <c r="D81" s="774"/>
      <c r="E81" s="525"/>
      <c r="F81" s="276"/>
      <c r="G81" s="276"/>
      <c r="H81" s="190"/>
      <c r="I81" s="190"/>
      <c r="J81" s="190"/>
      <c r="K81" s="524"/>
      <c r="L81" s="284"/>
      <c r="M81" s="224">
        <f t="shared" si="5"/>
        <v>1900</v>
      </c>
      <c r="N81" s="445">
        <f t="shared" si="7"/>
        <v>0</v>
      </c>
      <c r="O81" s="283"/>
      <c r="P81" s="364">
        <f t="shared" si="6"/>
        <v>0</v>
      </c>
      <c r="Q81" s="364">
        <f t="shared" si="8"/>
        <v>0</v>
      </c>
      <c r="R81" s="365">
        <f t="shared" si="9"/>
        <v>0</v>
      </c>
      <c r="S81" s="52"/>
    </row>
    <row r="82" spans="1:19" ht="33.950000000000003" customHeight="1" x14ac:dyDescent="0.25">
      <c r="A82" s="54"/>
      <c r="B82" s="165"/>
      <c r="C82" s="773"/>
      <c r="D82" s="774"/>
      <c r="E82" s="525"/>
      <c r="F82" s="276"/>
      <c r="G82" s="276"/>
      <c r="H82" s="190"/>
      <c r="I82" s="190"/>
      <c r="J82" s="190"/>
      <c r="K82" s="524"/>
      <c r="L82" s="284"/>
      <c r="M82" s="224">
        <f t="shared" si="5"/>
        <v>1900</v>
      </c>
      <c r="N82" s="445">
        <f t="shared" si="7"/>
        <v>0</v>
      </c>
      <c r="O82" s="283"/>
      <c r="P82" s="364">
        <f t="shared" si="6"/>
        <v>0</v>
      </c>
      <c r="Q82" s="364">
        <f t="shared" si="8"/>
        <v>0</v>
      </c>
      <c r="R82" s="365">
        <f t="shared" si="9"/>
        <v>0</v>
      </c>
      <c r="S82" s="52"/>
    </row>
    <row r="83" spans="1:19" ht="33.950000000000003" customHeight="1" x14ac:dyDescent="0.25">
      <c r="A83" s="54"/>
      <c r="B83" s="165"/>
      <c r="C83" s="773"/>
      <c r="D83" s="774"/>
      <c r="E83" s="525"/>
      <c r="F83" s="276"/>
      <c r="G83" s="276"/>
      <c r="H83" s="190"/>
      <c r="I83" s="190"/>
      <c r="J83" s="190"/>
      <c r="K83" s="524"/>
      <c r="L83" s="284"/>
      <c r="M83" s="224">
        <f t="shared" si="5"/>
        <v>1900</v>
      </c>
      <c r="N83" s="445">
        <f t="shared" si="7"/>
        <v>0</v>
      </c>
      <c r="O83" s="283"/>
      <c r="P83" s="364">
        <f t="shared" si="6"/>
        <v>0</v>
      </c>
      <c r="Q83" s="364">
        <f t="shared" si="8"/>
        <v>0</v>
      </c>
      <c r="R83" s="365">
        <f t="shared" si="9"/>
        <v>0</v>
      </c>
      <c r="S83" s="52"/>
    </row>
    <row r="84" spans="1:19" ht="33.950000000000003" customHeight="1" x14ac:dyDescent="0.25">
      <c r="A84" s="54"/>
      <c r="B84" s="165"/>
      <c r="C84" s="773"/>
      <c r="D84" s="774"/>
      <c r="E84" s="525"/>
      <c r="F84" s="276"/>
      <c r="G84" s="276"/>
      <c r="H84" s="190"/>
      <c r="I84" s="190"/>
      <c r="J84" s="190"/>
      <c r="K84" s="524"/>
      <c r="L84" s="284"/>
      <c r="M84" s="224">
        <f t="shared" si="5"/>
        <v>1900</v>
      </c>
      <c r="N84" s="445">
        <f t="shared" si="7"/>
        <v>0</v>
      </c>
      <c r="O84" s="283"/>
      <c r="P84" s="364">
        <f t="shared" si="6"/>
        <v>0</v>
      </c>
      <c r="Q84" s="364">
        <f t="shared" si="8"/>
        <v>0</v>
      </c>
      <c r="R84" s="365">
        <f t="shared" si="9"/>
        <v>0</v>
      </c>
      <c r="S84" s="52"/>
    </row>
    <row r="85" spans="1:19" ht="33.950000000000003" customHeight="1" x14ac:dyDescent="0.25">
      <c r="A85" s="54"/>
      <c r="B85" s="165"/>
      <c r="C85" s="773"/>
      <c r="D85" s="774"/>
      <c r="E85" s="525"/>
      <c r="F85" s="276"/>
      <c r="G85" s="276"/>
      <c r="H85" s="190"/>
      <c r="I85" s="190"/>
      <c r="J85" s="190"/>
      <c r="K85" s="524"/>
      <c r="L85" s="284"/>
      <c r="M85" s="224">
        <f t="shared" si="5"/>
        <v>1900</v>
      </c>
      <c r="N85" s="445">
        <f t="shared" si="7"/>
        <v>0</v>
      </c>
      <c r="O85" s="283"/>
      <c r="P85" s="364">
        <f t="shared" si="6"/>
        <v>0</v>
      </c>
      <c r="Q85" s="364">
        <f t="shared" si="8"/>
        <v>0</v>
      </c>
      <c r="R85" s="365">
        <f t="shared" si="9"/>
        <v>0</v>
      </c>
      <c r="S85" s="52"/>
    </row>
    <row r="86" spans="1:19" ht="33.950000000000003" customHeight="1" x14ac:dyDescent="0.25">
      <c r="A86" s="54"/>
      <c r="B86" s="165"/>
      <c r="C86" s="773"/>
      <c r="D86" s="774"/>
      <c r="E86" s="525"/>
      <c r="F86" s="276"/>
      <c r="G86" s="276"/>
      <c r="H86" s="190"/>
      <c r="I86" s="190"/>
      <c r="J86" s="190"/>
      <c r="K86" s="524"/>
      <c r="L86" s="284"/>
      <c r="M86" s="224">
        <f t="shared" si="5"/>
        <v>1900</v>
      </c>
      <c r="N86" s="445">
        <f t="shared" si="7"/>
        <v>0</v>
      </c>
      <c r="O86" s="283"/>
      <c r="P86" s="364">
        <f t="shared" si="6"/>
        <v>0</v>
      </c>
      <c r="Q86" s="364">
        <f t="shared" si="8"/>
        <v>0</v>
      </c>
      <c r="R86" s="365">
        <f t="shared" si="9"/>
        <v>0</v>
      </c>
      <c r="S86" s="52"/>
    </row>
    <row r="87" spans="1:19" ht="33.950000000000003" customHeight="1" x14ac:dyDescent="0.25">
      <c r="A87" s="54"/>
      <c r="B87" s="165"/>
      <c r="C87" s="773"/>
      <c r="D87" s="774"/>
      <c r="E87" s="525"/>
      <c r="F87" s="276"/>
      <c r="G87" s="276"/>
      <c r="H87" s="190"/>
      <c r="I87" s="190"/>
      <c r="J87" s="190"/>
      <c r="K87" s="524"/>
      <c r="L87" s="284"/>
      <c r="M87" s="224">
        <f t="shared" si="5"/>
        <v>1900</v>
      </c>
      <c r="N87" s="445">
        <f t="shared" si="7"/>
        <v>0</v>
      </c>
      <c r="O87" s="283"/>
      <c r="P87" s="364">
        <f t="shared" si="6"/>
        <v>0</v>
      </c>
      <c r="Q87" s="364">
        <f t="shared" si="8"/>
        <v>0</v>
      </c>
      <c r="R87" s="365">
        <f t="shared" si="9"/>
        <v>0</v>
      </c>
      <c r="S87" s="52"/>
    </row>
    <row r="88" spans="1:19" ht="33.950000000000003" customHeight="1" x14ac:dyDescent="0.25">
      <c r="A88" s="54"/>
      <c r="B88" s="165"/>
      <c r="C88" s="773"/>
      <c r="D88" s="774"/>
      <c r="E88" s="525"/>
      <c r="F88" s="276"/>
      <c r="G88" s="276"/>
      <c r="H88" s="190"/>
      <c r="I88" s="190"/>
      <c r="J88" s="190"/>
      <c r="K88" s="524"/>
      <c r="L88" s="284"/>
      <c r="M88" s="224">
        <f t="shared" si="5"/>
        <v>1900</v>
      </c>
      <c r="N88" s="445">
        <f t="shared" si="7"/>
        <v>0</v>
      </c>
      <c r="O88" s="283"/>
      <c r="P88" s="364">
        <f t="shared" si="6"/>
        <v>0</v>
      </c>
      <c r="Q88" s="364">
        <f t="shared" si="8"/>
        <v>0</v>
      </c>
      <c r="R88" s="365">
        <f t="shared" si="9"/>
        <v>0</v>
      </c>
      <c r="S88" s="52"/>
    </row>
    <row r="89" spans="1:19" ht="33.950000000000003" customHeight="1" x14ac:dyDescent="0.25">
      <c r="A89" s="54"/>
      <c r="B89" s="165"/>
      <c r="C89" s="773"/>
      <c r="D89" s="774"/>
      <c r="E89" s="525"/>
      <c r="F89" s="276"/>
      <c r="G89" s="276"/>
      <c r="H89" s="190"/>
      <c r="I89" s="190"/>
      <c r="J89" s="190"/>
      <c r="K89" s="524"/>
      <c r="L89" s="284"/>
      <c r="M89" s="224">
        <f t="shared" si="5"/>
        <v>1900</v>
      </c>
      <c r="N89" s="445">
        <f t="shared" si="7"/>
        <v>0</v>
      </c>
      <c r="O89" s="283"/>
      <c r="P89" s="364">
        <f t="shared" si="6"/>
        <v>0</v>
      </c>
      <c r="Q89" s="364">
        <f t="shared" si="8"/>
        <v>0</v>
      </c>
      <c r="R89" s="365">
        <f t="shared" si="9"/>
        <v>0</v>
      </c>
      <c r="S89" s="52"/>
    </row>
    <row r="90" spans="1:19" ht="33.950000000000003" customHeight="1" x14ac:dyDescent="0.25">
      <c r="A90" s="54"/>
      <c r="B90" s="165"/>
      <c r="C90" s="773"/>
      <c r="D90" s="774"/>
      <c r="E90" s="525"/>
      <c r="F90" s="276"/>
      <c r="G90" s="276"/>
      <c r="H90" s="190"/>
      <c r="I90" s="190"/>
      <c r="J90" s="190"/>
      <c r="K90" s="524"/>
      <c r="L90" s="284"/>
      <c r="M90" s="224">
        <f t="shared" si="5"/>
        <v>1900</v>
      </c>
      <c r="N90" s="445">
        <f t="shared" si="7"/>
        <v>0</v>
      </c>
      <c r="O90" s="283"/>
      <c r="P90" s="364">
        <f t="shared" si="6"/>
        <v>0</v>
      </c>
      <c r="Q90" s="364">
        <f t="shared" si="8"/>
        <v>0</v>
      </c>
      <c r="R90" s="365">
        <f t="shared" si="9"/>
        <v>0</v>
      </c>
      <c r="S90" s="52"/>
    </row>
    <row r="91" spans="1:19" ht="33.950000000000003" customHeight="1" x14ac:dyDescent="0.25">
      <c r="A91" s="54"/>
      <c r="B91" s="165"/>
      <c r="C91" s="773"/>
      <c r="D91" s="774"/>
      <c r="E91" s="525"/>
      <c r="F91" s="276"/>
      <c r="G91" s="276"/>
      <c r="H91" s="190"/>
      <c r="I91" s="190"/>
      <c r="J91" s="190"/>
      <c r="K91" s="524"/>
      <c r="L91" s="284"/>
      <c r="M91" s="224">
        <f t="shared" si="5"/>
        <v>1900</v>
      </c>
      <c r="N91" s="445">
        <f t="shared" si="7"/>
        <v>0</v>
      </c>
      <c r="O91" s="283"/>
      <c r="P91" s="364">
        <f t="shared" si="6"/>
        <v>0</v>
      </c>
      <c r="Q91" s="364">
        <f t="shared" si="8"/>
        <v>0</v>
      </c>
      <c r="R91" s="365">
        <f t="shared" si="9"/>
        <v>0</v>
      </c>
      <c r="S91" s="52"/>
    </row>
    <row r="92" spans="1:19" ht="33.950000000000003" customHeight="1" x14ac:dyDescent="0.25">
      <c r="A92" s="54"/>
      <c r="B92" s="165"/>
      <c r="C92" s="773"/>
      <c r="D92" s="774"/>
      <c r="E92" s="525"/>
      <c r="F92" s="276"/>
      <c r="G92" s="276"/>
      <c r="H92" s="190"/>
      <c r="I92" s="190"/>
      <c r="J92" s="190"/>
      <c r="K92" s="524"/>
      <c r="L92" s="284"/>
      <c r="M92" s="224">
        <f t="shared" si="5"/>
        <v>1900</v>
      </c>
      <c r="N92" s="445">
        <f t="shared" si="7"/>
        <v>0</v>
      </c>
      <c r="O92" s="283"/>
      <c r="P92" s="364">
        <f t="shared" si="6"/>
        <v>0</v>
      </c>
      <c r="Q92" s="364">
        <f t="shared" si="8"/>
        <v>0</v>
      </c>
      <c r="R92" s="365">
        <f t="shared" si="9"/>
        <v>0</v>
      </c>
      <c r="S92" s="52"/>
    </row>
    <row r="93" spans="1:19" ht="33.950000000000003" customHeight="1" x14ac:dyDescent="0.25">
      <c r="A93" s="54"/>
      <c r="B93" s="165"/>
      <c r="C93" s="773"/>
      <c r="D93" s="774"/>
      <c r="E93" s="525"/>
      <c r="F93" s="276"/>
      <c r="G93" s="276"/>
      <c r="H93" s="190"/>
      <c r="I93" s="190"/>
      <c r="J93" s="190"/>
      <c r="K93" s="524"/>
      <c r="L93" s="284"/>
      <c r="M93" s="224">
        <f t="shared" si="5"/>
        <v>1900</v>
      </c>
      <c r="N93" s="445">
        <f t="shared" si="7"/>
        <v>0</v>
      </c>
      <c r="O93" s="283"/>
      <c r="P93" s="364">
        <f t="shared" si="6"/>
        <v>0</v>
      </c>
      <c r="Q93" s="364">
        <f t="shared" si="8"/>
        <v>0</v>
      </c>
      <c r="R93" s="365">
        <f t="shared" si="9"/>
        <v>0</v>
      </c>
      <c r="S93" s="52"/>
    </row>
    <row r="94" spans="1:19" ht="33.950000000000003" customHeight="1" x14ac:dyDescent="0.25">
      <c r="A94" s="54"/>
      <c r="B94" s="165"/>
      <c r="C94" s="773"/>
      <c r="D94" s="774"/>
      <c r="E94" s="525"/>
      <c r="F94" s="276"/>
      <c r="G94" s="276"/>
      <c r="H94" s="190"/>
      <c r="I94" s="190"/>
      <c r="J94" s="190"/>
      <c r="K94" s="524"/>
      <c r="L94" s="284"/>
      <c r="M94" s="224">
        <f t="shared" si="5"/>
        <v>1900</v>
      </c>
      <c r="N94" s="445">
        <f t="shared" si="7"/>
        <v>0</v>
      </c>
      <c r="O94" s="283"/>
      <c r="P94" s="364">
        <f t="shared" si="6"/>
        <v>0</v>
      </c>
      <c r="Q94" s="364">
        <f t="shared" si="8"/>
        <v>0</v>
      </c>
      <c r="R94" s="365">
        <f t="shared" si="9"/>
        <v>0</v>
      </c>
      <c r="S94" s="52"/>
    </row>
    <row r="95" spans="1:19" ht="33.950000000000003" customHeight="1" x14ac:dyDescent="0.25">
      <c r="A95" s="54"/>
      <c r="B95" s="165"/>
      <c r="C95" s="773"/>
      <c r="D95" s="774"/>
      <c r="E95" s="525"/>
      <c r="F95" s="276"/>
      <c r="G95" s="276"/>
      <c r="H95" s="190"/>
      <c r="I95" s="190"/>
      <c r="J95" s="190"/>
      <c r="K95" s="524"/>
      <c r="L95" s="284"/>
      <c r="M95" s="224">
        <f t="shared" si="5"/>
        <v>1900</v>
      </c>
      <c r="N95" s="445">
        <f t="shared" si="7"/>
        <v>0</v>
      </c>
      <c r="O95" s="283"/>
      <c r="P95" s="364">
        <f t="shared" si="6"/>
        <v>0</v>
      </c>
      <c r="Q95" s="364">
        <f t="shared" si="8"/>
        <v>0</v>
      </c>
      <c r="R95" s="365">
        <f t="shared" si="9"/>
        <v>0</v>
      </c>
      <c r="S95" s="52"/>
    </row>
    <row r="96" spans="1:19" ht="33.950000000000003" customHeight="1" x14ac:dyDescent="0.25">
      <c r="A96" s="54"/>
      <c r="B96" s="165"/>
      <c r="C96" s="773"/>
      <c r="D96" s="774"/>
      <c r="E96" s="525"/>
      <c r="F96" s="276"/>
      <c r="G96" s="276"/>
      <c r="H96" s="190"/>
      <c r="I96" s="190"/>
      <c r="J96" s="190"/>
      <c r="K96" s="524"/>
      <c r="L96" s="284"/>
      <c r="M96" s="224">
        <f t="shared" si="5"/>
        <v>1900</v>
      </c>
      <c r="N96" s="445">
        <f t="shared" si="7"/>
        <v>0</v>
      </c>
      <c r="O96" s="283"/>
      <c r="P96" s="364">
        <f t="shared" si="6"/>
        <v>0</v>
      </c>
      <c r="Q96" s="364">
        <f t="shared" si="8"/>
        <v>0</v>
      </c>
      <c r="R96" s="365">
        <f t="shared" si="9"/>
        <v>0</v>
      </c>
      <c r="S96" s="52"/>
    </row>
    <row r="97" spans="1:19" ht="33.950000000000003" customHeight="1" x14ac:dyDescent="0.25">
      <c r="A97" s="54"/>
      <c r="B97" s="165"/>
      <c r="C97" s="773"/>
      <c r="D97" s="774"/>
      <c r="E97" s="525"/>
      <c r="F97" s="276"/>
      <c r="G97" s="276"/>
      <c r="H97" s="190"/>
      <c r="I97" s="190"/>
      <c r="J97" s="190"/>
      <c r="K97" s="524"/>
      <c r="L97" s="284"/>
      <c r="M97" s="224">
        <f t="shared" si="5"/>
        <v>1900</v>
      </c>
      <c r="N97" s="445">
        <f t="shared" si="7"/>
        <v>0</v>
      </c>
      <c r="O97" s="283"/>
      <c r="P97" s="364">
        <f t="shared" si="6"/>
        <v>0</v>
      </c>
      <c r="Q97" s="364">
        <f t="shared" si="8"/>
        <v>0</v>
      </c>
      <c r="R97" s="365">
        <f t="shared" si="9"/>
        <v>0</v>
      </c>
      <c r="S97" s="52"/>
    </row>
    <row r="98" spans="1:19" ht="33.950000000000003" customHeight="1" x14ac:dyDescent="0.25">
      <c r="A98" s="54"/>
      <c r="B98" s="165"/>
      <c r="C98" s="773"/>
      <c r="D98" s="774"/>
      <c r="E98" s="525"/>
      <c r="F98" s="276"/>
      <c r="G98" s="276"/>
      <c r="H98" s="190"/>
      <c r="I98" s="190"/>
      <c r="J98" s="190"/>
      <c r="K98" s="524"/>
      <c r="L98" s="284"/>
      <c r="M98" s="224">
        <f t="shared" si="5"/>
        <v>1900</v>
      </c>
      <c r="N98" s="445">
        <f t="shared" si="7"/>
        <v>0</v>
      </c>
      <c r="O98" s="283"/>
      <c r="P98" s="364">
        <f t="shared" si="6"/>
        <v>0</v>
      </c>
      <c r="Q98" s="364">
        <f t="shared" si="8"/>
        <v>0</v>
      </c>
      <c r="R98" s="365">
        <f t="shared" si="9"/>
        <v>0</v>
      </c>
      <c r="S98" s="52"/>
    </row>
    <row r="99" spans="1:19" ht="33.950000000000003" customHeight="1" x14ac:dyDescent="0.25">
      <c r="A99" s="54"/>
      <c r="B99" s="165"/>
      <c r="C99" s="773"/>
      <c r="D99" s="774"/>
      <c r="E99" s="525"/>
      <c r="F99" s="276"/>
      <c r="G99" s="276"/>
      <c r="H99" s="190"/>
      <c r="I99" s="190"/>
      <c r="J99" s="190"/>
      <c r="K99" s="524"/>
      <c r="L99" s="284"/>
      <c r="M99" s="224">
        <f t="shared" si="5"/>
        <v>1900</v>
      </c>
      <c r="N99" s="445">
        <f t="shared" si="7"/>
        <v>0</v>
      </c>
      <c r="O99" s="283"/>
      <c r="P99" s="364">
        <f t="shared" si="6"/>
        <v>0</v>
      </c>
      <c r="Q99" s="364">
        <f t="shared" si="8"/>
        <v>0</v>
      </c>
      <c r="R99" s="365">
        <f t="shared" si="9"/>
        <v>0</v>
      </c>
      <c r="S99" s="52"/>
    </row>
    <row r="100" spans="1:19" ht="33.950000000000003" customHeight="1" x14ac:dyDescent="0.25">
      <c r="A100" s="54"/>
      <c r="B100" s="165"/>
      <c r="C100" s="773"/>
      <c r="D100" s="774"/>
      <c r="E100" s="525"/>
      <c r="F100" s="276"/>
      <c r="G100" s="276"/>
      <c r="H100" s="190"/>
      <c r="I100" s="190"/>
      <c r="J100" s="190"/>
      <c r="K100" s="524"/>
      <c r="L100" s="284"/>
      <c r="M100" s="224">
        <f t="shared" si="5"/>
        <v>1900</v>
      </c>
      <c r="N100" s="445">
        <f t="shared" si="7"/>
        <v>0</v>
      </c>
      <c r="O100" s="283"/>
      <c r="P100" s="364">
        <f t="shared" si="6"/>
        <v>0</v>
      </c>
      <c r="Q100" s="364">
        <f t="shared" si="8"/>
        <v>0</v>
      </c>
      <c r="R100" s="365">
        <f t="shared" si="9"/>
        <v>0</v>
      </c>
      <c r="S100" s="52"/>
    </row>
    <row r="101" spans="1:19" ht="33.950000000000003" customHeight="1" x14ac:dyDescent="0.25">
      <c r="A101" s="54"/>
      <c r="B101" s="165"/>
      <c r="C101" s="773"/>
      <c r="D101" s="774"/>
      <c r="E101" s="525"/>
      <c r="F101" s="276"/>
      <c r="G101" s="276"/>
      <c r="H101" s="190"/>
      <c r="I101" s="190"/>
      <c r="J101" s="190"/>
      <c r="K101" s="524"/>
      <c r="L101" s="284"/>
      <c r="M101" s="224">
        <f t="shared" si="5"/>
        <v>1900</v>
      </c>
      <c r="N101" s="445">
        <f t="shared" si="7"/>
        <v>0</v>
      </c>
      <c r="O101" s="283"/>
      <c r="P101" s="364">
        <f t="shared" si="6"/>
        <v>0</v>
      </c>
      <c r="Q101" s="364">
        <f t="shared" si="8"/>
        <v>0</v>
      </c>
      <c r="R101" s="365">
        <f t="shared" si="9"/>
        <v>0</v>
      </c>
      <c r="S101" s="52"/>
    </row>
    <row r="102" spans="1:19" ht="33.950000000000003" customHeight="1" x14ac:dyDescent="0.25">
      <c r="A102" s="54"/>
      <c r="B102" s="165"/>
      <c r="C102" s="773"/>
      <c r="D102" s="774"/>
      <c r="E102" s="525"/>
      <c r="F102" s="276"/>
      <c r="G102" s="276"/>
      <c r="H102" s="190"/>
      <c r="I102" s="190"/>
      <c r="J102" s="190"/>
      <c r="K102" s="524"/>
      <c r="L102" s="284"/>
      <c r="M102" s="224">
        <f t="shared" si="5"/>
        <v>1900</v>
      </c>
      <c r="N102" s="445">
        <f t="shared" si="7"/>
        <v>0</v>
      </c>
      <c r="O102" s="283"/>
      <c r="P102" s="364">
        <f t="shared" si="6"/>
        <v>0</v>
      </c>
      <c r="Q102" s="364">
        <f t="shared" si="8"/>
        <v>0</v>
      </c>
      <c r="R102" s="365">
        <f t="shared" si="9"/>
        <v>0</v>
      </c>
      <c r="S102" s="52"/>
    </row>
    <row r="103" spans="1:19" ht="33.950000000000003" customHeight="1" x14ac:dyDescent="0.25">
      <c r="A103" s="54"/>
      <c r="B103" s="165"/>
      <c r="C103" s="773"/>
      <c r="D103" s="774"/>
      <c r="E103" s="525"/>
      <c r="F103" s="276"/>
      <c r="G103" s="276"/>
      <c r="H103" s="190"/>
      <c r="I103" s="190"/>
      <c r="J103" s="190"/>
      <c r="K103" s="524"/>
      <c r="L103" s="284"/>
      <c r="M103" s="224">
        <f t="shared" si="5"/>
        <v>1900</v>
      </c>
      <c r="N103" s="445">
        <f t="shared" si="7"/>
        <v>0</v>
      </c>
      <c r="O103" s="283"/>
      <c r="P103" s="364">
        <f t="shared" si="6"/>
        <v>0</v>
      </c>
      <c r="Q103" s="364">
        <f t="shared" si="8"/>
        <v>0</v>
      </c>
      <c r="R103" s="365">
        <f t="shared" si="9"/>
        <v>0</v>
      </c>
      <c r="S103" s="52"/>
    </row>
    <row r="104" spans="1:19" ht="33.950000000000003" customHeight="1" x14ac:dyDescent="0.25">
      <c r="A104" s="54"/>
      <c r="B104" s="165"/>
      <c r="C104" s="773"/>
      <c r="D104" s="774"/>
      <c r="E104" s="525"/>
      <c r="F104" s="276"/>
      <c r="G104" s="276"/>
      <c r="H104" s="190"/>
      <c r="I104" s="190"/>
      <c r="J104" s="190"/>
      <c r="K104" s="524"/>
      <c r="L104" s="284"/>
      <c r="M104" s="224">
        <f t="shared" si="5"/>
        <v>1900</v>
      </c>
      <c r="N104" s="445">
        <f t="shared" si="7"/>
        <v>0</v>
      </c>
      <c r="O104" s="283"/>
      <c r="P104" s="364">
        <f t="shared" si="6"/>
        <v>0</v>
      </c>
      <c r="Q104" s="364">
        <f t="shared" si="8"/>
        <v>0</v>
      </c>
      <c r="R104" s="365">
        <f t="shared" si="9"/>
        <v>0</v>
      </c>
      <c r="S104" s="52"/>
    </row>
    <row r="105" spans="1:19" ht="33.950000000000003" customHeight="1" x14ac:dyDescent="0.25">
      <c r="A105" s="54"/>
      <c r="B105" s="165"/>
      <c r="C105" s="773"/>
      <c r="D105" s="774"/>
      <c r="E105" s="525"/>
      <c r="F105" s="276"/>
      <c r="G105" s="276"/>
      <c r="H105" s="190"/>
      <c r="I105" s="190"/>
      <c r="J105" s="190"/>
      <c r="K105" s="524"/>
      <c r="L105" s="284"/>
      <c r="M105" s="224">
        <f t="shared" si="5"/>
        <v>1900</v>
      </c>
      <c r="N105" s="445">
        <f t="shared" si="7"/>
        <v>0</v>
      </c>
      <c r="O105" s="283"/>
      <c r="P105" s="364">
        <f t="shared" si="6"/>
        <v>0</v>
      </c>
      <c r="Q105" s="364">
        <f t="shared" si="8"/>
        <v>0</v>
      </c>
      <c r="R105" s="365">
        <f t="shared" si="9"/>
        <v>0</v>
      </c>
      <c r="S105" s="52"/>
    </row>
    <row r="106" spans="1:19" ht="33.950000000000003" customHeight="1" x14ac:dyDescent="0.25">
      <c r="A106" s="54"/>
      <c r="B106" s="165"/>
      <c r="C106" s="773"/>
      <c r="D106" s="774"/>
      <c r="E106" s="525"/>
      <c r="F106" s="276"/>
      <c r="G106" s="276"/>
      <c r="H106" s="190"/>
      <c r="I106" s="190"/>
      <c r="J106" s="190"/>
      <c r="K106" s="524"/>
      <c r="L106" s="284"/>
      <c r="M106" s="224">
        <f t="shared" si="5"/>
        <v>1900</v>
      </c>
      <c r="N106" s="445">
        <f t="shared" si="7"/>
        <v>0</v>
      </c>
      <c r="O106" s="283"/>
      <c r="P106" s="364">
        <f t="shared" si="6"/>
        <v>0</v>
      </c>
      <c r="Q106" s="364">
        <f t="shared" si="8"/>
        <v>0</v>
      </c>
      <c r="R106" s="365">
        <f t="shared" si="9"/>
        <v>0</v>
      </c>
      <c r="S106" s="52"/>
    </row>
    <row r="107" spans="1:19" ht="33.950000000000003" customHeight="1" x14ac:dyDescent="0.25">
      <c r="A107" s="54"/>
      <c r="B107" s="165"/>
      <c r="C107" s="773"/>
      <c r="D107" s="774"/>
      <c r="E107" s="525"/>
      <c r="F107" s="276"/>
      <c r="G107" s="276"/>
      <c r="H107" s="190"/>
      <c r="I107" s="190"/>
      <c r="J107" s="190"/>
      <c r="K107" s="524"/>
      <c r="L107" s="284"/>
      <c r="M107" s="224">
        <f t="shared" si="5"/>
        <v>1900</v>
      </c>
      <c r="N107" s="445">
        <f t="shared" si="7"/>
        <v>0</v>
      </c>
      <c r="O107" s="283"/>
      <c r="P107" s="364">
        <f t="shared" si="6"/>
        <v>0</v>
      </c>
      <c r="Q107" s="364">
        <f t="shared" si="8"/>
        <v>0</v>
      </c>
      <c r="R107" s="365">
        <f t="shared" si="9"/>
        <v>0</v>
      </c>
      <c r="S107" s="52"/>
    </row>
    <row r="108" spans="1:19" ht="33.950000000000003" customHeight="1" x14ac:dyDescent="0.25">
      <c r="A108" s="54"/>
      <c r="B108" s="165"/>
      <c r="C108" s="773"/>
      <c r="D108" s="774"/>
      <c r="E108" s="525"/>
      <c r="F108" s="276"/>
      <c r="G108" s="276"/>
      <c r="H108" s="190"/>
      <c r="I108" s="190"/>
      <c r="J108" s="190"/>
      <c r="K108" s="524"/>
      <c r="L108" s="284"/>
      <c r="M108" s="224">
        <f t="shared" si="5"/>
        <v>1900</v>
      </c>
      <c r="N108" s="445">
        <f t="shared" si="7"/>
        <v>0</v>
      </c>
      <c r="O108" s="283"/>
      <c r="P108" s="364">
        <f t="shared" si="6"/>
        <v>0</v>
      </c>
      <c r="Q108" s="364">
        <f t="shared" si="8"/>
        <v>0</v>
      </c>
      <c r="R108" s="365">
        <f t="shared" si="9"/>
        <v>0</v>
      </c>
      <c r="S108" s="52"/>
    </row>
    <row r="109" spans="1:19" ht="33.950000000000003" customHeight="1" x14ac:dyDescent="0.25">
      <c r="A109" s="54"/>
      <c r="B109" s="165"/>
      <c r="C109" s="773"/>
      <c r="D109" s="774"/>
      <c r="E109" s="525"/>
      <c r="F109" s="276"/>
      <c r="G109" s="276"/>
      <c r="H109" s="190"/>
      <c r="I109" s="190"/>
      <c r="J109" s="190"/>
      <c r="K109" s="524"/>
      <c r="L109" s="284"/>
      <c r="M109" s="224">
        <f t="shared" si="5"/>
        <v>1900</v>
      </c>
      <c r="N109" s="445">
        <f t="shared" si="7"/>
        <v>0</v>
      </c>
      <c r="O109" s="283"/>
      <c r="P109" s="364">
        <f t="shared" si="6"/>
        <v>0</v>
      </c>
      <c r="Q109" s="364">
        <f t="shared" si="8"/>
        <v>0</v>
      </c>
      <c r="R109" s="365">
        <f t="shared" si="9"/>
        <v>0</v>
      </c>
      <c r="S109" s="52"/>
    </row>
    <row r="110" spans="1:19" ht="33.950000000000003" customHeight="1" x14ac:dyDescent="0.25">
      <c r="A110" s="54"/>
      <c r="B110" s="165"/>
      <c r="C110" s="773"/>
      <c r="D110" s="774"/>
      <c r="E110" s="525"/>
      <c r="F110" s="276"/>
      <c r="G110" s="276"/>
      <c r="H110" s="190"/>
      <c r="I110" s="190"/>
      <c r="J110" s="190"/>
      <c r="K110" s="524"/>
      <c r="L110" s="284"/>
      <c r="M110" s="224">
        <f t="shared" si="5"/>
        <v>1900</v>
      </c>
      <c r="N110" s="445">
        <f t="shared" si="7"/>
        <v>0</v>
      </c>
      <c r="O110" s="283"/>
      <c r="P110" s="364">
        <f t="shared" si="6"/>
        <v>0</v>
      </c>
      <c r="Q110" s="364">
        <f t="shared" si="8"/>
        <v>0</v>
      </c>
      <c r="R110" s="365">
        <f t="shared" si="9"/>
        <v>0</v>
      </c>
      <c r="S110" s="52"/>
    </row>
    <row r="111" spans="1:19" ht="33.950000000000003" customHeight="1" x14ac:dyDescent="0.25">
      <c r="A111" s="54"/>
      <c r="B111" s="165"/>
      <c r="C111" s="773"/>
      <c r="D111" s="774"/>
      <c r="E111" s="525"/>
      <c r="F111" s="276"/>
      <c r="G111" s="276"/>
      <c r="H111" s="190"/>
      <c r="I111" s="190"/>
      <c r="J111" s="190"/>
      <c r="K111" s="524"/>
      <c r="L111" s="284"/>
      <c r="M111" s="224">
        <f t="shared" si="5"/>
        <v>1900</v>
      </c>
      <c r="N111" s="445">
        <f t="shared" si="7"/>
        <v>0</v>
      </c>
      <c r="O111" s="283"/>
      <c r="P111" s="364">
        <f t="shared" si="6"/>
        <v>0</v>
      </c>
      <c r="Q111" s="364">
        <f t="shared" si="8"/>
        <v>0</v>
      </c>
      <c r="R111" s="365">
        <f t="shared" si="9"/>
        <v>0</v>
      </c>
      <c r="S111" s="52"/>
    </row>
    <row r="112" spans="1:19" ht="33.950000000000003" customHeight="1" x14ac:dyDescent="0.25">
      <c r="A112" s="54"/>
      <c r="B112" s="165"/>
      <c r="C112" s="773"/>
      <c r="D112" s="774"/>
      <c r="E112" s="525"/>
      <c r="F112" s="276"/>
      <c r="G112" s="276"/>
      <c r="H112" s="190"/>
      <c r="I112" s="190"/>
      <c r="J112" s="190"/>
      <c r="K112" s="524"/>
      <c r="L112" s="284"/>
      <c r="M112" s="224">
        <f t="shared" si="5"/>
        <v>1900</v>
      </c>
      <c r="N112" s="445">
        <f t="shared" si="7"/>
        <v>0</v>
      </c>
      <c r="O112" s="283"/>
      <c r="P112" s="364">
        <f t="shared" si="6"/>
        <v>0</v>
      </c>
      <c r="Q112" s="364">
        <f t="shared" si="8"/>
        <v>0</v>
      </c>
      <c r="R112" s="365">
        <f t="shared" si="9"/>
        <v>0</v>
      </c>
      <c r="S112" s="52"/>
    </row>
    <row r="113" spans="1:19" ht="33.950000000000003" customHeight="1" x14ac:dyDescent="0.25">
      <c r="A113" s="54"/>
      <c r="B113" s="165"/>
      <c r="C113" s="773"/>
      <c r="D113" s="774"/>
      <c r="E113" s="525"/>
      <c r="F113" s="276"/>
      <c r="G113" s="276"/>
      <c r="H113" s="190"/>
      <c r="I113" s="190"/>
      <c r="J113" s="190"/>
      <c r="K113" s="524"/>
      <c r="L113" s="284"/>
      <c r="M113" s="224">
        <f t="shared" si="5"/>
        <v>1900</v>
      </c>
      <c r="N113" s="445">
        <f t="shared" si="7"/>
        <v>0</v>
      </c>
      <c r="O113" s="283"/>
      <c r="P113" s="364">
        <f t="shared" si="6"/>
        <v>0</v>
      </c>
      <c r="Q113" s="364">
        <f t="shared" si="8"/>
        <v>0</v>
      </c>
      <c r="R113" s="365">
        <f t="shared" si="9"/>
        <v>0</v>
      </c>
      <c r="S113" s="52"/>
    </row>
    <row r="114" spans="1:19" ht="33.950000000000003" customHeight="1" x14ac:dyDescent="0.25">
      <c r="A114" s="54"/>
      <c r="B114" s="165"/>
      <c r="C114" s="773"/>
      <c r="D114" s="774"/>
      <c r="E114" s="525"/>
      <c r="F114" s="276"/>
      <c r="G114" s="276"/>
      <c r="H114" s="190"/>
      <c r="I114" s="190"/>
      <c r="J114" s="190"/>
      <c r="K114" s="524"/>
      <c r="L114" s="284"/>
      <c r="M114" s="224">
        <f t="shared" si="5"/>
        <v>1900</v>
      </c>
      <c r="N114" s="445">
        <f t="shared" si="7"/>
        <v>0</v>
      </c>
      <c r="O114" s="283"/>
      <c r="P114" s="364">
        <f t="shared" si="6"/>
        <v>0</v>
      </c>
      <c r="Q114" s="364">
        <f t="shared" si="8"/>
        <v>0</v>
      </c>
      <c r="R114" s="365">
        <f t="shared" si="9"/>
        <v>0</v>
      </c>
      <c r="S114" s="52"/>
    </row>
    <row r="115" spans="1:19" ht="33.950000000000003" customHeight="1" x14ac:dyDescent="0.25">
      <c r="A115" s="54"/>
      <c r="B115" s="165"/>
      <c r="C115" s="773"/>
      <c r="D115" s="774"/>
      <c r="E115" s="525"/>
      <c r="F115" s="276"/>
      <c r="G115" s="276"/>
      <c r="H115" s="190"/>
      <c r="I115" s="190"/>
      <c r="J115" s="190"/>
      <c r="K115" s="524"/>
      <c r="L115" s="284"/>
      <c r="M115" s="224">
        <f t="shared" si="5"/>
        <v>1900</v>
      </c>
      <c r="N115" s="445">
        <f t="shared" si="7"/>
        <v>0</v>
      </c>
      <c r="O115" s="283"/>
      <c r="P115" s="364">
        <f t="shared" si="6"/>
        <v>0</v>
      </c>
      <c r="Q115" s="364">
        <f t="shared" si="8"/>
        <v>0</v>
      </c>
      <c r="R115" s="365">
        <f t="shared" si="9"/>
        <v>0</v>
      </c>
      <c r="S115" s="52"/>
    </row>
    <row r="116" spans="1:19" ht="33.950000000000003" customHeight="1" x14ac:dyDescent="0.25">
      <c r="A116" s="54"/>
      <c r="B116" s="165"/>
      <c r="C116" s="773"/>
      <c r="D116" s="774"/>
      <c r="E116" s="525"/>
      <c r="F116" s="276"/>
      <c r="G116" s="276"/>
      <c r="H116" s="190"/>
      <c r="I116" s="190"/>
      <c r="J116" s="190"/>
      <c r="K116" s="524"/>
      <c r="L116" s="284"/>
      <c r="M116" s="224">
        <f t="shared" si="5"/>
        <v>1900</v>
      </c>
      <c r="N116" s="445">
        <f t="shared" si="7"/>
        <v>0</v>
      </c>
      <c r="O116" s="283"/>
      <c r="P116" s="364">
        <f t="shared" si="6"/>
        <v>0</v>
      </c>
      <c r="Q116" s="364">
        <f t="shared" si="8"/>
        <v>0</v>
      </c>
      <c r="R116" s="365">
        <f t="shared" si="9"/>
        <v>0</v>
      </c>
      <c r="S116" s="52"/>
    </row>
    <row r="117" spans="1:19" ht="33.950000000000003" customHeight="1" x14ac:dyDescent="0.25">
      <c r="A117" s="54"/>
      <c r="B117" s="165"/>
      <c r="C117" s="773"/>
      <c r="D117" s="774"/>
      <c r="E117" s="525"/>
      <c r="F117" s="276"/>
      <c r="G117" s="276"/>
      <c r="H117" s="190"/>
      <c r="I117" s="190"/>
      <c r="J117" s="190"/>
      <c r="K117" s="524"/>
      <c r="L117" s="284"/>
      <c r="M117" s="224">
        <f t="shared" si="5"/>
        <v>1900</v>
      </c>
      <c r="N117" s="445">
        <f t="shared" si="7"/>
        <v>0</v>
      </c>
      <c r="O117" s="283"/>
      <c r="P117" s="364">
        <f t="shared" si="6"/>
        <v>0</v>
      </c>
      <c r="Q117" s="364">
        <f t="shared" si="8"/>
        <v>0</v>
      </c>
      <c r="R117" s="365">
        <f t="shared" si="9"/>
        <v>0</v>
      </c>
      <c r="S117" s="52"/>
    </row>
    <row r="118" spans="1:19" ht="33.950000000000003" customHeight="1" x14ac:dyDescent="0.25">
      <c r="A118" s="54"/>
      <c r="B118" s="165"/>
      <c r="C118" s="773"/>
      <c r="D118" s="774"/>
      <c r="E118" s="525"/>
      <c r="F118" s="276"/>
      <c r="G118" s="276"/>
      <c r="H118" s="190"/>
      <c r="I118" s="190"/>
      <c r="J118" s="190"/>
      <c r="K118" s="524"/>
      <c r="L118" s="284"/>
      <c r="M118" s="224">
        <f t="shared" si="5"/>
        <v>1900</v>
      </c>
      <c r="N118" s="445">
        <f t="shared" si="7"/>
        <v>0</v>
      </c>
      <c r="O118" s="283"/>
      <c r="P118" s="364">
        <f t="shared" si="6"/>
        <v>0</v>
      </c>
      <c r="Q118" s="364">
        <f t="shared" si="8"/>
        <v>0</v>
      </c>
      <c r="R118" s="365">
        <f t="shared" si="9"/>
        <v>0</v>
      </c>
      <c r="S118" s="52"/>
    </row>
    <row r="119" spans="1:19" ht="33.950000000000003" customHeight="1" x14ac:dyDescent="0.25">
      <c r="A119" s="54"/>
      <c r="B119" s="165"/>
      <c r="C119" s="773"/>
      <c r="D119" s="774"/>
      <c r="E119" s="525"/>
      <c r="F119" s="276"/>
      <c r="G119" s="276"/>
      <c r="H119" s="190"/>
      <c r="I119" s="190"/>
      <c r="J119" s="190"/>
      <c r="K119" s="524"/>
      <c r="L119" s="284"/>
      <c r="M119" s="224">
        <f t="shared" si="5"/>
        <v>1900</v>
      </c>
      <c r="N119" s="445">
        <f t="shared" si="7"/>
        <v>0</v>
      </c>
      <c r="O119" s="283"/>
      <c r="P119" s="364">
        <f t="shared" si="6"/>
        <v>0</v>
      </c>
      <c r="Q119" s="364">
        <f t="shared" si="8"/>
        <v>0</v>
      </c>
      <c r="R119" s="365">
        <f t="shared" si="9"/>
        <v>0</v>
      </c>
      <c r="S119" s="52"/>
    </row>
    <row r="120" spans="1:19" ht="33.950000000000003" customHeight="1" x14ac:dyDescent="0.25">
      <c r="A120" s="54"/>
      <c r="B120" s="165"/>
      <c r="C120" s="773"/>
      <c r="D120" s="774"/>
      <c r="E120" s="525"/>
      <c r="F120" s="276"/>
      <c r="G120" s="276"/>
      <c r="H120" s="190"/>
      <c r="I120" s="190"/>
      <c r="J120" s="190"/>
      <c r="K120" s="524"/>
      <c r="L120" s="284"/>
      <c r="M120" s="224">
        <f t="shared" si="5"/>
        <v>1900</v>
      </c>
      <c r="N120" s="445">
        <f t="shared" si="7"/>
        <v>0</v>
      </c>
      <c r="O120" s="283"/>
      <c r="P120" s="364">
        <f t="shared" si="6"/>
        <v>0</v>
      </c>
      <c r="Q120" s="364">
        <f t="shared" si="8"/>
        <v>0</v>
      </c>
      <c r="R120" s="365">
        <f t="shared" si="9"/>
        <v>0</v>
      </c>
      <c r="S120" s="52"/>
    </row>
    <row r="121" spans="1:19" ht="33.950000000000003" customHeight="1" x14ac:dyDescent="0.25">
      <c r="A121" s="54"/>
      <c r="B121" s="165"/>
      <c r="C121" s="773"/>
      <c r="D121" s="774"/>
      <c r="E121" s="525"/>
      <c r="F121" s="276"/>
      <c r="G121" s="276"/>
      <c r="H121" s="190"/>
      <c r="I121" s="190"/>
      <c r="J121" s="190"/>
      <c r="K121" s="524"/>
      <c r="L121" s="284"/>
      <c r="M121" s="224">
        <f t="shared" si="5"/>
        <v>1900</v>
      </c>
      <c r="N121" s="445">
        <f t="shared" si="7"/>
        <v>0</v>
      </c>
      <c r="O121" s="283"/>
      <c r="P121" s="364">
        <f t="shared" si="6"/>
        <v>0</v>
      </c>
      <c r="Q121" s="364">
        <f t="shared" si="8"/>
        <v>0</v>
      </c>
      <c r="R121" s="365">
        <f t="shared" si="9"/>
        <v>0</v>
      </c>
      <c r="S121" s="52"/>
    </row>
    <row r="122" spans="1:19" ht="33.950000000000003" customHeight="1" x14ac:dyDescent="0.25">
      <c r="A122" s="54"/>
      <c r="B122" s="165"/>
      <c r="C122" s="773"/>
      <c r="D122" s="774"/>
      <c r="E122" s="525"/>
      <c r="F122" s="276"/>
      <c r="G122" s="276"/>
      <c r="H122" s="190"/>
      <c r="I122" s="190"/>
      <c r="J122" s="190"/>
      <c r="K122" s="524"/>
      <c r="L122" s="284"/>
      <c r="M122" s="224">
        <f t="shared" si="5"/>
        <v>1900</v>
      </c>
      <c r="N122" s="445">
        <f t="shared" si="7"/>
        <v>0</v>
      </c>
      <c r="O122" s="283"/>
      <c r="P122" s="364">
        <f t="shared" si="6"/>
        <v>0</v>
      </c>
      <c r="Q122" s="364">
        <f t="shared" si="8"/>
        <v>0</v>
      </c>
      <c r="R122" s="365">
        <f t="shared" si="9"/>
        <v>0</v>
      </c>
      <c r="S122" s="52"/>
    </row>
    <row r="123" spans="1:19" ht="33.950000000000003" customHeight="1" x14ac:dyDescent="0.25">
      <c r="A123" s="54"/>
      <c r="B123" s="165"/>
      <c r="C123" s="773"/>
      <c r="D123" s="774"/>
      <c r="E123" s="525"/>
      <c r="F123" s="276"/>
      <c r="G123" s="276"/>
      <c r="H123" s="190"/>
      <c r="I123" s="190"/>
      <c r="J123" s="190"/>
      <c r="K123" s="524"/>
      <c r="L123" s="284"/>
      <c r="M123" s="224">
        <f t="shared" si="5"/>
        <v>1900</v>
      </c>
      <c r="N123" s="445">
        <f t="shared" si="7"/>
        <v>0</v>
      </c>
      <c r="O123" s="283"/>
      <c r="P123" s="364">
        <f t="shared" si="6"/>
        <v>0</v>
      </c>
      <c r="Q123" s="364">
        <f t="shared" si="8"/>
        <v>0</v>
      </c>
      <c r="R123" s="365">
        <f t="shared" si="9"/>
        <v>0</v>
      </c>
      <c r="S123" s="52"/>
    </row>
    <row r="124" spans="1:19" ht="33.950000000000003" customHeight="1" x14ac:dyDescent="0.25">
      <c r="A124" s="54"/>
      <c r="B124" s="165"/>
      <c r="C124" s="773"/>
      <c r="D124" s="774"/>
      <c r="E124" s="525"/>
      <c r="F124" s="276"/>
      <c r="G124" s="276"/>
      <c r="H124" s="190"/>
      <c r="I124" s="190"/>
      <c r="J124" s="190"/>
      <c r="K124" s="524"/>
      <c r="L124" s="284"/>
      <c r="M124" s="224">
        <f t="shared" si="5"/>
        <v>1900</v>
      </c>
      <c r="N124" s="445">
        <f t="shared" si="7"/>
        <v>0</v>
      </c>
      <c r="O124" s="283"/>
      <c r="P124" s="364">
        <f t="shared" si="6"/>
        <v>0</v>
      </c>
      <c r="Q124" s="364">
        <f t="shared" si="8"/>
        <v>0</v>
      </c>
      <c r="R124" s="365">
        <f t="shared" si="9"/>
        <v>0</v>
      </c>
      <c r="S124" s="52"/>
    </row>
    <row r="125" spans="1:19" ht="33.950000000000003" customHeight="1" x14ac:dyDescent="0.25">
      <c r="A125" s="54"/>
      <c r="B125" s="165"/>
      <c r="C125" s="773"/>
      <c r="D125" s="774"/>
      <c r="E125" s="525"/>
      <c r="F125" s="276"/>
      <c r="G125" s="276"/>
      <c r="H125" s="190"/>
      <c r="I125" s="190"/>
      <c r="J125" s="190"/>
      <c r="K125" s="524"/>
      <c r="L125" s="284"/>
      <c r="M125" s="224">
        <f t="shared" si="5"/>
        <v>1900</v>
      </c>
      <c r="N125" s="445">
        <f t="shared" si="7"/>
        <v>0</v>
      </c>
      <c r="O125" s="283"/>
      <c r="P125" s="364">
        <f t="shared" si="6"/>
        <v>0</v>
      </c>
      <c r="Q125" s="364">
        <f t="shared" si="8"/>
        <v>0</v>
      </c>
      <c r="R125" s="365">
        <f t="shared" si="9"/>
        <v>0</v>
      </c>
      <c r="S125" s="52"/>
    </row>
    <row r="126" spans="1:19" ht="33.950000000000003" customHeight="1" x14ac:dyDescent="0.25">
      <c r="A126" s="54"/>
      <c r="B126" s="165"/>
      <c r="C126" s="773"/>
      <c r="D126" s="774"/>
      <c r="E126" s="525"/>
      <c r="F126" s="276"/>
      <c r="G126" s="276"/>
      <c r="H126" s="190"/>
      <c r="I126" s="190"/>
      <c r="J126" s="190"/>
      <c r="K126" s="524"/>
      <c r="L126" s="284"/>
      <c r="M126" s="224">
        <f t="shared" si="5"/>
        <v>1900</v>
      </c>
      <c r="N126" s="445">
        <f t="shared" si="7"/>
        <v>0</v>
      </c>
      <c r="O126" s="283"/>
      <c r="P126" s="364">
        <f t="shared" si="6"/>
        <v>0</v>
      </c>
      <c r="Q126" s="364">
        <f t="shared" si="8"/>
        <v>0</v>
      </c>
      <c r="R126" s="365">
        <f t="shared" si="9"/>
        <v>0</v>
      </c>
      <c r="S126" s="52"/>
    </row>
    <row r="127" spans="1:19" ht="33.950000000000003" customHeight="1" x14ac:dyDescent="0.25">
      <c r="A127" s="54"/>
      <c r="B127" s="165"/>
      <c r="C127" s="773"/>
      <c r="D127" s="774"/>
      <c r="E127" s="525"/>
      <c r="F127" s="276"/>
      <c r="G127" s="276"/>
      <c r="H127" s="190"/>
      <c r="I127" s="190"/>
      <c r="J127" s="190"/>
      <c r="K127" s="524"/>
      <c r="L127" s="284"/>
      <c r="M127" s="224">
        <f t="shared" si="5"/>
        <v>1900</v>
      </c>
      <c r="N127" s="445">
        <f t="shared" si="7"/>
        <v>0</v>
      </c>
      <c r="O127" s="283"/>
      <c r="P127" s="364">
        <f t="shared" si="6"/>
        <v>0</v>
      </c>
      <c r="Q127" s="364">
        <f t="shared" si="8"/>
        <v>0</v>
      </c>
      <c r="R127" s="365">
        <f t="shared" si="9"/>
        <v>0</v>
      </c>
      <c r="S127" s="52"/>
    </row>
    <row r="128" spans="1:19" ht="33.950000000000003" customHeight="1" x14ac:dyDescent="0.25">
      <c r="A128" s="54"/>
      <c r="B128" s="165"/>
      <c r="C128" s="773"/>
      <c r="D128" s="774"/>
      <c r="E128" s="525"/>
      <c r="F128" s="276"/>
      <c r="G128" s="276"/>
      <c r="H128" s="190"/>
      <c r="I128" s="190"/>
      <c r="J128" s="190"/>
      <c r="K128" s="524"/>
      <c r="L128" s="284"/>
      <c r="M128" s="224">
        <f t="shared" si="5"/>
        <v>1900</v>
      </c>
      <c r="N128" s="445">
        <f t="shared" si="7"/>
        <v>0</v>
      </c>
      <c r="O128" s="283"/>
      <c r="P128" s="364">
        <f t="shared" si="6"/>
        <v>0</v>
      </c>
      <c r="Q128" s="364">
        <f t="shared" si="8"/>
        <v>0</v>
      </c>
      <c r="R128" s="365">
        <f t="shared" si="9"/>
        <v>0</v>
      </c>
      <c r="S128" s="52"/>
    </row>
    <row r="129" spans="1:19" ht="33.950000000000003" customHeight="1" x14ac:dyDescent="0.25">
      <c r="A129" s="54"/>
      <c r="B129" s="165"/>
      <c r="C129" s="773"/>
      <c r="D129" s="774"/>
      <c r="E129" s="525"/>
      <c r="F129" s="276"/>
      <c r="G129" s="276"/>
      <c r="H129" s="190"/>
      <c r="I129" s="190"/>
      <c r="J129" s="190"/>
      <c r="K129" s="524"/>
      <c r="L129" s="284"/>
      <c r="M129" s="224">
        <f t="shared" si="5"/>
        <v>1900</v>
      </c>
      <c r="N129" s="445">
        <f t="shared" si="7"/>
        <v>0</v>
      </c>
      <c r="O129" s="283"/>
      <c r="P129" s="364">
        <f t="shared" si="6"/>
        <v>0</v>
      </c>
      <c r="Q129" s="364">
        <f t="shared" si="8"/>
        <v>0</v>
      </c>
      <c r="R129" s="365">
        <f t="shared" si="9"/>
        <v>0</v>
      </c>
      <c r="S129" s="52"/>
    </row>
    <row r="130" spans="1:19" ht="33.950000000000003" customHeight="1" x14ac:dyDescent="0.25">
      <c r="A130" s="54"/>
      <c r="B130" s="165"/>
      <c r="C130" s="773"/>
      <c r="D130" s="774"/>
      <c r="E130" s="525"/>
      <c r="F130" s="276"/>
      <c r="G130" s="276"/>
      <c r="H130" s="190"/>
      <c r="I130" s="190"/>
      <c r="J130" s="190"/>
      <c r="K130" s="524"/>
      <c r="L130" s="284"/>
      <c r="M130" s="224">
        <f t="shared" si="5"/>
        <v>1900</v>
      </c>
      <c r="N130" s="445">
        <f t="shared" si="7"/>
        <v>0</v>
      </c>
      <c r="O130" s="283"/>
      <c r="P130" s="364">
        <f t="shared" si="6"/>
        <v>0</v>
      </c>
      <c r="Q130" s="364">
        <f t="shared" si="8"/>
        <v>0</v>
      </c>
      <c r="R130" s="365">
        <f t="shared" si="9"/>
        <v>0</v>
      </c>
      <c r="S130" s="52"/>
    </row>
    <row r="131" spans="1:19" ht="33.950000000000003" customHeight="1" x14ac:dyDescent="0.25">
      <c r="A131" s="54"/>
      <c r="B131" s="165"/>
      <c r="C131" s="769"/>
      <c r="D131" s="770"/>
      <c r="E131" s="525"/>
      <c r="F131" s="272"/>
      <c r="G131" s="272"/>
      <c r="H131" s="189"/>
      <c r="I131" s="190"/>
      <c r="J131" s="190"/>
      <c r="K131" s="524"/>
      <c r="L131" s="284"/>
      <c r="M131" s="224">
        <f t="shared" si="5"/>
        <v>1900</v>
      </c>
      <c r="N131" s="445">
        <f t="shared" si="7"/>
        <v>0</v>
      </c>
      <c r="O131" s="283"/>
      <c r="P131" s="364">
        <f t="shared" si="6"/>
        <v>0</v>
      </c>
      <c r="Q131" s="364">
        <f t="shared" si="8"/>
        <v>0</v>
      </c>
      <c r="R131" s="365">
        <f t="shared" si="9"/>
        <v>0</v>
      </c>
      <c r="S131" s="52"/>
    </row>
    <row r="132" spans="1:19" ht="33.950000000000003" customHeight="1" x14ac:dyDescent="0.25">
      <c r="A132" s="54"/>
      <c r="B132" s="165"/>
      <c r="C132" s="769"/>
      <c r="D132" s="770"/>
      <c r="E132" s="525"/>
      <c r="F132" s="272"/>
      <c r="G132" s="272"/>
      <c r="H132" s="189"/>
      <c r="I132" s="190"/>
      <c r="J132" s="190"/>
      <c r="K132" s="524"/>
      <c r="L132" s="284"/>
      <c r="M132" s="224">
        <f t="shared" si="5"/>
        <v>1900</v>
      </c>
      <c r="N132" s="445">
        <f t="shared" si="7"/>
        <v>0</v>
      </c>
      <c r="O132" s="283"/>
      <c r="P132" s="364">
        <f t="shared" si="6"/>
        <v>0</v>
      </c>
      <c r="Q132" s="364">
        <f t="shared" si="8"/>
        <v>0</v>
      </c>
      <c r="R132" s="365">
        <f t="shared" si="9"/>
        <v>0</v>
      </c>
      <c r="S132" s="52"/>
    </row>
    <row r="133" spans="1:19" ht="33.950000000000003" customHeight="1" x14ac:dyDescent="0.25">
      <c r="A133" s="54"/>
      <c r="B133" s="165"/>
      <c r="C133" s="769"/>
      <c r="D133" s="770"/>
      <c r="E133" s="525"/>
      <c r="F133" s="272"/>
      <c r="G133" s="272"/>
      <c r="H133" s="189"/>
      <c r="I133" s="190"/>
      <c r="J133" s="190"/>
      <c r="K133" s="524"/>
      <c r="L133" s="284"/>
      <c r="M133" s="224">
        <f t="shared" si="5"/>
        <v>1900</v>
      </c>
      <c r="N133" s="445">
        <f t="shared" si="7"/>
        <v>0</v>
      </c>
      <c r="O133" s="283"/>
      <c r="P133" s="364">
        <f t="shared" si="6"/>
        <v>0</v>
      </c>
      <c r="Q133" s="364">
        <f t="shared" si="8"/>
        <v>0</v>
      </c>
      <c r="R133" s="365">
        <f t="shared" si="9"/>
        <v>0</v>
      </c>
      <c r="S133" s="52"/>
    </row>
    <row r="134" spans="1:19" ht="33.950000000000003" customHeight="1" x14ac:dyDescent="0.25">
      <c r="A134" s="54"/>
      <c r="B134" s="163"/>
      <c r="C134" s="769"/>
      <c r="D134" s="770"/>
      <c r="E134" s="525"/>
      <c r="F134" s="276"/>
      <c r="G134" s="285"/>
      <c r="H134" s="276"/>
      <c r="I134" s="190"/>
      <c r="J134" s="190"/>
      <c r="K134" s="524"/>
      <c r="L134" s="284"/>
      <c r="M134" s="224">
        <f t="shared" si="5"/>
        <v>1900</v>
      </c>
      <c r="N134" s="445">
        <f t="shared" si="7"/>
        <v>0</v>
      </c>
      <c r="O134" s="283"/>
      <c r="P134" s="364">
        <f t="shared" si="6"/>
        <v>0</v>
      </c>
      <c r="Q134" s="364">
        <f t="shared" si="8"/>
        <v>0</v>
      </c>
      <c r="R134" s="365">
        <f t="shared" si="9"/>
        <v>0</v>
      </c>
      <c r="S134" s="52"/>
    </row>
    <row r="135" spans="1:19" ht="33.950000000000003" customHeight="1" x14ac:dyDescent="0.25">
      <c r="A135" s="54"/>
      <c r="B135" s="165"/>
      <c r="C135" s="769"/>
      <c r="D135" s="770"/>
      <c r="E135" s="525"/>
      <c r="F135" s="276"/>
      <c r="G135" s="276"/>
      <c r="H135" s="190"/>
      <c r="I135" s="190"/>
      <c r="J135" s="190"/>
      <c r="K135" s="524"/>
      <c r="L135" s="284"/>
      <c r="M135" s="224">
        <f t="shared" si="5"/>
        <v>1900</v>
      </c>
      <c r="N135" s="445">
        <f t="shared" si="7"/>
        <v>0</v>
      </c>
      <c r="O135" s="283"/>
      <c r="P135" s="364">
        <f t="shared" si="6"/>
        <v>0</v>
      </c>
      <c r="Q135" s="364">
        <f t="shared" si="8"/>
        <v>0</v>
      </c>
      <c r="R135" s="365">
        <f t="shared" si="9"/>
        <v>0</v>
      </c>
      <c r="S135" s="52"/>
    </row>
    <row r="136" spans="1:19" ht="33.950000000000003" customHeight="1" x14ac:dyDescent="0.25">
      <c r="A136" s="54"/>
      <c r="B136" s="165"/>
      <c r="C136" s="769"/>
      <c r="D136" s="770"/>
      <c r="E136" s="525"/>
      <c r="F136" s="272"/>
      <c r="G136" s="272"/>
      <c r="H136" s="189"/>
      <c r="I136" s="190"/>
      <c r="J136" s="190"/>
      <c r="K136" s="524"/>
      <c r="L136" s="284"/>
      <c r="M136" s="224">
        <f t="shared" si="5"/>
        <v>1900</v>
      </c>
      <c r="N136" s="445">
        <f t="shared" si="7"/>
        <v>0</v>
      </c>
      <c r="O136" s="283"/>
      <c r="P136" s="364">
        <f t="shared" si="6"/>
        <v>0</v>
      </c>
      <c r="Q136" s="364">
        <f t="shared" si="8"/>
        <v>0</v>
      </c>
      <c r="R136" s="365">
        <f t="shared" si="9"/>
        <v>0</v>
      </c>
      <c r="S136" s="52"/>
    </row>
    <row r="137" spans="1:19" ht="33.950000000000003" customHeight="1" x14ac:dyDescent="0.25">
      <c r="A137" s="54"/>
      <c r="B137" s="165"/>
      <c r="C137" s="769"/>
      <c r="D137" s="770"/>
      <c r="E137" s="525"/>
      <c r="F137" s="272"/>
      <c r="G137" s="272"/>
      <c r="H137" s="189"/>
      <c r="I137" s="190"/>
      <c r="J137" s="190"/>
      <c r="K137" s="524"/>
      <c r="L137" s="284"/>
      <c r="M137" s="224">
        <f t="shared" si="5"/>
        <v>1900</v>
      </c>
      <c r="N137" s="445">
        <f t="shared" si="7"/>
        <v>0</v>
      </c>
      <c r="O137" s="283"/>
      <c r="P137" s="364">
        <f t="shared" si="6"/>
        <v>0</v>
      </c>
      <c r="Q137" s="364">
        <f t="shared" si="8"/>
        <v>0</v>
      </c>
      <c r="R137" s="365">
        <f t="shared" si="9"/>
        <v>0</v>
      </c>
      <c r="S137" s="52"/>
    </row>
    <row r="138" spans="1:19" ht="33.950000000000003" customHeight="1" x14ac:dyDescent="0.25">
      <c r="A138" s="54"/>
      <c r="B138" s="165"/>
      <c r="C138" s="769"/>
      <c r="D138" s="770"/>
      <c r="E138" s="525"/>
      <c r="F138" s="272"/>
      <c r="G138" s="272"/>
      <c r="H138" s="189"/>
      <c r="I138" s="190"/>
      <c r="J138" s="190"/>
      <c r="K138" s="524"/>
      <c r="L138" s="284"/>
      <c r="M138" s="224">
        <f t="shared" si="5"/>
        <v>1900</v>
      </c>
      <c r="N138" s="445">
        <f t="shared" si="7"/>
        <v>0</v>
      </c>
      <c r="O138" s="283"/>
      <c r="P138" s="364">
        <f t="shared" si="6"/>
        <v>0</v>
      </c>
      <c r="Q138" s="364">
        <f t="shared" si="8"/>
        <v>0</v>
      </c>
      <c r="R138" s="365">
        <f t="shared" si="9"/>
        <v>0</v>
      </c>
      <c r="S138" s="52"/>
    </row>
    <row r="139" spans="1:19" ht="33.950000000000003" customHeight="1" x14ac:dyDescent="0.25">
      <c r="A139" s="54"/>
      <c r="B139" s="163"/>
      <c r="C139" s="769"/>
      <c r="D139" s="770"/>
      <c r="E139" s="525"/>
      <c r="F139" s="276"/>
      <c r="G139" s="285"/>
      <c r="H139" s="276"/>
      <c r="I139" s="190"/>
      <c r="J139" s="190"/>
      <c r="K139" s="524"/>
      <c r="L139" s="284"/>
      <c r="M139" s="224">
        <f t="shared" si="5"/>
        <v>1900</v>
      </c>
      <c r="N139" s="445">
        <f t="shared" si="7"/>
        <v>0</v>
      </c>
      <c r="O139" s="283"/>
      <c r="P139" s="364">
        <f t="shared" si="6"/>
        <v>0</v>
      </c>
      <c r="Q139" s="364">
        <f t="shared" si="8"/>
        <v>0</v>
      </c>
      <c r="R139" s="365">
        <f t="shared" si="9"/>
        <v>0</v>
      </c>
      <c r="S139" s="52"/>
    </row>
    <row r="140" spans="1:19" ht="33.950000000000003" customHeight="1" x14ac:dyDescent="0.25">
      <c r="A140" s="54"/>
      <c r="B140" s="165"/>
      <c r="C140" s="769"/>
      <c r="D140" s="770"/>
      <c r="E140" s="525"/>
      <c r="F140" s="276"/>
      <c r="G140" s="276"/>
      <c r="H140" s="190"/>
      <c r="I140" s="190"/>
      <c r="J140" s="190"/>
      <c r="K140" s="524"/>
      <c r="L140" s="284"/>
      <c r="M140" s="224">
        <f t="shared" ref="M140:M150" si="10">YEAR(L140)</f>
        <v>1900</v>
      </c>
      <c r="N140" s="445">
        <f t="shared" si="7"/>
        <v>0</v>
      </c>
      <c r="O140" s="283"/>
      <c r="P140" s="364">
        <f t="shared" ref="P140:P150" si="11">O140/12</f>
        <v>0</v>
      </c>
      <c r="Q140" s="364">
        <f t="shared" si="8"/>
        <v>0</v>
      </c>
      <c r="R140" s="365">
        <f t="shared" si="9"/>
        <v>0</v>
      </c>
      <c r="S140" s="52"/>
    </row>
    <row r="141" spans="1:19" ht="33.950000000000003" customHeight="1" x14ac:dyDescent="0.25">
      <c r="A141" s="54"/>
      <c r="B141" s="165"/>
      <c r="C141" s="769"/>
      <c r="D141" s="770"/>
      <c r="E141" s="525"/>
      <c r="F141" s="272"/>
      <c r="G141" s="272"/>
      <c r="H141" s="189"/>
      <c r="I141" s="190"/>
      <c r="J141" s="190"/>
      <c r="K141" s="524"/>
      <c r="L141" s="284"/>
      <c r="M141" s="224">
        <f t="shared" si="10"/>
        <v>1900</v>
      </c>
      <c r="N141" s="445">
        <f t="shared" ref="N141:N150" si="12">VLOOKUP(M141,$S$13:$T$34,2,FALSE)</f>
        <v>0</v>
      </c>
      <c r="O141" s="283"/>
      <c r="P141" s="364">
        <f t="shared" si="11"/>
        <v>0</v>
      </c>
      <c r="Q141" s="364">
        <f t="shared" ref="Q141:Q150" si="13">IF(P141&gt;=30,"30",IF(P141&gt;=0,P141))</f>
        <v>0</v>
      </c>
      <c r="R141" s="365">
        <f t="shared" ref="R141:R150" si="14">Q141*5*N141</f>
        <v>0</v>
      </c>
      <c r="S141" s="52"/>
    </row>
    <row r="142" spans="1:19" ht="33.950000000000003" customHeight="1" x14ac:dyDescent="0.25">
      <c r="A142" s="54"/>
      <c r="B142" s="165"/>
      <c r="C142" s="769"/>
      <c r="D142" s="770"/>
      <c r="E142" s="525"/>
      <c r="F142" s="272"/>
      <c r="G142" s="272"/>
      <c r="H142" s="189"/>
      <c r="I142" s="190"/>
      <c r="J142" s="190"/>
      <c r="K142" s="524"/>
      <c r="L142" s="284"/>
      <c r="M142" s="224">
        <f t="shared" si="10"/>
        <v>1900</v>
      </c>
      <c r="N142" s="445">
        <f t="shared" si="12"/>
        <v>0</v>
      </c>
      <c r="O142" s="283"/>
      <c r="P142" s="364">
        <f t="shared" si="11"/>
        <v>0</v>
      </c>
      <c r="Q142" s="364">
        <f t="shared" si="13"/>
        <v>0</v>
      </c>
      <c r="R142" s="365">
        <f t="shared" si="14"/>
        <v>0</v>
      </c>
      <c r="S142" s="52"/>
    </row>
    <row r="143" spans="1:19" ht="33.950000000000003" customHeight="1" x14ac:dyDescent="0.25">
      <c r="A143" s="54"/>
      <c r="B143" s="165"/>
      <c r="C143" s="769"/>
      <c r="D143" s="770"/>
      <c r="E143" s="525"/>
      <c r="F143" s="272"/>
      <c r="G143" s="272"/>
      <c r="H143" s="189"/>
      <c r="I143" s="190"/>
      <c r="J143" s="190"/>
      <c r="K143" s="524"/>
      <c r="L143" s="284"/>
      <c r="M143" s="224">
        <f t="shared" si="10"/>
        <v>1900</v>
      </c>
      <c r="N143" s="445">
        <f t="shared" si="12"/>
        <v>0</v>
      </c>
      <c r="O143" s="283"/>
      <c r="P143" s="364">
        <f t="shared" si="11"/>
        <v>0</v>
      </c>
      <c r="Q143" s="364">
        <f t="shared" si="13"/>
        <v>0</v>
      </c>
      <c r="R143" s="365">
        <f t="shared" si="14"/>
        <v>0</v>
      </c>
      <c r="S143" s="52"/>
    </row>
    <row r="144" spans="1:19" ht="33.950000000000003" customHeight="1" x14ac:dyDescent="0.25">
      <c r="A144" s="54"/>
      <c r="B144" s="163"/>
      <c r="C144" s="769"/>
      <c r="D144" s="770"/>
      <c r="E144" s="525"/>
      <c r="F144" s="276"/>
      <c r="G144" s="285"/>
      <c r="H144" s="276"/>
      <c r="I144" s="190"/>
      <c r="J144" s="190"/>
      <c r="K144" s="524"/>
      <c r="L144" s="284"/>
      <c r="M144" s="224">
        <f t="shared" si="10"/>
        <v>1900</v>
      </c>
      <c r="N144" s="445">
        <f t="shared" si="12"/>
        <v>0</v>
      </c>
      <c r="O144" s="283"/>
      <c r="P144" s="364">
        <f t="shared" si="11"/>
        <v>0</v>
      </c>
      <c r="Q144" s="364">
        <f t="shared" si="13"/>
        <v>0</v>
      </c>
      <c r="R144" s="365">
        <f t="shared" si="14"/>
        <v>0</v>
      </c>
      <c r="S144" s="52"/>
    </row>
    <row r="145" spans="1:19" ht="33.950000000000003" customHeight="1" x14ac:dyDescent="0.25">
      <c r="A145" s="54"/>
      <c r="B145" s="165"/>
      <c r="C145" s="769"/>
      <c r="D145" s="770"/>
      <c r="E145" s="525"/>
      <c r="F145" s="276"/>
      <c r="G145" s="276"/>
      <c r="H145" s="190"/>
      <c r="I145" s="190"/>
      <c r="J145" s="190"/>
      <c r="K145" s="524"/>
      <c r="L145" s="284"/>
      <c r="M145" s="224">
        <f t="shared" si="10"/>
        <v>1900</v>
      </c>
      <c r="N145" s="445">
        <f t="shared" si="12"/>
        <v>0</v>
      </c>
      <c r="O145" s="283"/>
      <c r="P145" s="364">
        <f t="shared" si="11"/>
        <v>0</v>
      </c>
      <c r="Q145" s="364">
        <f t="shared" si="13"/>
        <v>0</v>
      </c>
      <c r="R145" s="365">
        <f t="shared" si="14"/>
        <v>0</v>
      </c>
      <c r="S145" s="52"/>
    </row>
    <row r="146" spans="1:19" ht="33.950000000000003" customHeight="1" x14ac:dyDescent="0.25">
      <c r="A146" s="54"/>
      <c r="B146" s="165"/>
      <c r="C146" s="769"/>
      <c r="D146" s="770"/>
      <c r="E146" s="525"/>
      <c r="F146" s="272"/>
      <c r="G146" s="272"/>
      <c r="H146" s="189"/>
      <c r="I146" s="190"/>
      <c r="J146" s="190"/>
      <c r="K146" s="524"/>
      <c r="L146" s="284"/>
      <c r="M146" s="224">
        <f t="shared" si="10"/>
        <v>1900</v>
      </c>
      <c r="N146" s="445">
        <f t="shared" si="12"/>
        <v>0</v>
      </c>
      <c r="O146" s="283"/>
      <c r="P146" s="364">
        <f t="shared" si="11"/>
        <v>0</v>
      </c>
      <c r="Q146" s="364">
        <f t="shared" si="13"/>
        <v>0</v>
      </c>
      <c r="R146" s="365">
        <f t="shared" si="14"/>
        <v>0</v>
      </c>
      <c r="S146" s="52"/>
    </row>
    <row r="147" spans="1:19" ht="33.950000000000003" customHeight="1" x14ac:dyDescent="0.25">
      <c r="A147" s="54"/>
      <c r="B147" s="165"/>
      <c r="C147" s="769"/>
      <c r="D147" s="770"/>
      <c r="E147" s="525"/>
      <c r="F147" s="272"/>
      <c r="G147" s="272"/>
      <c r="H147" s="189"/>
      <c r="I147" s="190"/>
      <c r="J147" s="190"/>
      <c r="K147" s="524"/>
      <c r="L147" s="284"/>
      <c r="M147" s="224">
        <f t="shared" si="10"/>
        <v>1900</v>
      </c>
      <c r="N147" s="445">
        <f t="shared" si="12"/>
        <v>0</v>
      </c>
      <c r="O147" s="283"/>
      <c r="P147" s="364">
        <f t="shared" si="11"/>
        <v>0</v>
      </c>
      <c r="Q147" s="364">
        <f t="shared" si="13"/>
        <v>0</v>
      </c>
      <c r="R147" s="365">
        <f t="shared" si="14"/>
        <v>0</v>
      </c>
      <c r="S147" s="52"/>
    </row>
    <row r="148" spans="1:19" ht="33.950000000000003" customHeight="1" x14ac:dyDescent="0.25">
      <c r="A148" s="54"/>
      <c r="B148" s="165"/>
      <c r="C148" s="769"/>
      <c r="D148" s="770"/>
      <c r="E148" s="525"/>
      <c r="F148" s="272"/>
      <c r="G148" s="272"/>
      <c r="H148" s="189"/>
      <c r="I148" s="190"/>
      <c r="J148" s="190"/>
      <c r="K148" s="524"/>
      <c r="L148" s="284"/>
      <c r="M148" s="224">
        <f t="shared" si="10"/>
        <v>1900</v>
      </c>
      <c r="N148" s="445">
        <f t="shared" si="12"/>
        <v>0</v>
      </c>
      <c r="O148" s="283"/>
      <c r="P148" s="364">
        <f t="shared" si="11"/>
        <v>0</v>
      </c>
      <c r="Q148" s="364">
        <f t="shared" si="13"/>
        <v>0</v>
      </c>
      <c r="R148" s="365">
        <f t="shared" si="14"/>
        <v>0</v>
      </c>
      <c r="S148" s="52"/>
    </row>
    <row r="149" spans="1:19" ht="33.950000000000003" customHeight="1" x14ac:dyDescent="0.25">
      <c r="A149" s="54"/>
      <c r="B149" s="165"/>
      <c r="C149" s="769"/>
      <c r="D149" s="770"/>
      <c r="E149" s="525"/>
      <c r="F149" s="276"/>
      <c r="G149" s="276"/>
      <c r="H149" s="190"/>
      <c r="I149" s="190"/>
      <c r="J149" s="190"/>
      <c r="K149" s="524"/>
      <c r="L149" s="284"/>
      <c r="M149" s="224">
        <f t="shared" si="10"/>
        <v>1900</v>
      </c>
      <c r="N149" s="445">
        <f t="shared" si="12"/>
        <v>0</v>
      </c>
      <c r="O149" s="283"/>
      <c r="P149" s="364">
        <f t="shared" si="11"/>
        <v>0</v>
      </c>
      <c r="Q149" s="364">
        <f t="shared" si="13"/>
        <v>0</v>
      </c>
      <c r="R149" s="365">
        <f t="shared" si="14"/>
        <v>0</v>
      </c>
      <c r="S149" s="52"/>
    </row>
    <row r="150" spans="1:19" ht="33.950000000000003" customHeight="1" x14ac:dyDescent="0.25">
      <c r="A150" s="54"/>
      <c r="B150" s="165"/>
      <c r="C150" s="769"/>
      <c r="D150" s="770"/>
      <c r="E150" s="525"/>
      <c r="F150" s="272"/>
      <c r="G150" s="272"/>
      <c r="H150" s="189"/>
      <c r="I150" s="190"/>
      <c r="J150" s="190"/>
      <c r="K150" s="524"/>
      <c r="L150" s="284"/>
      <c r="M150" s="224">
        <f t="shared" si="10"/>
        <v>1900</v>
      </c>
      <c r="N150" s="445">
        <f t="shared" si="12"/>
        <v>0</v>
      </c>
      <c r="O150" s="283"/>
      <c r="P150" s="364">
        <f t="shared" si="11"/>
        <v>0</v>
      </c>
      <c r="Q150" s="364">
        <f t="shared" si="13"/>
        <v>0</v>
      </c>
      <c r="R150" s="365">
        <f t="shared" si="14"/>
        <v>0</v>
      </c>
      <c r="S150" s="52"/>
    </row>
    <row r="151" spans="1:19" ht="27" customHeight="1" x14ac:dyDescent="0.3">
      <c r="A151" s="54"/>
      <c r="B151" s="830"/>
      <c r="C151" s="830"/>
      <c r="D151" s="830"/>
      <c r="E151" s="282"/>
      <c r="F151" s="281"/>
      <c r="G151" s="281"/>
      <c r="H151" s="281"/>
      <c r="I151" s="281"/>
      <c r="J151" s="281"/>
      <c r="K151" s="831" t="s">
        <v>255</v>
      </c>
      <c r="L151" s="831"/>
      <c r="M151" s="831"/>
      <c r="N151" s="831"/>
      <c r="O151" s="831"/>
      <c r="P151" s="832"/>
      <c r="Q151" s="362"/>
      <c r="R151" s="280">
        <f>COUNT(E12:E150)</f>
        <v>0</v>
      </c>
      <c r="S151" s="52"/>
    </row>
    <row r="152" spans="1:19" ht="27" customHeight="1" x14ac:dyDescent="0.25">
      <c r="A152" s="54"/>
      <c r="B152" s="828" t="s">
        <v>254</v>
      </c>
      <c r="C152" s="828"/>
      <c r="D152" s="828"/>
      <c r="E152" s="828"/>
      <c r="F152" s="828"/>
      <c r="G152" s="828"/>
      <c r="H152" s="828"/>
      <c r="I152" s="828"/>
      <c r="J152" s="828"/>
      <c r="K152" s="828"/>
      <c r="L152" s="828"/>
      <c r="M152" s="828"/>
      <c r="N152" s="828"/>
      <c r="O152" s="828"/>
      <c r="P152" s="829"/>
      <c r="Q152" s="361"/>
      <c r="R152" s="447">
        <f>SUM(R12:R150)</f>
        <v>0</v>
      </c>
      <c r="S152" s="52"/>
    </row>
    <row r="153" spans="1:19" ht="20.100000000000001" customHeight="1" x14ac:dyDescent="0.25">
      <c r="A153" s="5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52"/>
    </row>
    <row r="154" spans="1:19" ht="20.100000000000001" customHeight="1" x14ac:dyDescent="0.25">
      <c r="A154" s="54"/>
      <c r="B154" s="144"/>
      <c r="C154" s="144"/>
      <c r="D154" s="144"/>
      <c r="E154" s="144"/>
      <c r="F154" s="728"/>
      <c r="G154" s="728"/>
      <c r="H154" s="728"/>
      <c r="I154" s="728"/>
      <c r="J154" s="516"/>
      <c r="K154" s="144"/>
      <c r="L154" s="144"/>
      <c r="M154" s="144"/>
      <c r="N154" s="144"/>
      <c r="O154" s="144"/>
      <c r="P154" s="144"/>
      <c r="Q154" s="144"/>
      <c r="R154" s="144"/>
      <c r="S154" s="52"/>
    </row>
    <row r="155" spans="1:19" ht="20.100000000000001" customHeight="1" thickBot="1" x14ac:dyDescent="0.3">
      <c r="A155" s="145"/>
      <c r="C155" s="466"/>
      <c r="D155" s="466"/>
      <c r="E155" s="466"/>
      <c r="F155" s="745" t="s">
        <v>99</v>
      </c>
      <c r="G155" s="745"/>
      <c r="H155" s="745"/>
      <c r="I155" s="745"/>
      <c r="J155" s="466"/>
      <c r="K155" s="466"/>
      <c r="L155" s="466"/>
      <c r="M155" s="466"/>
      <c r="N155" s="466"/>
      <c r="O155" s="466"/>
      <c r="P155" s="466"/>
      <c r="Q155" s="466"/>
      <c r="R155" s="466"/>
      <c r="S155" s="146"/>
    </row>
    <row r="156" spans="1:19" hidden="1" x14ac:dyDescent="0.25"/>
    <row r="157" spans="1:19" hidden="1" x14ac:dyDescent="0.25"/>
    <row r="158" spans="1:19" hidden="1" x14ac:dyDescent="0.25"/>
    <row r="159" spans="1:19" hidden="1" x14ac:dyDescent="0.25"/>
    <row r="160" spans="1:1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sheetProtection algorithmName="SHA-512" hashValue="gN6KYUEsTpo9+nfodB8U+8apI9Ov6jkKx7TkEolAcePt6sN10fJ3UvyQI80FDgBpkAQOvpincXuouquAkz1wNw==" saltValue="466+vy5hzERIGqH1I5uwyg==" spinCount="100000" sheet="1" objects="1" scenarios="1"/>
  <protectedRanges>
    <protectedRange sqref="A7:C9 L7 F9:G9 G7 J9:AI9 R7:AH8 I7 J8 L8:Q8" name="Rango2"/>
  </protectedRanges>
  <dataConsolidate/>
  <mergeCells count="164">
    <mergeCell ref="F155:I155"/>
    <mergeCell ref="F154:I154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B152:P15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K151:P151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10:D10"/>
    <mergeCell ref="E10:R10"/>
    <mergeCell ref="C11:D11"/>
    <mergeCell ref="B6:R6"/>
    <mergeCell ref="Q2:R2"/>
    <mergeCell ref="Q3:R3"/>
    <mergeCell ref="Q4:R4"/>
    <mergeCell ref="Q5:R5"/>
    <mergeCell ref="B2:F5"/>
    <mergeCell ref="G2:N3"/>
    <mergeCell ref="G4:N4"/>
    <mergeCell ref="G5:N5"/>
    <mergeCell ref="O7:R7"/>
    <mergeCell ref="L7:N7"/>
    <mergeCell ref="L8:N8"/>
    <mergeCell ref="B8:F8"/>
    <mergeCell ref="B7:F7"/>
    <mergeCell ref="G7:K7"/>
    <mergeCell ref="G8:K8"/>
    <mergeCell ref="O8:R8"/>
  </mergeCells>
  <dataValidations count="1">
    <dataValidation type="textLength" operator="equal" allowBlank="1" showInputMessage="1" showErrorMessage="1" prompt="Ingresar solo 10 números" sqref="E12:E150" xr:uid="{00000000-0002-0000-0800-000000000000}">
      <formula1>10</formula1>
    </dataValidation>
  </dataValidations>
  <pageMargins left="0.25" right="0.25" top="0.75" bottom="0.75" header="0.3" footer="0.3"/>
  <pageSetup paperSize="206" scale="69" orientation="landscape" r:id="rId1"/>
  <rowBreaks count="1" manualBreakCount="1">
    <brk id="133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1000000}">
          <x14:formula1>
            <xm:f>Datos!$H$2:$H$11</xm:f>
          </x14:formula1>
          <xm:sqref>O7:R7</xm:sqref>
        </x14:dataValidation>
        <x14:dataValidation type="list" allowBlank="1" showInputMessage="1" showErrorMessage="1" xr:uid="{00000000-0002-0000-0800-000002000000}">
          <x14:formula1>
            <xm:f>Datos!$I$2:$I$9</xm:f>
          </x14:formula1>
          <xm:sqref>G5:N5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ÍNDICE 00</vt:lpstr>
      <vt:lpstr>DIAG-03</vt:lpstr>
      <vt:lpstr>MATR-05</vt:lpstr>
      <vt:lpstr>TRLA-06</vt:lpstr>
      <vt:lpstr>TRPA-07</vt:lpstr>
      <vt:lpstr>HABP-9</vt:lpstr>
      <vt:lpstr>CONT-10</vt:lpstr>
      <vt:lpstr>REVCLA-11</vt:lpstr>
      <vt:lpstr>SUPR-12</vt:lpstr>
      <vt:lpstr>CREA-13</vt:lpstr>
      <vt:lpstr>DESV-14</vt:lpstr>
      <vt:lpstr>OPTI- 15</vt:lpstr>
      <vt:lpstr>PLAN-16</vt:lpstr>
      <vt:lpstr>Datos</vt:lpstr>
      <vt:lpstr>'CONT-10'!Área_de_impresión</vt:lpstr>
      <vt:lpstr>'CREA-13'!Área_de_impresión</vt:lpstr>
      <vt:lpstr>'DESV-14'!Área_de_impresión</vt:lpstr>
      <vt:lpstr>'HABP-9'!Área_de_impresión</vt:lpstr>
      <vt:lpstr>'MATR-05'!Área_de_impresión</vt:lpstr>
      <vt:lpstr>'OPTI- 15'!Área_de_impresión</vt:lpstr>
      <vt:lpstr>'PLAN-16'!Área_de_impresión</vt:lpstr>
      <vt:lpstr>'REVCLA-11'!Área_de_impresión</vt:lpstr>
      <vt:lpstr>'SUPR-12'!Área_de_impresión</vt:lpstr>
      <vt:lpstr>'TRLA-06'!Área_de_impresión</vt:lpstr>
      <vt:lpstr>'TRPA-07'!Área_de_impresión</vt:lpstr>
      <vt:lpstr>'MATR-05'!Coordinaciones_Generales</vt:lpstr>
      <vt:lpstr>'DESV-14'!DIS</vt:lpstr>
      <vt:lpstr>'DESV-14'!MODALIDAD</vt:lpstr>
      <vt:lpstr>'DESV-14'!tipo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Uyana</dc:creator>
  <cp:lastModifiedBy>María Belén Loaiza Rodríguez</cp:lastModifiedBy>
  <cp:lastPrinted>2017-01-16T21:23:35Z</cp:lastPrinted>
  <dcterms:created xsi:type="dcterms:W3CDTF">2015-03-12T19:56:30Z</dcterms:created>
  <dcterms:modified xsi:type="dcterms:W3CDTF">2024-01-02T16:38:56Z</dcterms:modified>
</cp:coreProperties>
</file>