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omments4.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updateLinks="always" codeName="ThisWorkbook"/>
  <mc:AlternateContent xmlns:mc="http://schemas.openxmlformats.org/markup-compatibility/2006">
    <mc:Choice Requires="x15">
      <x15ac:absPath xmlns:x15ac="http://schemas.microsoft.com/office/spreadsheetml/2010/11/ac" url="E:\Mirian Tipantuña\Escritorio\FORMATOS EVALUACIÓN DEL DESEMPEÑO\FORMATOS PARA PERIODO DE PRUEBA\"/>
    </mc:Choice>
  </mc:AlternateContent>
  <xr:revisionPtr revIDLastSave="0" documentId="13_ncr:1_{C24F73BE-2614-4BF0-975A-838920397680}" xr6:coauthVersionLast="47" xr6:coauthVersionMax="47" xr10:uidLastSave="{00000000-0000-0000-0000-000000000000}"/>
  <workbookProtection workbookPassword="9386" lockStructure="1"/>
  <bookViews>
    <workbookView xWindow="-120" yWindow="-120" windowWidth="20730" windowHeight="11160" tabRatio="692" firstSheet="10" activeTab="10" xr2:uid="{00000000-000D-0000-FFFF-FFFF00000000}"/>
  </bookViews>
  <sheets>
    <sheet name="FORM.ED-01 ANTERIOR" sheetId="15" state="hidden" r:id="rId1"/>
    <sheet name="COMPT. TÉCNICAS" sheetId="11" state="hidden" r:id="rId2"/>
    <sheet name="COMPT. CONDUCTUALES" sheetId="10" state="hidden" r:id="rId3"/>
    <sheet name="FORM. CONS. ANTERIOR" sheetId="16" state="hidden" r:id="rId4"/>
    <sheet name="matriz" sheetId="7" state="hidden" r:id="rId5"/>
    <sheet name="EJEMPLO" sheetId="17" state="hidden" r:id="rId6"/>
    <sheet name="Formulario ED-02" sheetId="21" state="hidden" r:id="rId7"/>
    <sheet name="Formulario ED-03" sheetId="19" state="hidden" r:id="rId8"/>
    <sheet name="Formulario Consolidado" sheetId="20" state="hidden" r:id="rId9"/>
    <sheet name="ED-AR-001" sheetId="22" state="hidden" r:id="rId10"/>
    <sheet name="IN-GEP-02-02-FOR-11" sheetId="25" r:id="rId11"/>
    <sheet name="IN-GEP-02-02-FOR-12" sheetId="23" r:id="rId12"/>
    <sheet name="IN-GEP-02-02-FOR-13" sheetId="24" r:id="rId13"/>
    <sheet name="Ref.Diccionario de Competencias" sheetId="18" r:id="rId14"/>
    <sheet name="Hoja1" sheetId="26" state="hidden" r:id="rId15"/>
  </sheets>
  <externalReferences>
    <externalReference r:id="rId16"/>
    <externalReference r:id="rId17"/>
  </externalReferences>
  <definedNames>
    <definedName name="_1Excel_BuiltIn_Print_Area_1_1" localSheetId="9">'ED-AR-001'!$A$1:$U$28</definedName>
    <definedName name="_1Excel_BuiltIn_Print_Area_1_1" localSheetId="5">#REF!</definedName>
    <definedName name="_1Excel_BuiltIn_Print_Area_1_1" localSheetId="8">#REF!</definedName>
    <definedName name="_1Excel_BuiltIn_Print_Area_1_1" localSheetId="6">'Formulario ED-02'!$A$1:$U$28</definedName>
    <definedName name="_1Excel_BuiltIn_Print_Area_1_1" localSheetId="7">#REF!</definedName>
    <definedName name="_1Excel_BuiltIn_Print_Area_1_1" localSheetId="10">'IN-GEP-02-02-FOR-11'!$A$1:$Y$30</definedName>
    <definedName name="_1Excel_BuiltIn_Print_Area_1_1" localSheetId="11">#REF!</definedName>
    <definedName name="_1Excel_BuiltIn_Print_Area_1_1" localSheetId="12">#REF!</definedName>
    <definedName name="_1Excel_BuiltIn_Print_Area_1_1">#REF!</definedName>
    <definedName name="A" localSheetId="9">#REF!</definedName>
    <definedName name="A" localSheetId="5">#REF!</definedName>
    <definedName name="A" localSheetId="8">#REF!</definedName>
    <definedName name="A" localSheetId="6">#REF!</definedName>
    <definedName name="A" localSheetId="7">#REF!</definedName>
    <definedName name="A" localSheetId="10">#REF!</definedName>
    <definedName name="A" localSheetId="11">#REF!</definedName>
    <definedName name="A" localSheetId="12">#REF!</definedName>
    <definedName name="A">#REF!</definedName>
    <definedName name="ALTA" localSheetId="9">#REF!</definedName>
    <definedName name="ALTA" localSheetId="5">#REF!</definedName>
    <definedName name="ALTA" localSheetId="8">#REF!</definedName>
    <definedName name="ALTA" localSheetId="7">#REF!</definedName>
    <definedName name="ALTA" localSheetId="11">#REF!</definedName>
    <definedName name="ALTA" localSheetId="12">#REF!</definedName>
    <definedName name="ALTA">#REF!</definedName>
    <definedName name="_xlnm.Print_Area" localSheetId="9">'ED-AR-001'!$A$1:$V$67</definedName>
    <definedName name="_xlnm.Print_Area" localSheetId="5">EJEMPLO!$A$1:$P$85</definedName>
    <definedName name="_xlnm.Print_Area" localSheetId="3">'FORM. CONS. ANTERIOR'!$A$1:$J$54</definedName>
    <definedName name="_xlnm.Print_Area" localSheetId="0">'FORM.ED-01 ANTERIOR'!$A$1:$P$85</definedName>
    <definedName name="_xlnm.Print_Area" localSheetId="8">'Formulario Consolidado'!$A$1:$J$54</definedName>
    <definedName name="_xlnm.Print_Area" localSheetId="6">'Formulario ED-02'!$A$1:$V$68</definedName>
    <definedName name="_xlnm.Print_Area" localSheetId="7">'Formulario ED-03'!$A$1:$BN$85</definedName>
    <definedName name="_xlnm.Print_Area" localSheetId="10">'IN-GEP-02-02-FOR-11'!$A$2:$Z$72</definedName>
    <definedName name="_xlnm.Print_Area" localSheetId="11">'IN-GEP-02-02-FOR-12'!$A$1:$BO$89</definedName>
    <definedName name="_xlnm.Print_Area" localSheetId="12">'IN-GEP-02-02-FOR-13'!$A$1:$J$63</definedName>
    <definedName name="_xlnm.Print_Area" localSheetId="13">'Ref.Diccionario de Competencias'!$A$117:$F$142</definedName>
    <definedName name="BAJA" localSheetId="9">#REF!</definedName>
    <definedName name="BAJA" localSheetId="5">#REF!</definedName>
    <definedName name="BAJA" localSheetId="8">#REF!</definedName>
    <definedName name="BAJA" localSheetId="6">#REF!</definedName>
    <definedName name="BAJA" localSheetId="7">#REF!</definedName>
    <definedName name="BAJA" localSheetId="10">#REF!</definedName>
    <definedName name="BAJA" localSheetId="11">#REF!</definedName>
    <definedName name="BAJA" localSheetId="12">#REF!</definedName>
    <definedName name="BAJA">#REF!</definedName>
    <definedName name="COMPETENCIAS" localSheetId="9">'[1]COMPT. TÉCNICAS'!$A$33:$A$53</definedName>
    <definedName name="COMPETENCIAS" localSheetId="6">'[1]COMPT. TÉCNICAS'!$A$33:$A$53</definedName>
    <definedName name="COMPETENCIAS" localSheetId="10">'[1]COMPT. TÉCNICAS'!$A$33:$A$53</definedName>
    <definedName name="COMPETENCIAS" localSheetId="11">'[2]COMPT. TÉCNICAS'!$A$33:$A$53</definedName>
    <definedName name="COMPETENCIAS" localSheetId="12">'[2]COMPT. TÉCNICAS'!$A$33:$A$53</definedName>
    <definedName name="COMPETENCIAS">'COMPT. TÉCNICAS'!$A$33:$A$53</definedName>
    <definedName name="COMPETENCIAS1" localSheetId="9">#REF!</definedName>
    <definedName name="COMPETENCIAS1" localSheetId="5">#REF!</definedName>
    <definedName name="COMPETENCIAS1" localSheetId="8">#REF!</definedName>
    <definedName name="COMPETENCIAS1" localSheetId="6">#REF!</definedName>
    <definedName name="COMPETENCIAS1" localSheetId="7">#REF!</definedName>
    <definedName name="COMPETENCIAS1" localSheetId="10">#REF!</definedName>
    <definedName name="COMPETENCIAS1" localSheetId="11">#REF!</definedName>
    <definedName name="COMPETENCIAS1" localSheetId="12">#REF!</definedName>
    <definedName name="COMPETENCIAS1">#REF!</definedName>
    <definedName name="Excel_BuiltIn_Print_Area_16" localSheetId="9">#REF!</definedName>
    <definedName name="Excel_BuiltIn_Print_Area_16" localSheetId="5">#REF!</definedName>
    <definedName name="Excel_BuiltIn_Print_Area_16" localSheetId="8">#REF!</definedName>
    <definedName name="Excel_BuiltIn_Print_Area_16" localSheetId="6">#REF!</definedName>
    <definedName name="Excel_BuiltIn_Print_Area_16" localSheetId="7">#REF!</definedName>
    <definedName name="Excel_BuiltIn_Print_Area_16" localSheetId="10">#REF!</definedName>
    <definedName name="Excel_BuiltIn_Print_Area_16" localSheetId="11">#REF!</definedName>
    <definedName name="Excel_BuiltIn_Print_Area_16" localSheetId="12">#REF!</definedName>
    <definedName name="Excel_BuiltIn_Print_Area_16">#REF!</definedName>
    <definedName name="Excel_BuiltIn_Print_Area_18" localSheetId="9">#REF!</definedName>
    <definedName name="Excel_BuiltIn_Print_Area_18" localSheetId="5">#REF!</definedName>
    <definedName name="Excel_BuiltIn_Print_Area_18" localSheetId="8">#REF!</definedName>
    <definedName name="Excel_BuiltIn_Print_Area_18" localSheetId="7">#REF!</definedName>
    <definedName name="Excel_BuiltIn_Print_Area_18" localSheetId="11">#REF!</definedName>
    <definedName name="Excel_BuiltIn_Print_Area_18" localSheetId="12">#REF!</definedName>
    <definedName name="Excel_BuiltIn_Print_Area_18">#REF!</definedName>
    <definedName name="hola">#REF!</definedName>
    <definedName name="MEDIA" localSheetId="9">#REF!</definedName>
    <definedName name="MEDIA" localSheetId="5">#REF!</definedName>
    <definedName name="MEDIA" localSheetId="8">#REF!</definedName>
    <definedName name="MEDIA" localSheetId="6">#REF!</definedName>
    <definedName name="MEDIA" localSheetId="7">#REF!</definedName>
    <definedName name="MEDIA" localSheetId="10">#REF!</definedName>
    <definedName name="MEDIA" localSheetId="11">#REF!</definedName>
    <definedName name="MEDIA" localSheetId="12">#REF!</definedName>
    <definedName name="MEDIA">#REF!</definedName>
    <definedName name="Nivel_de_aplicación_de_competencias" localSheetId="9">#REF!</definedName>
    <definedName name="Nivel_de_aplicación_de_competencias" localSheetId="5">#REF!</definedName>
    <definedName name="Nivel_de_aplicación_de_competencias" localSheetId="8">#REF!</definedName>
    <definedName name="Nivel_de_aplicación_de_competencias" localSheetId="7">#REF!</definedName>
    <definedName name="Nivel_de_aplicación_de_competencias" localSheetId="11">#REF!</definedName>
    <definedName name="Nivel_de_aplicación_de_competencias" localSheetId="12">#REF!</definedName>
    <definedName name="Nivel_de_aplicación_de_competencias">#REF!</definedName>
    <definedName name="Oportunidad" localSheetId="9">#REF!</definedName>
    <definedName name="Oportunidad" localSheetId="5">#REF!</definedName>
    <definedName name="Oportunidad" localSheetId="8">#REF!</definedName>
    <definedName name="Oportunidad" localSheetId="7">#REF!</definedName>
    <definedName name="Oportunidad" localSheetId="11">#REF!</definedName>
    <definedName name="Oportunidad" localSheetId="12">#REF!</definedName>
    <definedName name="Oportunidad">#REF!</definedName>
    <definedName name="sanciones" localSheetId="9">#REF!</definedName>
    <definedName name="sanciones" localSheetId="5">#REF!</definedName>
    <definedName name="sanciones" localSheetId="8">#REF!</definedName>
    <definedName name="sanciones" localSheetId="7">#REF!</definedName>
    <definedName name="sanciones" localSheetId="11">#REF!</definedName>
    <definedName name="sanciones" localSheetId="12">#REF!</definedName>
    <definedName name="sanciones">#REF!</definedName>
    <definedName name="_xlnm.Print_Titles" localSheetId="9">'ED-AR-001'!$1:$5</definedName>
    <definedName name="_xlnm.Print_Titles" localSheetId="6">'Formulario ED-02'!$1:$5</definedName>
    <definedName name="_xlnm.Print_Titles" localSheetId="10">'IN-GEP-02-02-FOR-11'!$1:$5</definedName>
  </definedNames>
  <calcPr calcId="191029"/>
</workbook>
</file>

<file path=xl/calcChain.xml><?xml version="1.0" encoding="utf-8"?>
<calcChain xmlns="http://schemas.openxmlformats.org/spreadsheetml/2006/main">
  <c r="J8" i="24" l="1"/>
  <c r="H8" i="24"/>
  <c r="M8" i="23"/>
  <c r="I8" i="23"/>
  <c r="I40" i="24" l="1"/>
  <c r="I41" i="24"/>
  <c r="I42" i="24"/>
  <c r="I43" i="24"/>
  <c r="I44" i="24"/>
  <c r="I39" i="24"/>
  <c r="J55" i="25"/>
  <c r="J56" i="25"/>
  <c r="J54" i="25"/>
  <c r="M55" i="25"/>
  <c r="M56" i="25"/>
  <c r="M54" i="25"/>
  <c r="M59" i="25"/>
  <c r="M60" i="25"/>
  <c r="M58" i="25"/>
  <c r="J59" i="25"/>
  <c r="J60" i="25"/>
  <c r="J58" i="25"/>
  <c r="C59" i="25"/>
  <c r="C60" i="25"/>
  <c r="C58" i="25"/>
  <c r="I69" i="25" l="1"/>
  <c r="AI178" i="25" l="1"/>
  <c r="AI179" i="25"/>
  <c r="AI180" i="25"/>
  <c r="AI181" i="25"/>
  <c r="AI182" i="25"/>
  <c r="AI183" i="25"/>
  <c r="AI184" i="25"/>
  <c r="AI185" i="25"/>
  <c r="AI177" i="25"/>
  <c r="AG184" i="25"/>
  <c r="AG185" i="25"/>
  <c r="AG183" i="25"/>
  <c r="AG181" i="25"/>
  <c r="AG182" i="25"/>
  <c r="AG180" i="25"/>
  <c r="AG178" i="25"/>
  <c r="AG179" i="25"/>
  <c r="AG177" i="25"/>
  <c r="AF184" i="25"/>
  <c r="AF185" i="25"/>
  <c r="AF183" i="25"/>
  <c r="AF181" i="25"/>
  <c r="AF182" i="25"/>
  <c r="AF180" i="25"/>
  <c r="AF178" i="25"/>
  <c r="C55" i="25" s="1"/>
  <c r="AF179" i="25"/>
  <c r="C56" i="25" s="1"/>
  <c r="AF177" i="25"/>
  <c r="C54" i="25" s="1"/>
  <c r="AI214" i="25"/>
  <c r="AI215" i="25"/>
  <c r="AI216" i="25"/>
  <c r="AI217" i="25"/>
  <c r="AI218" i="25"/>
  <c r="AI219" i="25"/>
  <c r="AI220" i="25"/>
  <c r="AI221" i="25"/>
  <c r="AI213" i="25"/>
  <c r="AG220" i="25"/>
  <c r="AG221" i="25"/>
  <c r="AG219" i="25"/>
  <c r="AG217" i="25"/>
  <c r="AG218" i="25"/>
  <c r="AG216" i="25"/>
  <c r="AG214" i="25"/>
  <c r="AG215" i="25"/>
  <c r="AG213" i="25"/>
  <c r="AF220" i="25"/>
  <c r="AF221" i="25"/>
  <c r="AF219" i="25"/>
  <c r="AF217" i="25"/>
  <c r="AF218" i="25"/>
  <c r="AF216" i="25"/>
  <c r="AF214" i="25"/>
  <c r="AF215" i="25"/>
  <c r="AF213" i="25"/>
  <c r="F89" i="23" l="1"/>
  <c r="F88" i="23"/>
  <c r="B18" i="23"/>
  <c r="B19" i="23"/>
  <c r="B20" i="23"/>
  <c r="B21" i="23"/>
  <c r="B22" i="23"/>
  <c r="B23" i="23"/>
  <c r="B24" i="23"/>
  <c r="B25" i="23"/>
  <c r="B26" i="23"/>
  <c r="B17" i="23"/>
  <c r="R25" i="23" l="1"/>
  <c r="R23" i="23"/>
  <c r="R26" i="23"/>
  <c r="R24" i="23"/>
  <c r="R22" i="23"/>
  <c r="R19" i="23"/>
  <c r="R18" i="23"/>
  <c r="R17" i="23"/>
  <c r="R21" i="23"/>
  <c r="R20" i="23"/>
  <c r="G53" i="24"/>
  <c r="I45" i="24"/>
  <c r="S70" i="25" l="1"/>
  <c r="S69" i="25"/>
  <c r="I70" i="25"/>
  <c r="A62" i="23" l="1"/>
  <c r="G17" i="23" l="1"/>
  <c r="S17" i="23" s="1"/>
  <c r="H9" i="24" l="1"/>
  <c r="H7" i="24"/>
  <c r="H6" i="24"/>
  <c r="C9" i="24"/>
  <c r="C7" i="24"/>
  <c r="C6" i="24"/>
  <c r="A79" i="23" l="1"/>
  <c r="A80" i="23"/>
  <c r="A78" i="23"/>
  <c r="A63" i="23"/>
  <c r="A64" i="23"/>
  <c r="B40" i="23"/>
  <c r="S40" i="23" s="1"/>
  <c r="B41" i="23"/>
  <c r="S41" i="23" s="1"/>
  <c r="B42" i="23"/>
  <c r="S42" i="23" s="1"/>
  <c r="B43" i="23"/>
  <c r="S43" i="23" s="1"/>
  <c r="B44" i="23"/>
  <c r="S44" i="23" s="1"/>
  <c r="B45" i="23"/>
  <c r="S45" i="23" s="1"/>
  <c r="B46" i="23"/>
  <c r="S46" i="23" s="1"/>
  <c r="B47" i="23"/>
  <c r="S47" i="23" s="1"/>
  <c r="B48" i="23"/>
  <c r="S48" i="23" s="1"/>
  <c r="B39" i="23"/>
  <c r="S39" i="23" s="1"/>
  <c r="A40" i="23"/>
  <c r="A41" i="23"/>
  <c r="A42" i="23"/>
  <c r="A43" i="23"/>
  <c r="A44" i="23"/>
  <c r="A45" i="23"/>
  <c r="A46" i="23"/>
  <c r="A47" i="23"/>
  <c r="A48" i="23"/>
  <c r="A39" i="23"/>
  <c r="A18" i="23"/>
  <c r="A19" i="23"/>
  <c r="A20" i="23"/>
  <c r="A21" i="23"/>
  <c r="A22" i="23"/>
  <c r="A23" i="23"/>
  <c r="A24" i="23"/>
  <c r="A25" i="23"/>
  <c r="A26" i="23"/>
  <c r="A17" i="23"/>
  <c r="G18" i="23"/>
  <c r="S18" i="23" s="1"/>
  <c r="G19" i="23"/>
  <c r="S19" i="23" s="1"/>
  <c r="G20" i="23"/>
  <c r="S20" i="23" s="1"/>
  <c r="G21" i="23"/>
  <c r="S21" i="23" s="1"/>
  <c r="G22" i="23"/>
  <c r="S22" i="23" s="1"/>
  <c r="G23" i="23"/>
  <c r="S23" i="23" s="1"/>
  <c r="G24" i="23"/>
  <c r="S24" i="23" s="1"/>
  <c r="G25" i="23"/>
  <c r="S25" i="23" s="1"/>
  <c r="G26" i="23"/>
  <c r="S26" i="23" s="1"/>
  <c r="I9" i="23"/>
  <c r="I7" i="23"/>
  <c r="I6" i="23"/>
  <c r="C9" i="23"/>
  <c r="C7" i="23"/>
  <c r="C6" i="23"/>
  <c r="F80" i="23"/>
  <c r="D80" i="23"/>
  <c r="B80" i="23"/>
  <c r="S80" i="23" s="1"/>
  <c r="F79" i="23"/>
  <c r="D79" i="23"/>
  <c r="B79" i="23"/>
  <c r="S79" i="23" s="1"/>
  <c r="F78" i="23"/>
  <c r="D78" i="23"/>
  <c r="B78" i="23"/>
  <c r="S78" i="23" s="1"/>
  <c r="F64" i="23"/>
  <c r="D64" i="23"/>
  <c r="B64" i="23"/>
  <c r="S64" i="23" s="1"/>
  <c r="F63" i="23"/>
  <c r="D63" i="23"/>
  <c r="B63" i="23"/>
  <c r="S63" i="23" s="1"/>
  <c r="F62" i="23"/>
  <c r="D62" i="23"/>
  <c r="B62" i="23"/>
  <c r="S62" i="23" s="1"/>
  <c r="AB15" i="25"/>
  <c r="M55" i="22" l="1"/>
  <c r="M56" i="22"/>
  <c r="M54" i="22"/>
  <c r="M51" i="22"/>
  <c r="M52" i="22"/>
  <c r="M50" i="22"/>
  <c r="J51" i="22"/>
  <c r="J52" i="22"/>
  <c r="J50" i="22"/>
  <c r="J55" i="22"/>
  <c r="J56" i="22"/>
  <c r="J54" i="22"/>
  <c r="S49" i="23" l="1"/>
  <c r="L13" i="24" l="1"/>
  <c r="I34" i="24"/>
  <c r="I33" i="24"/>
  <c r="I32" i="24"/>
  <c r="I31" i="24"/>
  <c r="I30" i="24"/>
  <c r="I29" i="24"/>
  <c r="D11" i="23"/>
  <c r="D10" i="23"/>
  <c r="C56" i="22"/>
  <c r="C55" i="22"/>
  <c r="C54" i="22"/>
  <c r="C52" i="22"/>
  <c r="C51" i="22"/>
  <c r="C50" i="22"/>
  <c r="X14" i="22"/>
  <c r="I13" i="24" l="1"/>
  <c r="G48" i="24" s="1"/>
  <c r="S65" i="23"/>
  <c r="G52" i="24"/>
  <c r="I35" i="24"/>
  <c r="X49" i="23"/>
  <c r="L18" i="24" s="1"/>
  <c r="I18" i="24" s="1"/>
  <c r="C8" i="20"/>
  <c r="C7" i="20"/>
  <c r="C6" i="20"/>
  <c r="H6" i="20"/>
  <c r="H7" i="20"/>
  <c r="H8" i="20"/>
  <c r="D11" i="19"/>
  <c r="D9" i="19"/>
  <c r="D10" i="19"/>
  <c r="D8" i="19"/>
  <c r="D7" i="19"/>
  <c r="D6" i="19"/>
  <c r="A79" i="19"/>
  <c r="A80" i="19"/>
  <c r="A78" i="19"/>
  <c r="A63" i="19"/>
  <c r="A64" i="19"/>
  <c r="A62" i="19"/>
  <c r="B40" i="19"/>
  <c r="B41" i="19"/>
  <c r="B42" i="19"/>
  <c r="B43" i="19"/>
  <c r="B44" i="19"/>
  <c r="B45" i="19"/>
  <c r="B46" i="19"/>
  <c r="B47" i="19"/>
  <c r="B48" i="19"/>
  <c r="B39" i="19"/>
  <c r="B18" i="19"/>
  <c r="B19" i="19"/>
  <c r="B20" i="19"/>
  <c r="B21" i="19"/>
  <c r="B22" i="19"/>
  <c r="B23" i="19"/>
  <c r="B24" i="19"/>
  <c r="B25" i="19"/>
  <c r="B26" i="19"/>
  <c r="B17" i="19"/>
  <c r="S81" i="23" l="1"/>
  <c r="X81" i="23" s="1"/>
  <c r="L20" i="24" s="1"/>
  <c r="I20" i="24" s="1"/>
  <c r="S28" i="23"/>
  <c r="X28" i="23" s="1"/>
  <c r="T87" i="23"/>
  <c r="X87" i="23" s="1"/>
  <c r="X65" i="23"/>
  <c r="L19" i="24" s="1"/>
  <c r="I19" i="24" s="1"/>
  <c r="M56" i="21"/>
  <c r="C56" i="21"/>
  <c r="M55" i="21"/>
  <c r="C55" i="21"/>
  <c r="M54" i="21"/>
  <c r="C54" i="21"/>
  <c r="M52" i="21"/>
  <c r="C52" i="21"/>
  <c r="M51" i="21"/>
  <c r="C51" i="21"/>
  <c r="M50" i="21"/>
  <c r="C50" i="21"/>
  <c r="X14" i="21"/>
  <c r="L17" i="24" l="1"/>
  <c r="F80" i="19"/>
  <c r="F79" i="19"/>
  <c r="F78" i="19"/>
  <c r="D80" i="19"/>
  <c r="D79" i="19"/>
  <c r="D78" i="19"/>
  <c r="B80" i="19"/>
  <c r="B79" i="19"/>
  <c r="B78" i="19"/>
  <c r="F64" i="19"/>
  <c r="F63" i="19"/>
  <c r="F62" i="19"/>
  <c r="D64" i="19"/>
  <c r="D63" i="19"/>
  <c r="D62" i="19"/>
  <c r="B64" i="19"/>
  <c r="B63" i="19"/>
  <c r="B62" i="19"/>
  <c r="I17" i="24" l="1"/>
  <c r="I21" i="24" s="1"/>
  <c r="G49" i="24" s="1"/>
  <c r="G54" i="24" s="1"/>
  <c r="G45" i="20"/>
  <c r="G44" i="20"/>
  <c r="G42" i="20"/>
  <c r="I37" i="20"/>
  <c r="I36" i="20"/>
  <c r="I35" i="20"/>
  <c r="I34" i="20"/>
  <c r="I33" i="20"/>
  <c r="I32" i="20"/>
  <c r="R80" i="19"/>
  <c r="R79" i="19"/>
  <c r="R78" i="19"/>
  <c r="R64" i="19"/>
  <c r="R63" i="19"/>
  <c r="R62" i="19"/>
  <c r="S83" i="19"/>
  <c r="W83" i="19" s="1"/>
  <c r="R48" i="19"/>
  <c r="R47" i="19"/>
  <c r="R46" i="19"/>
  <c r="R45" i="19"/>
  <c r="R44" i="19"/>
  <c r="R43" i="19"/>
  <c r="R42" i="19"/>
  <c r="R41" i="19"/>
  <c r="R40" i="19"/>
  <c r="R39" i="19"/>
  <c r="Q26" i="19"/>
  <c r="Q25" i="19"/>
  <c r="Q24" i="19"/>
  <c r="Q23" i="19"/>
  <c r="Q22" i="19"/>
  <c r="Q21" i="19"/>
  <c r="Q20" i="19"/>
  <c r="Q19" i="19"/>
  <c r="Q18" i="19"/>
  <c r="Q17" i="19"/>
  <c r="I48" i="24" l="1"/>
  <c r="I38" i="20"/>
  <c r="G46" i="20" s="1"/>
  <c r="R81" i="19"/>
  <c r="W81" i="19" s="1"/>
  <c r="L19" i="20" s="1"/>
  <c r="I19" i="20" s="1"/>
  <c r="R65" i="19"/>
  <c r="W65" i="19" s="1"/>
  <c r="L18" i="20" s="1"/>
  <c r="I18" i="20" s="1"/>
  <c r="R28" i="19"/>
  <c r="W28" i="19" s="1"/>
  <c r="L16" i="20" s="1"/>
  <c r="I16" i="20" s="1"/>
  <c r="R49" i="19"/>
  <c r="W49" i="19" s="1"/>
  <c r="L17" i="20" s="1"/>
  <c r="I17" i="20" s="1"/>
  <c r="I20" i="20" l="1"/>
  <c r="G43" i="20" s="1"/>
  <c r="G47" i="20" s="1"/>
  <c r="I42" i="20" s="1"/>
  <c r="B79" i="17"/>
  <c r="R79" i="17" s="1"/>
  <c r="B80" i="17"/>
  <c r="R80" i="17" s="1"/>
  <c r="E79" i="17"/>
  <c r="F79" i="17"/>
  <c r="E80" i="17"/>
  <c r="F80" i="17"/>
  <c r="F78" i="17"/>
  <c r="E78" i="17"/>
  <c r="B78" i="17"/>
  <c r="R78" i="17" s="1"/>
  <c r="F63" i="17"/>
  <c r="F64" i="17"/>
  <c r="F62" i="17"/>
  <c r="B64" i="17"/>
  <c r="B63" i="17"/>
  <c r="E64" i="17"/>
  <c r="E63" i="17"/>
  <c r="B62" i="17"/>
  <c r="R62" i="17" s="1"/>
  <c r="E62" i="17"/>
  <c r="S83" i="17"/>
  <c r="W83" i="17" s="1"/>
  <c r="R48" i="17"/>
  <c r="R47" i="17"/>
  <c r="R46" i="17"/>
  <c r="R45" i="17"/>
  <c r="R44" i="17"/>
  <c r="R43" i="17"/>
  <c r="R42" i="17"/>
  <c r="R40" i="17"/>
  <c r="R39" i="17"/>
  <c r="Q26" i="17"/>
  <c r="Q25" i="17"/>
  <c r="Q24" i="17"/>
  <c r="Q23" i="17"/>
  <c r="Q22" i="17"/>
  <c r="Q21" i="17"/>
  <c r="Q20" i="17"/>
  <c r="Q19" i="17"/>
  <c r="Q18" i="17"/>
  <c r="Q17" i="17"/>
  <c r="R81" i="17" l="1"/>
  <c r="W81" i="17" s="1"/>
  <c r="R28" i="17"/>
  <c r="W28" i="17" s="1"/>
  <c r="R49" i="17"/>
  <c r="W49" i="17" s="1"/>
  <c r="C7" i="16" l="1"/>
  <c r="C6" i="16"/>
  <c r="G78" i="15" l="1"/>
  <c r="D78" i="15"/>
  <c r="B78" i="15"/>
  <c r="R78" i="15" s="1"/>
  <c r="R63" i="15" l="1"/>
  <c r="R64" i="15"/>
  <c r="R62" i="15"/>
  <c r="Q18" i="15"/>
  <c r="Q19" i="15"/>
  <c r="Q20" i="15"/>
  <c r="Q21" i="15"/>
  <c r="Q22" i="15"/>
  <c r="Q23" i="15"/>
  <c r="Q24" i="15"/>
  <c r="Q25" i="15"/>
  <c r="Q26" i="15"/>
  <c r="Q17" i="15"/>
  <c r="R40" i="15"/>
  <c r="R41" i="15"/>
  <c r="R42" i="15"/>
  <c r="R43" i="15"/>
  <c r="R44" i="15"/>
  <c r="R45" i="15"/>
  <c r="R46" i="15"/>
  <c r="R47" i="15"/>
  <c r="R48" i="15"/>
  <c r="R39" i="15"/>
  <c r="R65" i="15" l="1"/>
  <c r="R28" i="15"/>
  <c r="D63" i="15"/>
  <c r="D64" i="15"/>
  <c r="D62" i="15"/>
  <c r="W28" i="15" l="1"/>
  <c r="L16" i="16" s="1"/>
  <c r="I16" i="16" s="1"/>
  <c r="I33" i="16"/>
  <c r="I34" i="16"/>
  <c r="I35" i="16"/>
  <c r="I36" i="16"/>
  <c r="I37" i="16"/>
  <c r="I32" i="16"/>
  <c r="B80" i="15" l="1"/>
  <c r="R80" i="15" s="1"/>
  <c r="B79" i="15"/>
  <c r="R79" i="15" s="1"/>
  <c r="R81" i="15" l="1"/>
  <c r="W81" i="15" s="1"/>
  <c r="W65" i="15"/>
  <c r="R49" i="15"/>
  <c r="W49" i="15" s="1"/>
  <c r="S83" i="15"/>
  <c r="G45" i="16"/>
  <c r="G44" i="16"/>
  <c r="G42" i="16"/>
  <c r="W83" i="15" l="1"/>
  <c r="L19" i="16"/>
  <c r="I19" i="16" s="1"/>
  <c r="L18" i="16"/>
  <c r="I18" i="16" s="1"/>
  <c r="H8" i="16"/>
  <c r="H7" i="16"/>
  <c r="H6" i="16"/>
  <c r="C8" i="16"/>
  <c r="I38" i="16" l="1"/>
  <c r="G46" i="16" s="1"/>
  <c r="L17" i="16"/>
  <c r="I17" i="16" s="1"/>
  <c r="I20" i="16" s="1"/>
  <c r="G43" i="16" l="1"/>
  <c r="G47" i="16" s="1"/>
  <c r="I42" i="16" s="1"/>
  <c r="D79" i="15"/>
  <c r="G79" i="15"/>
  <c r="D80" i="15"/>
  <c r="G80" i="15"/>
  <c r="E23" i="7" l="1"/>
  <c r="R64" i="17"/>
  <c r="R63" i="17"/>
  <c r="R65" i="17" l="1"/>
  <c r="W65"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Dean</author>
  </authors>
  <commentList>
    <comment ref="Q20" authorId="0" shapeId="0" xr:uid="{00000000-0006-0000-0000-000001000000}">
      <text>
        <r>
          <rPr>
            <b/>
            <sz val="9"/>
            <color indexed="81"/>
            <rFont val="Tahoma"/>
            <family val="2"/>
          </rPr>
          <t>Dean:</t>
        </r>
        <r>
          <rPr>
            <sz val="9"/>
            <color indexed="81"/>
            <rFont val="Tahoma"/>
            <family val="2"/>
          </rPr>
          <t xml:space="preserve">
Si no se ingresa producto, no toma en cuenta para darle un puntaje
</t>
        </r>
      </text>
    </comment>
    <comment ref="Q21" authorId="0" shapeId="0" xr:uid="{00000000-0006-0000-0000-000002000000}">
      <text>
        <r>
          <rPr>
            <b/>
            <sz val="9"/>
            <color indexed="81"/>
            <rFont val="Tahoma"/>
            <family val="2"/>
          </rPr>
          <t>Dean:</t>
        </r>
        <r>
          <rPr>
            <sz val="9"/>
            <color indexed="81"/>
            <rFont val="Tahoma"/>
            <family val="2"/>
          </rPr>
          <t xml:space="preserve">
El calculo ha sido hecho para que tome de la tabla de equivalentes menos 1 con el fin de que refleje de manera real la calificacion dandole 0 puntos a lo mas bajo y 4 a lo mas alto
</t>
        </r>
      </text>
    </comment>
    <comment ref="R39" authorId="0" shapeId="0" xr:uid="{00000000-0006-0000-0000-000003000000}">
      <text>
        <r>
          <rPr>
            <b/>
            <sz val="9"/>
            <color indexed="81"/>
            <rFont val="Tahoma"/>
            <family val="2"/>
          </rPr>
          <t>Dean:</t>
        </r>
        <r>
          <rPr>
            <sz val="9"/>
            <color indexed="81"/>
            <rFont val="Tahoma"/>
            <family val="2"/>
          </rPr>
          <t xml:space="preserve">
Mismo comentario Q21</t>
        </r>
      </text>
    </comment>
    <comment ref="R49" authorId="0" shapeId="0" xr:uid="{00000000-0006-0000-0000-000004000000}">
      <text>
        <r>
          <rPr>
            <b/>
            <sz val="9"/>
            <color indexed="81"/>
            <rFont val="Tahoma"/>
            <family val="2"/>
          </rPr>
          <t>Dean:</t>
        </r>
        <r>
          <rPr>
            <sz val="9"/>
            <color indexed="81"/>
            <rFont val="Tahoma"/>
            <family val="2"/>
          </rPr>
          <t xml:space="preserve">
La formula esta diseñada para ingorar deliberadamente las responsabilidades vacías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Dean</author>
  </authors>
  <commentList>
    <comment ref="Q20" authorId="0" shapeId="0" xr:uid="{00000000-0006-0000-0500-000001000000}">
      <text>
        <r>
          <rPr>
            <b/>
            <sz val="9"/>
            <color indexed="81"/>
            <rFont val="Tahoma"/>
            <family val="2"/>
          </rPr>
          <t>Dean:</t>
        </r>
        <r>
          <rPr>
            <sz val="9"/>
            <color indexed="81"/>
            <rFont val="Tahoma"/>
            <family val="2"/>
          </rPr>
          <t xml:space="preserve">
Si no se ingresa producto, no toma en cuenta para darle un puntaje
</t>
        </r>
      </text>
    </comment>
    <comment ref="Q21" authorId="0" shapeId="0" xr:uid="{00000000-0006-0000-0500-000002000000}">
      <text>
        <r>
          <rPr>
            <b/>
            <sz val="9"/>
            <color indexed="81"/>
            <rFont val="Tahoma"/>
            <family val="2"/>
          </rPr>
          <t>Dean:</t>
        </r>
        <r>
          <rPr>
            <sz val="9"/>
            <color indexed="81"/>
            <rFont val="Tahoma"/>
            <family val="2"/>
          </rPr>
          <t xml:space="preserve">
El calculo ha sido hecho para que tome de la tabla de equivalentes menos 1 con el fin de que refleje de manera real la calificacion dandole 0 puntos a lo mas bajo y 4 a lo mas alto
</t>
        </r>
      </text>
    </comment>
    <comment ref="R39" authorId="0" shapeId="0" xr:uid="{00000000-0006-0000-0500-000003000000}">
      <text>
        <r>
          <rPr>
            <b/>
            <sz val="9"/>
            <color indexed="81"/>
            <rFont val="Tahoma"/>
            <family val="2"/>
          </rPr>
          <t>Dean:</t>
        </r>
        <r>
          <rPr>
            <sz val="9"/>
            <color indexed="81"/>
            <rFont val="Tahoma"/>
            <family val="2"/>
          </rPr>
          <t xml:space="preserve">
Mismo comentario Q21</t>
        </r>
      </text>
    </comment>
    <comment ref="R49" authorId="0" shapeId="0" xr:uid="{00000000-0006-0000-0500-000004000000}">
      <text>
        <r>
          <rPr>
            <b/>
            <sz val="9"/>
            <color indexed="81"/>
            <rFont val="Tahoma"/>
            <family val="2"/>
          </rPr>
          <t>Dean:</t>
        </r>
        <r>
          <rPr>
            <sz val="9"/>
            <color indexed="81"/>
            <rFont val="Tahoma"/>
            <family val="2"/>
          </rPr>
          <t xml:space="preserve">
La formula esta diseñada para ingorar deliberadamente las responsabilidades vacías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Dean</author>
  </authors>
  <commentList>
    <comment ref="Q20" authorId="0" shapeId="0" xr:uid="{00000000-0006-0000-0700-000001000000}">
      <text>
        <r>
          <rPr>
            <b/>
            <sz val="9"/>
            <color indexed="81"/>
            <rFont val="Tahoma"/>
            <family val="2"/>
          </rPr>
          <t>Dean:</t>
        </r>
        <r>
          <rPr>
            <sz val="9"/>
            <color indexed="81"/>
            <rFont val="Tahoma"/>
            <family val="2"/>
          </rPr>
          <t xml:space="preserve">
Si no se ingresa producto, no toma en cuenta para darle un puntaje
</t>
        </r>
      </text>
    </comment>
    <comment ref="Q21" authorId="0" shapeId="0" xr:uid="{00000000-0006-0000-0700-000002000000}">
      <text>
        <r>
          <rPr>
            <b/>
            <sz val="9"/>
            <color indexed="81"/>
            <rFont val="Tahoma"/>
            <family val="2"/>
          </rPr>
          <t>Dean:</t>
        </r>
        <r>
          <rPr>
            <sz val="9"/>
            <color indexed="81"/>
            <rFont val="Tahoma"/>
            <family val="2"/>
          </rPr>
          <t xml:space="preserve">
El calculo ha sido hecho para que tome de la tabla de equivalentes menos 1 con el fin de que refleje de manera real la calificacion dandole 0 puntos a lo mas bajo y 4 a lo mas alto
</t>
        </r>
      </text>
    </comment>
    <comment ref="R39" authorId="0" shapeId="0" xr:uid="{00000000-0006-0000-0700-000003000000}">
      <text>
        <r>
          <rPr>
            <b/>
            <sz val="9"/>
            <color indexed="81"/>
            <rFont val="Tahoma"/>
            <family val="2"/>
          </rPr>
          <t>Dean:</t>
        </r>
        <r>
          <rPr>
            <sz val="9"/>
            <color indexed="81"/>
            <rFont val="Tahoma"/>
            <family val="2"/>
          </rPr>
          <t xml:space="preserve">
Mismo comentario Q21</t>
        </r>
      </text>
    </comment>
    <comment ref="R49" authorId="0" shapeId="0" xr:uid="{00000000-0006-0000-0700-000004000000}">
      <text>
        <r>
          <rPr>
            <b/>
            <sz val="9"/>
            <color indexed="81"/>
            <rFont val="Tahoma"/>
            <family val="2"/>
          </rPr>
          <t>Dean:</t>
        </r>
        <r>
          <rPr>
            <sz val="9"/>
            <color indexed="81"/>
            <rFont val="Tahoma"/>
            <family val="2"/>
          </rPr>
          <t xml:space="preserve">
La formula esta diseñada para ingorar deliberadamente las responsabilidades vacías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Dean</author>
  </authors>
  <commentList>
    <comment ref="S39" authorId="0" shapeId="0" xr:uid="{00000000-0006-0000-0B00-000001000000}">
      <text>
        <r>
          <rPr>
            <b/>
            <sz val="9"/>
            <color indexed="81"/>
            <rFont val="Tahoma"/>
            <family val="2"/>
          </rPr>
          <t>Dean:</t>
        </r>
        <r>
          <rPr>
            <sz val="9"/>
            <color indexed="81"/>
            <rFont val="Tahoma"/>
            <family val="2"/>
          </rPr>
          <t xml:space="preserve">
Mismo comentario Q21</t>
        </r>
      </text>
    </comment>
    <comment ref="S40" authorId="0" shapeId="0" xr:uid="{00000000-0006-0000-0B00-000002000000}">
      <text>
        <r>
          <rPr>
            <b/>
            <sz val="9"/>
            <color indexed="81"/>
            <rFont val="Tahoma"/>
            <family val="2"/>
          </rPr>
          <t>Dean:</t>
        </r>
        <r>
          <rPr>
            <sz val="9"/>
            <color indexed="81"/>
            <rFont val="Tahoma"/>
            <family val="2"/>
          </rPr>
          <t xml:space="preserve">
Mismo comentario Q21</t>
        </r>
      </text>
    </comment>
    <comment ref="S41" authorId="0" shapeId="0" xr:uid="{00000000-0006-0000-0B00-000003000000}">
      <text>
        <r>
          <rPr>
            <b/>
            <sz val="9"/>
            <color indexed="81"/>
            <rFont val="Tahoma"/>
            <family val="2"/>
          </rPr>
          <t>Dean:</t>
        </r>
        <r>
          <rPr>
            <sz val="9"/>
            <color indexed="81"/>
            <rFont val="Tahoma"/>
            <family val="2"/>
          </rPr>
          <t xml:space="preserve">
Mismo comentario Q21</t>
        </r>
      </text>
    </comment>
    <comment ref="S42" authorId="0" shapeId="0" xr:uid="{00000000-0006-0000-0B00-000004000000}">
      <text>
        <r>
          <rPr>
            <b/>
            <sz val="9"/>
            <color indexed="81"/>
            <rFont val="Tahoma"/>
            <family val="2"/>
          </rPr>
          <t>Dean:</t>
        </r>
        <r>
          <rPr>
            <sz val="9"/>
            <color indexed="81"/>
            <rFont val="Tahoma"/>
            <family val="2"/>
          </rPr>
          <t xml:space="preserve">
Mismo comentario Q21</t>
        </r>
      </text>
    </comment>
    <comment ref="S43" authorId="0" shapeId="0" xr:uid="{00000000-0006-0000-0B00-000005000000}">
      <text>
        <r>
          <rPr>
            <b/>
            <sz val="9"/>
            <color indexed="81"/>
            <rFont val="Tahoma"/>
            <family val="2"/>
          </rPr>
          <t>Dean:</t>
        </r>
        <r>
          <rPr>
            <sz val="9"/>
            <color indexed="81"/>
            <rFont val="Tahoma"/>
            <family val="2"/>
          </rPr>
          <t xml:space="preserve">
Mismo comentario Q21</t>
        </r>
      </text>
    </comment>
    <comment ref="S44" authorId="0" shapeId="0" xr:uid="{00000000-0006-0000-0B00-000006000000}">
      <text>
        <r>
          <rPr>
            <b/>
            <sz val="9"/>
            <color indexed="81"/>
            <rFont val="Tahoma"/>
            <family val="2"/>
          </rPr>
          <t>Dean:</t>
        </r>
        <r>
          <rPr>
            <sz val="9"/>
            <color indexed="81"/>
            <rFont val="Tahoma"/>
            <family val="2"/>
          </rPr>
          <t xml:space="preserve">
Mismo comentario Q21</t>
        </r>
      </text>
    </comment>
    <comment ref="S45" authorId="0" shapeId="0" xr:uid="{00000000-0006-0000-0B00-000007000000}">
      <text>
        <r>
          <rPr>
            <b/>
            <sz val="9"/>
            <color indexed="81"/>
            <rFont val="Tahoma"/>
            <family val="2"/>
          </rPr>
          <t>Dean:</t>
        </r>
        <r>
          <rPr>
            <sz val="9"/>
            <color indexed="81"/>
            <rFont val="Tahoma"/>
            <family val="2"/>
          </rPr>
          <t xml:space="preserve">
Mismo comentario Q21</t>
        </r>
      </text>
    </comment>
    <comment ref="S46" authorId="0" shapeId="0" xr:uid="{00000000-0006-0000-0B00-000008000000}">
      <text>
        <r>
          <rPr>
            <b/>
            <sz val="9"/>
            <color indexed="81"/>
            <rFont val="Tahoma"/>
            <family val="2"/>
          </rPr>
          <t>Dean:</t>
        </r>
        <r>
          <rPr>
            <sz val="9"/>
            <color indexed="81"/>
            <rFont val="Tahoma"/>
            <family val="2"/>
          </rPr>
          <t xml:space="preserve">
Mismo comentario Q21</t>
        </r>
      </text>
    </comment>
    <comment ref="S47" authorId="0" shapeId="0" xr:uid="{00000000-0006-0000-0B00-000009000000}">
      <text>
        <r>
          <rPr>
            <b/>
            <sz val="9"/>
            <color indexed="81"/>
            <rFont val="Tahoma"/>
            <family val="2"/>
          </rPr>
          <t>Dean:</t>
        </r>
        <r>
          <rPr>
            <sz val="9"/>
            <color indexed="81"/>
            <rFont val="Tahoma"/>
            <family val="2"/>
          </rPr>
          <t xml:space="preserve">
Mismo comentario Q21</t>
        </r>
      </text>
    </comment>
    <comment ref="S48" authorId="0" shapeId="0" xr:uid="{00000000-0006-0000-0B00-00000A000000}">
      <text>
        <r>
          <rPr>
            <b/>
            <sz val="9"/>
            <color indexed="81"/>
            <rFont val="Tahoma"/>
            <family val="2"/>
          </rPr>
          <t>Dean:</t>
        </r>
        <r>
          <rPr>
            <sz val="9"/>
            <color indexed="81"/>
            <rFont val="Tahoma"/>
            <family val="2"/>
          </rPr>
          <t xml:space="preserve">
Mismo comentario Q21</t>
        </r>
      </text>
    </comment>
    <comment ref="S49" authorId="0" shapeId="0" xr:uid="{00000000-0006-0000-0B00-00000B000000}">
      <text>
        <r>
          <rPr>
            <b/>
            <sz val="9"/>
            <color indexed="81"/>
            <rFont val="Tahoma"/>
            <family val="2"/>
          </rPr>
          <t>Dean:</t>
        </r>
        <r>
          <rPr>
            <sz val="9"/>
            <color indexed="81"/>
            <rFont val="Tahoma"/>
            <family val="2"/>
          </rPr>
          <t xml:space="preserve">
La formula esta diseñada para ingorar deliberadamente las responsabilidades vacías</t>
        </r>
      </text>
    </comment>
  </commentList>
</comments>
</file>

<file path=xl/sharedStrings.xml><?xml version="1.0" encoding="utf-8"?>
<sst xmlns="http://schemas.openxmlformats.org/spreadsheetml/2006/main" count="3968" uniqueCount="748">
  <si>
    <t>APELLIDOS Y NOMBRES:</t>
  </si>
  <si>
    <t>INSTITUCIÓN:</t>
  </si>
  <si>
    <t>COMPORTAMIENTO OBSERVABLE</t>
  </si>
  <si>
    <t>TOTAL</t>
  </si>
  <si>
    <t>Amonestación verbal</t>
  </si>
  <si>
    <t>Amonestación escrita</t>
  </si>
  <si>
    <t>Sanción pecuniaria administrativa</t>
  </si>
  <si>
    <t>Suspensión temporal</t>
  </si>
  <si>
    <t>COMPETENCIAS TÉCNICAS</t>
  </si>
  <si>
    <t>COMPETENCIAS CONDUCTUALES</t>
  </si>
  <si>
    <t>No.</t>
  </si>
  <si>
    <t>COMPETENCIAS</t>
  </si>
  <si>
    <t>DEFINICIÓN</t>
  </si>
  <si>
    <t>ROL</t>
  </si>
  <si>
    <t>Trabaja con material o información nueva y comprende sus implicaciones o consecuencias.</t>
  </si>
  <si>
    <t>Se da cuenta de las reacciones de los demás y comprende por qué reaccionan de esa manera.</t>
  </si>
  <si>
    <t>Excelente</t>
  </si>
  <si>
    <t>Muy Buena</t>
  </si>
  <si>
    <t>Satisfactorio</t>
  </si>
  <si>
    <t>Regular</t>
  </si>
  <si>
    <t>Insuficiente</t>
  </si>
  <si>
    <t>ESCALA</t>
  </si>
  <si>
    <t>PONDERACIÓN</t>
  </si>
  <si>
    <t>FACTOR</t>
  </si>
  <si>
    <t>CATÁLOGO DE COMPETENCIAS CONDUCTUALES SERVIDORES DE CARRERA</t>
  </si>
  <si>
    <t>PRINCIPIO</t>
  </si>
  <si>
    <t>COMPORTAMIENTO OBSERVABLE NIVEL ALTO</t>
  </si>
  <si>
    <t>COMPORTAMIENTO OBSERVABLE NIVEL INTERMEDIO</t>
  </si>
  <si>
    <t>COMPORTAMIENTO OBSERVABLE NIVEL BAJO</t>
  </si>
  <si>
    <t>LÍDER DE PROCESOS</t>
  </si>
  <si>
    <t>COORDINACIÓN</t>
  </si>
  <si>
    <t>COMUNICACIÓN EFECTIVA</t>
  </si>
  <si>
    <t xml:space="preserve"> Coordinar y mantener un flujo de comunicación adecuado entre los miembros del grupo o de la organización, utilizando los distintos canales que en cada caso se requieran. Capacidad para escuchar, entender y valorar información, ideas y opiniones.</t>
  </si>
  <si>
    <r>
      <t>Establece estrategias de comunicación</t>
    </r>
    <r>
      <rPr>
        <sz val="14"/>
        <rFont val="Arial"/>
        <family val="2"/>
      </rPr>
      <t xml:space="preserve">
Se encarga de direccionar las formas de comunicación de información trascendental para la organización. Implica el trabajar para que los sistemas de comunicación internos fluyan con rapidez y precisión; consiguiendo así una comunicación eficaz que permita tomar decisiones adecuadas y prevenir o corregir cualquier tipo de fallas. </t>
    </r>
  </si>
  <si>
    <r>
      <t>Establece vínculos de comunicación interdepartamental</t>
    </r>
    <r>
      <rPr>
        <sz val="14"/>
        <rFont val="Arial"/>
        <family val="2"/>
      </rPr>
      <t xml:space="preserve">
Comunica los conceptos e ideas de manera abierta en el momento oportuno. Comparte la información inherente a sus actividades que puede afectar su trabajo así como el trabajo del grupo. Genera vínculos de comunicación con personas de otras áreas. </t>
    </r>
  </si>
  <si>
    <r>
      <t>Comunicación abierta y oportuna en situaciones de trabajo</t>
    </r>
    <r>
      <rPr>
        <sz val="14"/>
        <rFont val="Arial"/>
        <family val="2"/>
      </rPr>
      <t xml:space="preserve">
Se comunica directa, adecuada, y francamente; aperturando el proceso de comunicación dentro de su grupo de trabajo. Tiene la habilidad de exponer en un momento determinado (personal o social), de manera apropiada y directa; creencias y sensaciones; así como los resultados inherentes a su desempeño. Entrega a sus superiores información oportuna referente a informes o similares que son necesarios para su desenvolvimiento laboral.</t>
    </r>
  </si>
  <si>
    <t>UNIDAD</t>
  </si>
  <si>
    <t>CONSTRUCCIÓN DE RELACIONES</t>
  </si>
  <si>
    <t>Es la habilidad de establecer, mantener y ampliar relaciones amistosas y duraderas con personas o grupos claves en la institución, cruciales para el logro de metas. En donde se lleguen a acuerdos, que generan relaciones de unidad.</t>
  </si>
  <si>
    <r>
      <rPr>
        <b/>
        <sz val="14"/>
        <rFont val="Arial"/>
        <family val="2"/>
      </rPr>
      <t>Fomenta contactos sociales útiles</t>
    </r>
    <r>
      <rPr>
        <sz val="14"/>
        <rFont val="Arial"/>
        <family val="2"/>
      </rPr>
      <t xml:space="preserve">
Toma la iniciativa para mejorar y fortalecer sus relaciones personales con colegas, fuera del ámbito de la organización, con una finalidad profesional.  Construye relaciones beneficiosas para la institución, que le permitan alcanzar los objetivos organizacionales. Busca oportunidades y las utiliza para desarrollar la relación con el ciudadano.</t>
    </r>
  </si>
  <si>
    <r>
      <rPr>
        <b/>
        <sz val="14"/>
        <rFont val="Arial"/>
        <family val="2"/>
      </rPr>
      <t>Entabla frecuentemente relaciones informales</t>
    </r>
    <r>
      <rPr>
        <sz val="14"/>
        <rFont val="Arial"/>
        <family val="2"/>
      </rPr>
      <t xml:space="preserve">
Toma la iniciativa para mejorar y fortalecer sus relaciones personales con colegas o clientes, construye relaciones, tanto dentro  como fuera de la institución que le proveen información útil.</t>
    </r>
  </si>
  <si>
    <r>
      <rPr>
        <b/>
        <sz val="14"/>
        <rFont val="Arial"/>
        <family val="2"/>
      </rPr>
      <t>Mantiene contactos informales</t>
    </r>
    <r>
      <rPr>
        <sz val="14"/>
        <rFont val="Arial"/>
        <family val="2"/>
      </rPr>
      <t xml:space="preserve">
Entabla relaciones a nivel laboral. Inicia y mantiene relaciones sociales con compañeros, clientes y proveedores. Desarrolla afinidad con un amplio círculo de amigos y conocidos.</t>
    </r>
  </si>
  <si>
    <t>OPORTUNIDAD</t>
  </si>
  <si>
    <t>CREATIVIDAD E INNOVACIÓN</t>
  </si>
  <si>
    <t>Es la habilidad para romper los paradigmas existentes y crear nuevas oportunidades. Se preguntan...¿Porqué no?, conceptualizan pensando creativamente sobre formas radicalmente nuevas de obtener resultados.</t>
  </si>
  <si>
    <r>
      <t xml:space="preserve">Crea nuevos conceptos.
</t>
    </r>
    <r>
      <rPr>
        <sz val="14"/>
        <rFont val="Arial"/>
        <family val="2"/>
      </rPr>
      <t xml:space="preserve">Rompe esquemas y crea oportunidades. Plantea ideas nunca antes vistas. Rompe los moldes, reconfigura procesos, productos o servicios. Redefine la manera de hacer las cosas, creando nuevos productos o servicios, planteando nuevos enfoques. Cambia la dirección de la organización y/o el servicio. </t>
    </r>
  </si>
  <si>
    <r>
      <t xml:space="preserve">Crea soluciones novedosas.
</t>
    </r>
    <r>
      <rPr>
        <sz val="14"/>
        <rFont val="Arial"/>
        <family val="2"/>
      </rPr>
      <t xml:space="preserve">Utiliza el conocimiento de teorías aprendidas para encontrar nuevas aplicaciones. Copia y adapta experiencias de otras áreas. Aplica y modifica métodos complejos. Se sale de los paradigmas, buscando ver las cosas de una nueva manera. Genera ideas de mejoramiento. </t>
    </r>
  </si>
  <si>
    <r>
      <t xml:space="preserve">Busca nuevos enfoques 
</t>
    </r>
    <r>
      <rPr>
        <sz val="14"/>
        <rFont val="Arial"/>
        <family val="2"/>
      </rPr>
      <t>Muestra curiosidad acerca de nuevos enfoques para abordar problemas y oportunidades.</t>
    </r>
    <r>
      <rPr>
        <b/>
        <sz val="14"/>
        <rFont val="Arial"/>
        <family val="2"/>
      </rPr>
      <t xml:space="preserve"> </t>
    </r>
    <r>
      <rPr>
        <sz val="14"/>
        <rFont val="Arial"/>
        <family val="2"/>
      </rPr>
      <t xml:space="preserve">Encuentra vacíos, faltantes en la información, incongruencias, áreas de mejora y propone ideas. Identifica cuando una situación es igual o diferente a situaciones pasadas. Utiliza aproximaciones creativas. </t>
    </r>
  </si>
  <si>
    <t>EJECUTOR DE PROCESOS</t>
  </si>
  <si>
    <t>COMPETITIVIDAD</t>
  </si>
  <si>
    <t>ORIENTACIÓN AL SERVICIO</t>
  </si>
  <si>
    <t>Significa centrarse en descubrir o satisfacer los requerimientos o necesidades reales de los clientes internos o externos. I</t>
  </si>
  <si>
    <r>
      <rPr>
        <b/>
        <sz val="14"/>
        <rFont val="Arial"/>
        <family val="2"/>
      </rPr>
      <t>Da valor agregado</t>
    </r>
    <r>
      <rPr>
        <sz val="14"/>
        <rFont val="Arial"/>
        <family val="2"/>
      </rPr>
      <t xml:space="preserve">
Mantiene una actitud de total disponibilidad hacia el cliente interno y externo; conoce sus expectativas, intereses, necesidades buscando su satisfacción y mejora del servicio prestado.</t>
    </r>
  </si>
  <si>
    <r>
      <rPr>
        <b/>
        <sz val="14"/>
        <rFont val="Arial"/>
        <family val="2"/>
      </rPr>
      <t>Mejora el rendimiento, es pro activo</t>
    </r>
    <r>
      <rPr>
        <sz val="14"/>
        <rFont val="Arial"/>
        <family val="2"/>
      </rPr>
      <t xml:space="preserve">
Hace o propone cambios específicos en el sistema o en sus propios métodos de trabajo para conseguir mejoras en el rendimiento.  La mejora debe ser notable y medible, se evidencia a través de resultados concretos y medibles.   Persevera, intenta una y otra vez, optimizando recursos, procurando la satisfacción del cliente y garantizando el retorno de la inversión. </t>
    </r>
  </si>
  <si>
    <r>
      <rPr>
        <b/>
        <sz val="14"/>
        <color indexed="8"/>
        <rFont val="Arial"/>
        <family val="2"/>
      </rPr>
      <t>Realiza bien el trabajo</t>
    </r>
    <r>
      <rPr>
        <sz val="14"/>
        <color indexed="8"/>
        <rFont val="Arial"/>
        <family val="2"/>
      </rPr>
      <t xml:space="preserve">
Se interesa por realizar bien o correctamente su trabajo, expresa frustración ante la ineficacia o pérdida de tiempo, organiza su tiempo adecuadamente, se fija sus propios estándares y comprueba frente a ellos el logro de sus resultados.</t>
    </r>
  </si>
  <si>
    <t>EFICIENCIA</t>
  </si>
  <si>
    <t>ORIENTACIÓN AL LOGRO</t>
  </si>
  <si>
    <t xml:space="preserve">Capacidad de encaminar todos los actos al logro de lo esperado, actuando de manera ágil y sentido de urgencia ante decisiones importantes, necesarias para superar a los competidores  o mejorar la organización
</t>
  </si>
  <si>
    <r>
      <rPr>
        <b/>
        <sz val="14"/>
        <color indexed="8"/>
        <rFont val="Arial"/>
        <family val="2"/>
      </rPr>
      <t xml:space="preserve">Realiza análisis de resultados esperados
</t>
    </r>
    <r>
      <rPr>
        <sz val="14"/>
        <color indexed="8"/>
        <rFont val="Arial"/>
        <family val="2"/>
      </rPr>
      <t>Actúa permanentemente en función de alcanzar y sobrepasar los resultados esperados, determinando e implementando las acciones necesarias y superando las situaciones adversas.</t>
    </r>
  </si>
  <si>
    <r>
      <rPr>
        <b/>
        <sz val="14"/>
        <rFont val="Arial"/>
        <family val="2"/>
      </rPr>
      <t>Se compromete personalmente</t>
    </r>
    <r>
      <rPr>
        <sz val="14"/>
        <rFont val="Arial"/>
        <family val="2"/>
      </rPr>
      <t xml:space="preserve">
Cuando el cliente plantea un problema, se responsabiliza personalmente para resolverlo con rapidez,  sin  presentar pretextos o  excusas frente a él. Se compromete con el cliente para resolver los problemas. </t>
    </r>
  </si>
  <si>
    <r>
      <rPr>
        <b/>
        <sz val="14"/>
        <rFont val="Arial"/>
        <family val="2"/>
      </rPr>
      <t>Responde apropiadamente al cliente.</t>
    </r>
    <r>
      <rPr>
        <sz val="14"/>
        <rFont val="Arial"/>
        <family val="2"/>
      </rPr>
      <t xml:space="preserve">
Responde  a las preguntas, quejas o problemas del cliente.  Mantiene al cliente actualizado sobre la situación de los trámites proyectos/asuntos (pero no indaga sobre los problemas no expresados y menos evidentes del cliente). Da un servicio grato y amable. </t>
    </r>
  </si>
  <si>
    <t>CALIDAD</t>
  </si>
  <si>
    <t>CALIDAD DEL TRABAJO</t>
  </si>
  <si>
    <t>Implica tener amplios conocimientos en los temas del área bajo su responsabilidad. Posee la capacidad de comprender la esencia de los aspectos complejos a todo nivel.</t>
  </si>
  <si>
    <r>
      <rPr>
        <b/>
        <sz val="14"/>
        <rFont val="Arial"/>
        <family val="2"/>
      </rPr>
      <t>Análisis, seguimiento y mejora</t>
    </r>
    <r>
      <rPr>
        <sz val="14"/>
        <rFont val="Arial"/>
        <family val="2"/>
      </rPr>
      <t xml:space="preserve">
Realiza el seguimiento, medición, análisis y mejora, necesarios para demostrar la conformidad de los procesos y del servicio prestado.</t>
    </r>
  </si>
  <si>
    <r>
      <rPr>
        <b/>
        <sz val="14"/>
        <rFont val="Arial"/>
        <family val="2"/>
      </rPr>
      <t>Comprueba su propio trabajo</t>
    </r>
    <r>
      <rPr>
        <sz val="14"/>
        <rFont val="Arial"/>
        <family val="2"/>
      </rPr>
      <t xml:space="preserve">
Revisa y comprueba el contenido de la información del trabajo, para asegurarse que no existan errores. Podría llevar una agenda de trabajo para asegurarse que no quedan actividades pendientes por realizar.</t>
    </r>
  </si>
  <si>
    <r>
      <rPr>
        <b/>
        <sz val="14"/>
        <rFont val="Arial"/>
        <family val="2"/>
      </rPr>
      <t>Demanda claridad y se preocupa por el orden</t>
    </r>
    <r>
      <rPr>
        <sz val="14"/>
        <rFont val="Arial"/>
        <family val="2"/>
      </rPr>
      <t xml:space="preserve">
Quiere que el espacio de trabajo, los roles, las expectativas, las tareas y los datos estén claros, correctos (y a menudo por escrito). Mantiene su espacio de trabajo organizado. </t>
    </r>
  </si>
  <si>
    <t>PARTICIPACIÓN</t>
  </si>
  <si>
    <t>TRABAJO EN EQUIPO</t>
  </si>
  <si>
    <t xml:space="preserve"> Implica establecer relaciones de cooperación  no sólo por las propias responsabilidades sino también por las del resto del equipo de trabajo. </t>
  </si>
  <si>
    <r>
      <rPr>
        <b/>
        <sz val="14"/>
        <rFont val="Arial"/>
        <family val="2"/>
      </rPr>
      <t>Aporta al equipo con sus capacidades.</t>
    </r>
    <r>
      <rPr>
        <sz val="14"/>
        <rFont val="Arial"/>
        <family val="2"/>
      </rPr>
      <t xml:space="preserve"> 
El trabajador logra un alto nivel de desempeño, articulando sus propias funciones con las de sus compañeros de equipo, para así poder llegar a una meta común. Demuestra un fuerte sentido de colaboración para con sus compañeros.</t>
    </r>
  </si>
  <si>
    <r>
      <rPr>
        <b/>
        <sz val="14"/>
        <rFont val="Arial"/>
        <family val="2"/>
      </rPr>
      <t>Anima la cooperación entre distintas áreas o departamentos</t>
    </r>
    <r>
      <rPr>
        <sz val="14"/>
        <rFont val="Arial"/>
        <family val="2"/>
      </rPr>
      <t xml:space="preserve">
Coopera habitualmente y de buen agrado con personas de otros departamentos o áreas de la organización.   Solicita opiniones e ideas de los demás a la hora de tomar decisiones específicas o hacer planes, dándoles importancia y acogiéndolas para mejorar en dichos planes y decisiones.</t>
    </r>
  </si>
  <si>
    <r>
      <rPr>
        <b/>
        <sz val="14"/>
        <rFont val="Arial"/>
        <family val="2"/>
      </rPr>
      <t>Expresa expectativas positivas del equipo. Coopera</t>
    </r>
    <r>
      <rPr>
        <sz val="14"/>
        <rFont val="Arial"/>
        <family val="2"/>
      </rPr>
      <t xml:space="preserve">
Participa  en el grupo, apoyando las decisiones del mismo. Habla bien de los demás miembros del grupo, expresando expectativas positivas respecto a sus habilidades, aportaciones, etc.  Demuestra respeto por el trabajo y las cualidades de los demás.  Valora sinceramente las ideas y experiencias de los demás, mantiene una actitud abierta de aprender de otros.</t>
    </r>
  </si>
  <si>
    <t>EFICACIA</t>
  </si>
  <si>
    <t>APRENDIZAJE CONTINUO</t>
  </si>
  <si>
    <t>Habilidad para buscar y compartir información útil para la resolución de problemas, buscar herramientas, medios o motivos para estar al día y encontrar las formas más convenientes de aplicar los conocimientos al puesto de trabajo. Implica tener predisposición para analizar de forma crítica las acciones llevadas a cabo y dales sentido.</t>
  </si>
  <si>
    <r>
      <rPr>
        <b/>
        <sz val="14"/>
        <color indexed="8"/>
        <rFont val="Arial"/>
        <family val="2"/>
      </rPr>
      <t>Proactividad al aprendizaje.</t>
    </r>
    <r>
      <rPr>
        <sz val="14"/>
        <color indexed="8"/>
        <rFont val="Arial"/>
        <family val="2"/>
      </rPr>
      <t xml:space="preserve">
Mantiene una actitud proactiva hacia el aprendizaje continuo, la actualización permanente y la incorporación de nuevos conocimientos a la institución, tendientes a mejorar las actividades, la gestión y los resultados.</t>
    </r>
  </si>
  <si>
    <r>
      <rPr>
        <b/>
        <sz val="14"/>
        <rFont val="Arial"/>
        <family val="2"/>
      </rPr>
      <t>Utiliza acciones múltiples para persuadir</t>
    </r>
    <r>
      <rPr>
        <sz val="14"/>
        <rFont val="Arial"/>
        <family val="2"/>
      </rPr>
      <t xml:space="preserve">
Elabora varios argumentos o puntos de vista para una presentación o discusión, aún sin tomar en consideración el nivel o los intereses de su interlocutor.  Muestra con claridad argumentos  soportando la solución propuesta y sus beneficios. Presenta dos o más argumentos o puntos de vista en una presentación o discusión. Trata de persuadir de varias maneras.</t>
    </r>
  </si>
  <si>
    <r>
      <rPr>
        <b/>
        <sz val="14"/>
        <rFont val="Arial"/>
        <family val="2"/>
      </rPr>
      <t>Utiliza una única acción para persuadir</t>
    </r>
    <r>
      <rPr>
        <sz val="14"/>
        <rFont val="Arial"/>
        <family val="2"/>
      </rPr>
      <t xml:space="preserve">
Utiliza directamente la persuasión en una discusión o presentación. Se esfuerza para que la presentación genere impacto en su audiencia. Se preocupa por la forma de la presentación para crear una mejor impresión. </t>
    </r>
  </si>
  <si>
    <t>RACIONALIZACIÓN</t>
  </si>
  <si>
    <t>GENERACIÓN DE IDEAS</t>
  </si>
  <si>
    <t>Generar varias formas o alternativas para desarrollar planes, programas, proyectos y solucionar problemas racionalizando recursos.</t>
  </si>
  <si>
    <t>Desarrolla planes, programas o proyectos alternativos para solucionar problemas estratégicos organizacionales.</t>
  </si>
  <si>
    <t>Desarrolla estrategias para la optimización de los recursos humanos, materiales y económicos.</t>
  </si>
  <si>
    <t>Identifica procedimientos alternativos para apoyar en la entrega de productos o servicios a los clientes usuarios.</t>
  </si>
  <si>
    <t>LEALTAD</t>
  </si>
  <si>
    <t>COMPROMISO CON LA INSTITUCIÓN</t>
  </si>
  <si>
    <t>Es la capacidad y voluntad de sentir como propios los objetivos de la organización. Apoyar a instrumentar decisiones comprometiéndose por completo con la misión, visión y estrategia de la Organización.</t>
  </si>
  <si>
    <r>
      <rPr>
        <b/>
        <sz val="14"/>
        <rFont val="Arial"/>
        <family val="2"/>
      </rPr>
      <t xml:space="preserve">Hace concesiones profesionales o personales en favor de la Institución. </t>
    </r>
    <r>
      <rPr>
        <sz val="14"/>
        <rFont val="Arial"/>
        <family val="2"/>
      </rPr>
      <t xml:space="preserve">
Antepone las necesidades de la organización a las propias,  apoya las decisiones que beneficia a toda la institución aunque vayan en contra de sus intereses a corto plazo.  Muestra un total compromiso con el logro de los objetivos institucionales. </t>
    </r>
  </si>
  <si>
    <r>
      <rPr>
        <b/>
        <sz val="14"/>
        <rFont val="Arial"/>
        <family val="2"/>
      </rPr>
      <t>Apoya a la Institución</t>
    </r>
    <r>
      <rPr>
        <sz val="14"/>
        <rFont val="Arial"/>
        <family val="2"/>
      </rPr>
      <t xml:space="preserve">
Se identifica con la misión y objetivos de la organización. Toma decisiones y ajusta sus prioridades a las necesidades de la organización.  Coopera con los demás en el logro de los objetivos institucionales. </t>
    </r>
    <r>
      <rPr>
        <sz val="10"/>
        <color indexed="10"/>
        <rFont val="Arial"/>
        <family val="2"/>
      </rPr>
      <t/>
    </r>
  </si>
  <si>
    <r>
      <rPr>
        <b/>
        <sz val="14"/>
        <rFont val="Arial"/>
        <family val="2"/>
      </rPr>
      <t>Es leal con la Institución</t>
    </r>
    <r>
      <rPr>
        <sz val="14"/>
        <rFont val="Arial"/>
        <family val="2"/>
      </rPr>
      <t xml:space="preserve">
Respeta y acepta lo que la autoridad considera importante.  Respeta los valores y las normas de la organización. Puede expresar lazos afectivos con la institución, preocupación acerca de la imagen de ésta.  Si es necesario lleva a cabo algún esfuerzo extra para realizar lo que se espera de él. </t>
    </r>
  </si>
  <si>
    <t>RESPONSABILIDAD</t>
  </si>
  <si>
    <t>INTEGRIDAD - COHERENCIA</t>
  </si>
  <si>
    <t>Es actuar en consonancia con lo que cada uno considera importante. Incluye el comunicar las intenciones, ideas y sentimientos abierta y directamente, y estar dispuesto a actuar honestamente incluso en situaciones difíciles.</t>
  </si>
  <si>
    <r>
      <rPr>
        <b/>
        <sz val="14"/>
        <rFont val="Arial"/>
        <family val="2"/>
      </rPr>
      <t>Actúa íntegramente</t>
    </r>
    <r>
      <rPr>
        <sz val="14"/>
        <rFont val="Arial"/>
        <family val="2"/>
      </rPr>
      <t xml:space="preserve">
Se asegura de señalar tanto las ventajas como los inconvenientes de un  trato o negociación en situaciones que representan un riesgo inminente para la otra persona en caso de desconocerlo. Es coherente con sus acciones posee firmeza y postura. Insta a otros en posiciones superiores a que actúen de forma íntegra. Basa sus decisiones en el cumplimiento de las normativas institucionales.</t>
    </r>
  </si>
  <si>
    <r>
      <rPr>
        <b/>
        <sz val="14"/>
        <rFont val="Arial"/>
        <family val="2"/>
      </rPr>
      <t>Actúa rectamente aunque no sea fácil</t>
    </r>
    <r>
      <rPr>
        <sz val="14"/>
        <rFont val="Arial"/>
        <family val="2"/>
      </rPr>
      <t xml:space="preserve">
Es honesto, franco, y transparente en las relaciones interpersonales.
</t>
    </r>
  </si>
  <si>
    <r>
      <rPr>
        <b/>
        <sz val="14"/>
        <rFont val="Arial"/>
        <family val="2"/>
      </rPr>
      <t>Actúa rectamente</t>
    </r>
    <r>
      <rPr>
        <sz val="14"/>
        <rFont val="Arial"/>
        <family val="2"/>
      </rPr>
      <t xml:space="preserve">
Trata confidencialmente la información relacionada con la institución o con el cliente. Se siente orgulloso de ser confiable. Es honesto con los demás. Lleva a cabo acciones que son consistentes con sus valores y creencias. Admite haber cometido un error. Observa las normativas institucionales.</t>
    </r>
  </si>
  <si>
    <t>SOLIDARIDAD</t>
  </si>
  <si>
    <t>PERCEPCIÓN SOCIAL</t>
  </si>
  <si>
    <r>
      <rPr>
        <b/>
        <sz val="14"/>
        <rFont val="Arial"/>
        <family val="2"/>
      </rPr>
      <t>Comprende y es solidario con las personas.</t>
    </r>
    <r>
      <rPr>
        <sz val="14"/>
        <rFont val="Arial"/>
        <family val="2"/>
      </rPr>
      <t xml:space="preserve">
Identifica la manera en cómo un cambio de leyes o de situaciones distintas afectará a las personas de una unidad u organización.</t>
    </r>
  </si>
  <si>
    <t>Identifica situaciones que pueden alterar el desenvolvimiento normal de los colaboradores de una unidad o proceso organizacional. Implica la habilidad de observar y aprovechar los comportamientos de los colaboradores y compañeros.</t>
  </si>
  <si>
    <t xml:space="preserve">Identifica cómo una discusión entre los miembros de un equipo de trabajo podría alterar el trabajo del día. </t>
  </si>
  <si>
    <t>APRENDIZAJE ACTIVO</t>
  </si>
  <si>
    <t>OPERACIÓN Y CONTROL</t>
  </si>
  <si>
    <t>Opera los sistemas informáticos, redes y otros e implementa los ajustes para solucionar fallas en la operación de los mismos.</t>
  </si>
  <si>
    <t>PENSAMIENTO ANALÍTICO</t>
  </si>
  <si>
    <t xml:space="preserve">Establece relaciones causales sencillas para descomponer  los problemas o situaciones en partes. Identifica los pros y los contras de las decisiones. Analiza información  sencilla. </t>
  </si>
  <si>
    <t>ORGANIZACIÓN DE LA INFORMACIÓN</t>
  </si>
  <si>
    <t xml:space="preserve">Clasifica y captura información técnica para consolidarlos. </t>
  </si>
  <si>
    <t>PENSAMIENTO CONCEPTUAL</t>
  </si>
  <si>
    <t>Analiza situaciones presentes utilizando los conocimientos teóricos o adquiridos con la experiencia. Utiliza y adapta los conceptos o principios adquiridos  para solucionar problemas en la ejecución de programas, proyectos y otros.</t>
  </si>
  <si>
    <t>PENSAMIENTO CRÍTICO</t>
  </si>
  <si>
    <t xml:space="preserve">Elabora reportes jurídicos, técnicos o administrativos  aplicando el análisis y la lógica. </t>
  </si>
  <si>
    <t>RECOPILACIÓN DE INFORMACIÓN</t>
  </si>
  <si>
    <t>Realiza un trabajo sistemático en un determinado lapso de tiempo para obtener la máxima y mejor información posible de todas las fuentes disponibles. (Obtiene información en periódicos, bases de datos, estudios técnicos etc.)</t>
  </si>
  <si>
    <t>IDENTIFICACIÓN DE PROBLEMAS</t>
  </si>
  <si>
    <t>Identifica los problemas en la entrega de los productos o servicios que genera la unidad o proceso; determina posibles soluciones.</t>
  </si>
  <si>
    <t>ADMINISTRACIÓN DEL TIEMPO</t>
  </si>
  <si>
    <t>Organiza su tiempo en función de prioridades, estableciendo un cronograma para atender cada una de las responsabilidades que le han delegado</t>
  </si>
  <si>
    <t>HABILIDAD ANALÍTICA 
(ANÁLIISIS DE PRIORIDAD, CRITERIO LÓGICO,SENTIDO COMÚN)</t>
  </si>
  <si>
    <t>Reconoce la información significativa, busca y coordina los datos relevantes para el desarrollo de programas y proyectos.</t>
  </si>
  <si>
    <t>INSTRUCCIÓN</t>
  </si>
  <si>
    <t xml:space="preserve">Instruye sobre procedimientos técnicos, legales o administrativos a los compañeros de la unidad o proceso </t>
  </si>
  <si>
    <t>ANÁLISIS DE OPERACIONES</t>
  </si>
  <si>
    <t>Sugerir cambios en un programa de computación para que su uso resulte más fácil al usuario.</t>
  </si>
  <si>
    <t>BÚSQUEDA DE INFORMACIÓN</t>
  </si>
  <si>
    <t>Realiza un trabajo sistemático en un determinado lapso para obtener la máxima y mejor información posible de todas las fuentes disponibles.</t>
  </si>
  <si>
    <t>JUICIO Y TOMA DE DECISIONES</t>
  </si>
  <si>
    <t>Toma decisiones de complejidad media sobre la base de sus conocimientos, de los productos o servicios de la unidad o proceso organizacional, y de la experiencia previa.</t>
  </si>
  <si>
    <t>COMPRENSIÓN LECTORA</t>
  </si>
  <si>
    <t>Lee y comprende documentos de complejidad media, y posteriormente presenta informes.</t>
  </si>
  <si>
    <t>MANEJO DE RECURSOS MATERIALES</t>
  </si>
  <si>
    <t>Determina las necesidades de recursos materiales de la institución y controla el uso de los mismos.</t>
  </si>
  <si>
    <t>MANEJO DE RECURSOS HUMANOS</t>
  </si>
  <si>
    <t>Utiliza herramientas existentes o nuevas en la organización para el desarrollo de los colaboradores en función de las estrategias de la organización. Promueve acciones de desarrollo.</t>
  </si>
  <si>
    <t>DESTREZA MATEMÁTICA</t>
  </si>
  <si>
    <t xml:space="preserve">Utiliza las  matemáticas para realizar cálculos de complejidad media. (Ejemplo liquidaciones, conciliaciones bancarias, etc.) </t>
  </si>
  <si>
    <t>INSPECCIÓN DE PRODUCTOS O SERVICIOS</t>
  </si>
  <si>
    <t>Realiza el control de calidad de los informes técnicos, legales o administrativos para detectar errores. Incluye proponer ajustes.</t>
  </si>
  <si>
    <t>ASERTIVIDAD</t>
  </si>
  <si>
    <t>ORIENTACIÓN/ASESORAMIENTO</t>
  </si>
  <si>
    <t>Ofrece guías a equipos de trabajo para el desarrollo de planes, programas y otros.</t>
  </si>
  <si>
    <t>Generalmente aborda los conflictos con seguridad y tranquilidad. Elige el vocabulario, momento y lugar adecuado para expresar sus opiniones</t>
  </si>
  <si>
    <t>UNIDAD/PROCESO:</t>
  </si>
  <si>
    <t>PARCIAL</t>
  </si>
  <si>
    <t>Monitoreo y control de la eficiencia en el desempeño</t>
  </si>
  <si>
    <t>Satisfacción de clientes internos (por unidad)</t>
  </si>
  <si>
    <t>Totalmente de acuerdo</t>
  </si>
  <si>
    <t>De acuerdo</t>
  </si>
  <si>
    <t>Indiferente</t>
  </si>
  <si>
    <t>En desacuerdo</t>
  </si>
  <si>
    <t>Totalmente en desacuerdo</t>
  </si>
  <si>
    <t>Satisfacción de clientes externos (por institución)</t>
  </si>
  <si>
    <t>Cumplimiento de  normas internas (reducción) -</t>
  </si>
  <si>
    <t>PUESTO INSTITUCIONAL</t>
  </si>
  <si>
    <t>ROL DE PUESTO</t>
  </si>
  <si>
    <t>ALTA</t>
  </si>
  <si>
    <t>BAJA</t>
  </si>
  <si>
    <t xml:space="preserve">MEDIA </t>
  </si>
  <si>
    <t>CALIFICACION</t>
  </si>
  <si>
    <t>EVALUACION DEL DESEMPEÑO</t>
  </si>
  <si>
    <t>#</t>
  </si>
  <si>
    <t>COMENTARIOS</t>
  </si>
  <si>
    <t>VISIÓN INSTITUCIONAL</t>
  </si>
  <si>
    <t>PENSAMIENTO ESTRATÉGICO</t>
  </si>
  <si>
    <t>CAPACIDAS DE GESTIÓN</t>
  </si>
  <si>
    <t>CONTROL DIRECTIVO</t>
  </si>
  <si>
    <t>NEGOCIACIÓN</t>
  </si>
  <si>
    <t>RECOPILACIÓN DE LA INFORMACIÓN</t>
  </si>
  <si>
    <t>COMPRESIÓN LECTORA</t>
  </si>
  <si>
    <t>INSPECCIÓN DE PRDUCTOS O SERVICIOS</t>
  </si>
  <si>
    <t>Capacidad para anticiparse a las necesidades futuras con criterios estratégicos, simulando nuevos escenarios de actuación en mercados y productos, formulando los pasos a seguir a medio y largo plazo, con objeto de encontrar oportunidades de negocio que supongan para la institución una ventaja competitiva.</t>
  </si>
  <si>
    <t>Formula y aplica estrategias para la institución del tiempo, y así elaborar productos y servicios, con la finalidad de alcanzar las metas de su área, en función de los objetivos institucionales de corto y mediano plazo</t>
  </si>
  <si>
    <t>Es la habilidad para comprender rápidamente los cambios del entorno, con el propósito de identificar acciones estratégicas. Incluye la capacidad para saber cuándo hay que mejorar planes, programas y proyectos.</t>
  </si>
  <si>
    <t xml:space="preserve">Comprende rápidamente los cambios del entorno, las oportunidades del medio, las amenazas competitivas y las fortalezas y debilidades de su propia institución e identifica la mejor respuesta estratégica. </t>
  </si>
  <si>
    <t>Capacidad para establecer objetivos y prioridades, seleccionando y distribuyendo eficazmente tareas y recursos, realizando seguimiento de la evolución en la ejecución y actuando ante las posibles desviaciones que tengan lugar con respecto a lo planificado.</t>
  </si>
  <si>
    <t>Marca de forma clara y específica las prioridades, objetivos y tareas a realizar, teniendo en cuenta la distribución y uso eficaz de los recursos disponibles.</t>
  </si>
  <si>
    <t>Capacidad para establecer mecanismos de supervisión, comprobación y regulación para un correcto seguimiento de los procesos.</t>
  </si>
  <si>
    <t>Supervisa y controla de manera proactiva, estableciendo estándares y solicitando rendimientos altos, del mismo modo insiste en el cumplimiento de las órdenes o peticiones.</t>
  </si>
  <si>
    <t>Capacidad para crear un ambiente propicio para la colaboración y lograr compromisos duraderos que fortalezcan las relaciones humanas. Capacidad para dirigir o controlar una discusión, planificando alternativas para negociar los mejores acuerdos. Se centra en el problema y no en la persona.</t>
  </si>
  <si>
    <t>Llega a acuerdos satisfactorios para todos y es asignado por otros para colaborar en estas situaciones. Utiliza herramientas y metodologías para diseñar y preparar la estrategia de cada negociación.</t>
  </si>
  <si>
    <t>Motiva, desarrolla y dirige personal mientras trabajan, e identifica los mejores para la realización de un trabajo.</t>
  </si>
  <si>
    <t>Realiza una proyección de posibles necesidades de recursos humanos considerando distintos escenarios a largo plazo. Tiene un papel activo en la definición de las políticas en función del análisis estratégico.</t>
  </si>
  <si>
    <t>Capacidad para declarar en forma oportuna y con honestidad lo que se piensa y siente, cuidando la relación con los otros.</t>
  </si>
  <si>
    <t xml:space="preserve">Muestra facilidad para relacionarse con su equipo de trabajo y es consiente de la capacidad de comprender la repercusión de sus acciones sobre el éxito de las acciones de los demás. </t>
  </si>
  <si>
    <t>Ofrecer guías / sugerencias a los demás para que tomen decisiones.</t>
  </si>
  <si>
    <t>Asesora a las autoridades de la institución en materia de su competencia, generando políticas y estrategias que permitan tomar decisiones acertadas.</t>
  </si>
  <si>
    <t>Realiza trabajos de investigación y comparte con sus compañeros. Brinda sus conocimientos y experiencias, actuando como agente de cambio y propagador de nuevas ideas y tecnologías.</t>
  </si>
  <si>
    <t>Operar y controlar el funcionamiento y manejo de equipos,  sistemas, redes y otros.</t>
  </si>
  <si>
    <t>Controla la operación de los sistemas informáticos implementados en la institución. Establece ajustes a las fallas que presenten los sistemas</t>
  </si>
  <si>
    <t xml:space="preserve">Analizar o descomponer información y detectar tendencias, patrones, relaciones, causas, efectos, etc.                                     </t>
  </si>
  <si>
    <t xml:space="preserve"> Realiza análisis extremadamente complejos, organizando y  secuenciando  un problema o situación, estableciendo causas de hecho, o varias consecuencias de acción. Anticipa los obstáculos y planifica los siguientes pasos.</t>
  </si>
  <si>
    <t>Encontrar formas de estructurar o clasificar distintos niveles de información.</t>
  </si>
  <si>
    <t>Define niveles de información para la gestión de una unidad o proceso.</t>
  </si>
  <si>
    <t>Aplicar o crear nuevos conceptos para la solución de problemas complejos, así como para el desarrollo de proyectos, planes organizacionales y otros. Incluye la utilización de razonamiento creativo, inductivo o conceptual.</t>
  </si>
  <si>
    <t>Desarrolla conceptos nuevos para solucionar conflictos o para el desarrollo de proyectos, planes organizacionales y otros . Hace que las situaciones o ideas complejas estén claras, sean simples y comprensibles. Integra ideas, datos clave y observaciones, presentándolos en forma clara y útil.</t>
  </si>
  <si>
    <t xml:space="preserve">Utilizar la lógica y el análisis para identificar la fortaleza o debilidad de enfoques o proposiciones. </t>
  </si>
  <si>
    <t>Analiza,  determina y cuestiona la viabilidad de aplicación de leyes, reglamentos, normas, sistemas  y otros, aplicando la lógica</t>
  </si>
  <si>
    <t>Conocer cómo localizar e identificar información esencial.</t>
  </si>
  <si>
    <t>Pone en marcha personalmente sistemas o prácticas que permiten recoger información esencial de forma habitual (ejemplo reuniones informales periódicas). Analiza la información recopilada.</t>
  </si>
  <si>
    <t>Identificar la naturaleza de un problema.</t>
  </si>
  <si>
    <t xml:space="preserve">Identifica los problemas que impiden el cumplimiento de los objetivos y metas planteados en el plan operativo institucional y redefine las estrategias. </t>
  </si>
  <si>
    <t>Capacidad para establecer con criterio, prioridades a la hora de ejecutar esquemas, basándose en la visión proyectada para planificar estrategias que minimicen el tiempo de la actividad y optimicen el desarrollo de las tareas.</t>
  </si>
  <si>
    <t xml:space="preserve">Organiza su tiempo en función de la administración de actividades y recursos que tiene a su cargo  </t>
  </si>
  <si>
    <t>Es la capacidad de reconocer la información significativa, buscar y coordinar los datos relevantes. Se puede incluir aquí la habilidad para analizar y presentar datos financieros y estadísticos y para establecer conexiones relevantes entre datos numéricos.</t>
  </si>
  <si>
    <t xml:space="preserve">Realiza análisis lógicos para identificar los problemas fundamentales de la organización. </t>
  </si>
  <si>
    <t>Enseñar a otros cómo realizar alguna actividad.</t>
  </si>
  <si>
    <t>Capacita a los colaboradores y compañeros de la institución</t>
  </si>
  <si>
    <t>Analizar demandas y requerimientos de producto o servicio  para crear un diseño.</t>
  </si>
  <si>
    <t>Identificar el sistema de control requerido por una nueva unidad organizacional.</t>
  </si>
  <si>
    <t>Es la inquietud y la curiosidad constante por saber más sobre las cosas, los hechos o las personas. Implica buscar información más allá de las preguntas rutinarias o de lo requerido en el puesto. Puede implicar el análisis profundo o el pedido de una información concreta, la resolución de discrepancias haciendo una serie de preguntas o la búsqueda de información variada sin un objetivo concreto, una información que puede resultar útil en el futuro.</t>
  </si>
  <si>
    <t>Pone en marcha personalmente sistemas o prácticas que permiten recoger información de forma habitual (por ejemplo, reuniones informales periódicas, lectura de ciertas publicaciones, etc.). Hace que otras personas recojan información de forma habitual y se la proporcionen.</t>
  </si>
  <si>
    <t>JUICIO Y TOMA DE DESICIONES</t>
  </si>
  <si>
    <t>Es la capacidad de valorar las ventajas y desventajas  de una acción potencial.</t>
  </si>
  <si>
    <t>Toma decisiones de complejidad alta sobre la base de la misión y objetivos de la institución, y de la satisfacción del problema del cliente. Idea soluciones a problemáticas futuras de la institución.</t>
  </si>
  <si>
    <t>Comprende oraciones y párrafos escritos en documentos de trabajo.</t>
  </si>
  <si>
    <t xml:space="preserve">Lee y comprende documentos de alta complejidad. Elabora propuestas de solución o mejoramiento sobre la base del nivel de comprensión  </t>
  </si>
  <si>
    <t>Obtener y cuidar el uso apropiado de equipos, locales, accesorios y materiales necesarios para realizar ciertas actividades.</t>
  </si>
  <si>
    <t>Evalúa los contratos de provisión de recursos materiales para la institución.</t>
  </si>
  <si>
    <t>Inspeccionar y evaluar la calidad de los productos o servicios.</t>
  </si>
  <si>
    <t>Establece procedimientos de control de calidad para los productos o servicios que genera la institución.</t>
  </si>
  <si>
    <t>Utilizar las matemáticas para ejecutar actividades y solucionar problemas.</t>
  </si>
  <si>
    <t xml:space="preserve">Desarrolla un modelo matemático para simular y resolver  problemas. </t>
  </si>
  <si>
    <t>DIRECTIVOS</t>
  </si>
  <si>
    <t xml:space="preserve">COMPETENCIAS TÉCNICAS </t>
  </si>
  <si>
    <t>EJECUTOR, TECNICO,ADMINISTRATIVO DE PROCESO</t>
  </si>
  <si>
    <t>CONOCIMIENTOS ESPECIFICOS</t>
  </si>
  <si>
    <t>NÚMERO DE CEDULA:</t>
  </si>
  <si>
    <t>Fecha:</t>
  </si>
  <si>
    <t xml:space="preserve">Versión: </t>
  </si>
  <si>
    <t xml:space="preserve">Página: </t>
  </si>
  <si>
    <t xml:space="preserve">Código: </t>
  </si>
  <si>
    <t>01</t>
  </si>
  <si>
    <t>1   de 1</t>
  </si>
  <si>
    <t>PUNTAJE EVALUACION*</t>
  </si>
  <si>
    <t>EXCELENTE</t>
  </si>
  <si>
    <t>MUY BUENO</t>
  </si>
  <si>
    <t>SATISFACTORIO</t>
  </si>
  <si>
    <t>REGULAR</t>
  </si>
  <si>
    <t>INSUFICIENTE</t>
  </si>
  <si>
    <t>ASIGNACIÓN DE RESPONSABILIDADES</t>
  </si>
  <si>
    <t>EVALUACION DE LA CALIDAD Y OPORTUNIDAD DE LOS PRODUCTOS ENTREGADOS</t>
  </si>
  <si>
    <t>CONSOLIDADO DE EVALUACION DEL DESEMPEÑO</t>
  </si>
  <si>
    <t>EVALUACION DE RENDIMIENTO INDIVIDUAL</t>
  </si>
  <si>
    <t>PUESTO INSTITUCIONAL:</t>
  </si>
  <si>
    <t>ROL DEL PUESTO:</t>
  </si>
  <si>
    <t>COMPETENCIAS TECNICAS</t>
  </si>
  <si>
    <t>EVALUACION</t>
  </si>
  <si>
    <t>3. NIVEL DE SATISFACCION USUARIOS INTERNOS</t>
  </si>
  <si>
    <t>2.-</t>
  </si>
  <si>
    <t>4. NIVEL DE SATISFACCION USUARIOS  EXTERNOS</t>
  </si>
  <si>
    <t>USUARIO EXTERNO</t>
  </si>
  <si>
    <t>CALIFICACIÓN INSTITUCIONAL</t>
  </si>
  <si>
    <t xml:space="preserve">% </t>
  </si>
  <si>
    <t>RESULTADOS DE LA EVALUACIÓN</t>
  </si>
  <si>
    <t>FACTORES</t>
  </si>
  <si>
    <t>CALIFICACIÓN  ALCANZADA</t>
  </si>
  <si>
    <t>EVALUACIÓN CUALITATIVA</t>
  </si>
  <si>
    <t xml:space="preserve">1.- </t>
  </si>
  <si>
    <t>MONITOREO Y CONTROL DE LA EFICIENCIA EN EL DESEMPEÑO</t>
  </si>
  <si>
    <t xml:space="preserve">3.- </t>
  </si>
  <si>
    <t>NIVEL DE SATISFACCION DE USUARIOS INTERNOS</t>
  </si>
  <si>
    <t>&lt;</t>
  </si>
  <si>
    <t>4,-</t>
  </si>
  <si>
    <t>NIVEL DE SATISFACCION DE USUARIOS EXTERNOS</t>
  </si>
  <si>
    <t>EVALUADOR/A</t>
  </si>
  <si>
    <t>NOMBRE:</t>
  </si>
  <si>
    <t>2. EVALUACIÓN DE CONOCIMIENTOS, COMPETENCIAS Y PRODUCTOS ENTREGADOS</t>
  </si>
  <si>
    <t xml:space="preserve">CONOCIMIENTOS </t>
  </si>
  <si>
    <t>CALIFICACIÓN DE LA UNIDAD</t>
  </si>
  <si>
    <t>USUARIO INTERNO</t>
  </si>
  <si>
    <t>5. CUMPLIMIENTO DE NORMAS INTERNAS</t>
  </si>
  <si>
    <t>N/A</t>
  </si>
  <si>
    <t>METAS GPR</t>
  </si>
  <si>
    <t xml:space="preserve">CALIFICACION </t>
  </si>
  <si>
    <t>SANCIONES</t>
  </si>
  <si>
    <t>5.-</t>
  </si>
  <si>
    <t>GPR</t>
  </si>
  <si>
    <t>Sobresaliente</t>
  </si>
  <si>
    <t>Muy Bueno</t>
  </si>
  <si>
    <t>Bueno</t>
  </si>
  <si>
    <t>S</t>
  </si>
  <si>
    <t>MB</t>
  </si>
  <si>
    <t>B</t>
  </si>
  <si>
    <t>R</t>
  </si>
  <si>
    <t>I</t>
  </si>
  <si>
    <t>Altamente Desarrollada</t>
  </si>
  <si>
    <t>Desarrollada</t>
  </si>
  <si>
    <t>Medianamente Desarrollada</t>
  </si>
  <si>
    <t>Poco Desarrollada</t>
  </si>
  <si>
    <t>No desarrollada</t>
  </si>
  <si>
    <t>D</t>
  </si>
  <si>
    <t>MD</t>
  </si>
  <si>
    <t>PD</t>
  </si>
  <si>
    <t>ND</t>
  </si>
  <si>
    <t>AD</t>
  </si>
  <si>
    <t>Siempre</t>
  </si>
  <si>
    <t>Suficiente</t>
  </si>
  <si>
    <t>Mala</t>
  </si>
  <si>
    <t>Muy buena</t>
  </si>
  <si>
    <t>Antes del tiempo previsto</t>
  </si>
  <si>
    <t>En el tiempo previsto</t>
  </si>
  <si>
    <t>Despues del tiempo previsto</t>
  </si>
  <si>
    <t>AAA</t>
  </si>
  <si>
    <t>BBB</t>
  </si>
  <si>
    <t>CCC</t>
  </si>
  <si>
    <t>A1</t>
  </si>
  <si>
    <t>B1</t>
  </si>
  <si>
    <t>C1</t>
  </si>
  <si>
    <t>D1</t>
  </si>
  <si>
    <t>EJECUTOR DE PROCESOS DE APOYO</t>
  </si>
  <si>
    <t>ASISTENCIA TÉCNICO-ADMINISTRATIVA</t>
  </si>
  <si>
    <t>DPNSP</t>
  </si>
  <si>
    <t xml:space="preserve">TOTAL EVALUACIÓN </t>
  </si>
  <si>
    <t>SANCIONES ADMINISTRATIVAS (-)</t>
  </si>
  <si>
    <t>ANALISTA DE POLITICAS Y NORMAS DEL SERVICIO PÚBLICO</t>
  </si>
  <si>
    <t>MINISTERIO DEL TRABAJO</t>
  </si>
  <si>
    <t>Frecuentemente</t>
  </si>
  <si>
    <t>Alguna vez</t>
  </si>
  <si>
    <t xml:space="preserve">Rara vez </t>
  </si>
  <si>
    <t>Nunca</t>
  </si>
  <si>
    <t>F</t>
  </si>
  <si>
    <t>AV</t>
  </si>
  <si>
    <t>RV</t>
  </si>
  <si>
    <t>N</t>
  </si>
  <si>
    <t>*Parametros de evaluación para la calificación del cumplimiento de las responsabilidades asignadas</t>
  </si>
  <si>
    <t>1.ÍNDICE DE GESTIÓN ESTRATÉGICA</t>
  </si>
  <si>
    <t>*Parametros de evaluación para las competencias conductuales</t>
  </si>
  <si>
    <t>*Parametros de evaluación para las competencias técnicas</t>
  </si>
  <si>
    <t>PERFIL DEL PUESTO</t>
  </si>
  <si>
    <t>RODRÍGUEZ RODRÍGUEZ JUAN RAMÓN</t>
  </si>
  <si>
    <t>SERVICIO</t>
  </si>
  <si>
    <t>ADMINISTRATIVO</t>
  </si>
  <si>
    <t>TÉCNICO</t>
  </si>
  <si>
    <t>EJECUCIÓN DE PROCESOS DE APOYO</t>
  </si>
  <si>
    <t>EJECUCIÓN Y SUPERVISIÓN DE PROCESOS</t>
  </si>
  <si>
    <t>EJECUCIÓN Y COORDINACIÓN DE PROCESOS</t>
  </si>
  <si>
    <t>EJECUCIÓN DE PROCESOS</t>
  </si>
  <si>
    <t>PRODUCTO / SERVICIO</t>
  </si>
  <si>
    <t xml:space="preserve"> </t>
  </si>
  <si>
    <t>*Parametros de evaluación para la calificación de conocimientos específicos</t>
  </si>
  <si>
    <t>Buena</t>
  </si>
  <si>
    <t>DICCIONARIO DE COMPETENCIAS LABORALES</t>
  </si>
  <si>
    <t>DENOMINACIÓN DE LA COMPETENCIA</t>
  </si>
  <si>
    <t>NIVEL</t>
  </si>
  <si>
    <t>Desarrollo estratégico del Talento Humano</t>
  </si>
  <si>
    <t xml:space="preserve">Es la capacidad para dirigir, analizar y evaluar el desempeño actual y potencial de los colaboradores y definir e implementar acciones de desarrollo para las personas y equipos en el marco de las estrategias de la organización, adoptando un rol de facilitador y guía </t>
  </si>
  <si>
    <t>Alto</t>
  </si>
  <si>
    <t>Medio</t>
  </si>
  <si>
    <t>Bajo</t>
  </si>
  <si>
    <t>Aplica las herramientas de desarrollo disponibles. Define acciones para el desarrollo de las competencias críticas. Esporádicamente hace un seguimiento de las mismas.</t>
  </si>
  <si>
    <t>Orientación / Asesoramiento</t>
  </si>
  <si>
    <t>Orienta a un compañero en la forma de realizar ciertas actividades de complejidad baja.</t>
  </si>
  <si>
    <t>Pensamiento Estratégico</t>
  </si>
  <si>
    <t>Comprende rápidamente los cambios del entorno, las oportunidades, amenazas, fortalezas y debilidades de su organización / unidad o proceso/ proyecto y establece directrices estratégicas para la aprobación de planes, programas y otros.</t>
  </si>
  <si>
    <t>Comprende los cambios del entorno y esta en la capacidad de proponer planes  y programas de mejoramiento continuo.</t>
  </si>
  <si>
    <t>Puede adecuarse a los cambios y participa en el desarrollo de planes y  programas de mejoramiento continuo.</t>
  </si>
  <si>
    <t>Planificación y Gestión</t>
  </si>
  <si>
    <t>Es la capacidad de determinar eficazmente las metas y prioridades de sus planes o proyectos, estipulando la acción, los plazos y los recursos requeridos. Incluye la instrumentación de mecanismos de seguimiento y verificación de la información.</t>
  </si>
  <si>
    <t xml:space="preserve">Anticipa los puntos críticos de una situación o problema, desarrollando estrategias a largo plazo, acciones de control,  mecanismos de coordinación y  verificando información para la aprobación de diferentes proyectos, programas y otros. Es capaz de administrar simultáneamente diversos proyectos complejos.  </t>
  </si>
  <si>
    <t>Es capaz de administrar simultáneamente diversos proyectos de complejidad media, estableciendo estrategias de corto y mediano plazo, mecanismos de coordinación y control de la información.</t>
  </si>
  <si>
    <t>Establece objetivos y plazos para la realización de las tareas o actividades, define prioridades, controlando la calidad del trabajo y verificando la información para asegurarse de que se han ejecutado las acciones previstas.</t>
  </si>
  <si>
    <t>Generación de Ideas</t>
  </si>
  <si>
    <t>Generar varias formas o alternativas para desarrollar planes, programas, proyectos y solucionar problemas.</t>
  </si>
  <si>
    <t>Monitoreo y Control</t>
  </si>
  <si>
    <t>Evaluar cuan bien está algo o alguien aprendiendo o haciendo algo.</t>
  </si>
  <si>
    <t xml:space="preserve">Desarrolla mecanismos de monitoreo y  control de la eficiencia, eficacia y productividad organizacional. </t>
  </si>
  <si>
    <t xml:space="preserve">Monitorea el progreso de los planes y proyectos de la unidad administrativa y asegura el cumplimiento de los mismos. </t>
  </si>
  <si>
    <t>Analiza y corrige documentos.</t>
  </si>
  <si>
    <t>Pensamiento Conceptual</t>
  </si>
  <si>
    <t xml:space="preserve">Analiza situaciones presentes utilizando los conocimientos teóricos o adquiridos con la experiencia. Utiliza y adapta los conceptos o principios adquiridos  para solucionar problemas en la ejecución de programas, proyectos y otros. </t>
  </si>
  <si>
    <t xml:space="preserve">Utiliza conceptos básicos, sentido común y la experiencias vividas en la solución de problemas inherentes al desarrollo de las actividades del puesto. </t>
  </si>
  <si>
    <t>Habilidad Analítica 
(análisis de prioridad, criterio lógico, sentido común)</t>
  </si>
  <si>
    <t xml:space="preserve">Presenta datos estadísticos y/o financieros. </t>
  </si>
  <si>
    <t>Organización de la Información</t>
  </si>
  <si>
    <t xml:space="preserve">Define niveles de información para la gestión de una unidad o proceso.  </t>
  </si>
  <si>
    <t>Clasifica documentos para su registro.</t>
  </si>
  <si>
    <t>Recopilación de Información</t>
  </si>
  <si>
    <t xml:space="preserve">Busca información con un objetivo concreto a través de preguntas rutinarias. </t>
  </si>
  <si>
    <t>Manejo de Recursos Materiales</t>
  </si>
  <si>
    <t xml:space="preserve">Provee y maneja recursos materiales para las distintas unidades o  procesos organizacionales, así como para determinados eventos. </t>
  </si>
  <si>
    <t>Pensamiento Crítico</t>
  </si>
  <si>
    <t xml:space="preserve">Analiza,  determina y cuestiona la viabilidad de aplicación de leyes, reglamentos, normas, sistemas  y otros, aplicando la lógica. </t>
  </si>
  <si>
    <t>Discrimina y prioriza entre las actividades asignadas aplicando la lógica.</t>
  </si>
  <si>
    <t>Pensamiento Analítico</t>
  </si>
  <si>
    <t>Realiza una lista de asuntos a tratar asignando un orden o prioridad determinados. Establece prioridades en las actividades que realiza.</t>
  </si>
  <si>
    <t>Identificación de Problemas</t>
  </si>
  <si>
    <t>Compara información sencilla para identificar problemas.</t>
  </si>
  <si>
    <t>Percepción de Sistemas y Entorno</t>
  </si>
  <si>
    <t>Determinar cuándo han ocurrido cambios importantes en un sistema organizacional o cuándo ocurrirán.</t>
  </si>
  <si>
    <t>Identifica la manera en cómo un cambio de leyes o de situaciones distintas afectará a la organización.</t>
  </si>
  <si>
    <t>Organización de Sistemas</t>
  </si>
  <si>
    <t>Diseñar o rediseñar tareas, estructuras y flujos de trabajo.</t>
  </si>
  <si>
    <t>Diseña o rediseña la estructura, los procesos organizacionales y las atribuciones y responsabilidades de los puestos de trabajo.</t>
  </si>
  <si>
    <t>Diseña o rediseña los procesos de elaboración de los productos o servicios  que generan las unidades organizacionales.</t>
  </si>
  <si>
    <t>Identifica el flujo de trabajo. Propone cambios para eliminar agilitar las actividades laborales.</t>
  </si>
  <si>
    <t>Mantenimiento de Equipos</t>
  </si>
  <si>
    <t>Ejecutar rutinas de mantenimiento y determinar cuándo y qué tipo de mantenimiento es requerido.</t>
  </si>
  <si>
    <t xml:space="preserve">Implementa programas de mantenimiento preventivo y correctivo. Determina el tipo de mantenimiento  que requieren los equipos  informáticos, maquinarias y otros de las unidades o procesos organizacionales. </t>
  </si>
  <si>
    <t>Depura y actualiza el software de los equipos informáticos. Incluye despejar las partes móviles de los equipos informáticos, maquinarias y otros.</t>
  </si>
  <si>
    <t>Realiza la limpieza de equipos computarizados,  fotocopiadoras y otros equipos.</t>
  </si>
  <si>
    <t>Instrucción</t>
  </si>
  <si>
    <t>Instruye sobre procedimientos técnicos, legales o administrativos a los compañeros de la unidad o proceso .</t>
  </si>
  <si>
    <t xml:space="preserve">Instruye a un compañero sobre la forma de operar un programa de computación. </t>
  </si>
  <si>
    <t>Operación y Control</t>
  </si>
  <si>
    <t>Controla la operación de los sistemas informáticos implementados en la institución. Establece ajustes a las fallas que presenten los sistemas.</t>
  </si>
  <si>
    <t>Ajusta los controles de una máquina copiadora para lograr fotocopias de menor tamaño.</t>
  </si>
  <si>
    <t xml:space="preserve">Selección de Equipos  </t>
  </si>
  <si>
    <t>Determinar el tipo de equipos, herramientas e instrumentos necesarios para realizar un trabajo.</t>
  </si>
  <si>
    <t>Identifica el equipo necesario que debe adquirir una institución para cumplir con los planes, programas y proyectos.</t>
  </si>
  <si>
    <t xml:space="preserve">Escoge un nuevo programa informático para la automatización de ciertas actividades. </t>
  </si>
  <si>
    <t>Selecciona los instrumentos necesarios para una reunión de trabajo.</t>
  </si>
  <si>
    <t>Inspección de Productos o Servicios</t>
  </si>
  <si>
    <t>Chequea el borrador de un documento para detectar errores mecanográficos.</t>
  </si>
  <si>
    <t>Manejo de Recursos Financieros</t>
  </si>
  <si>
    <t>Determinar cómo debe gastarse el dinero para realizar el trabajo y contabilizar los gastos.</t>
  </si>
  <si>
    <t>Planifica y aprueba el presupuesto anual de una institución o de un proyecto a largo plazo. Incluye gestionar el financiamiento necesario.</t>
  </si>
  <si>
    <t>Prepara y maneja el presupuesto de un proyecto a corto plazo .</t>
  </si>
  <si>
    <t>Utiliza dinero de caja chica para adquirir suministros de oficina y lleva un registro de los gastos.</t>
  </si>
  <si>
    <t>Diseño de Tecnología</t>
  </si>
  <si>
    <t>Generar o adaptar equipos y tecnología para atender las necesidades del cliente interno y externo.</t>
  </si>
  <si>
    <t xml:space="preserve">Crea nueva tecnología. </t>
  </si>
  <si>
    <t xml:space="preserve">Diseña los mecanismos de implementación de nuevas tecnologías que permiten mejorar la gestión de la organización. </t>
  </si>
  <si>
    <t>Rediseña el portal web institucional, base de datos y  otros para mejorar el acceso a la información.</t>
  </si>
  <si>
    <t>Análisis de Operaciones</t>
  </si>
  <si>
    <t>Seleccionar un equipo para la oficina</t>
  </si>
  <si>
    <t>Destreza Matemática</t>
  </si>
  <si>
    <t xml:space="preserve">Desarrolla un modelo matemático para simular y resolver  problemas.  </t>
  </si>
  <si>
    <t>Contar dinero para entregar cambios.</t>
  </si>
  <si>
    <t>Comprensión Oral</t>
  </si>
  <si>
    <t>Es la capacidad de escuchar y comprender información o ideas presentadas.</t>
  </si>
  <si>
    <t>Comprende las ideas presentadas en forma oral en las reuniones de trabajo  y desarrolla propuestas en base a los requerimientos.</t>
  </si>
  <si>
    <t xml:space="preserve">Escucha y comprende los requerimientos de los clientes internos y externos y elabora informes. </t>
  </si>
  <si>
    <t>Escucha y comprende la información o disposiciones que se le provee y realiza las acciones pertinentes para el cumplimiento.</t>
  </si>
  <si>
    <t>Expresión Oral</t>
  </si>
  <si>
    <t>Es la capacidad  de comunicar información o ideas en forma hablada de manera clara y comprensible.</t>
  </si>
  <si>
    <t xml:space="preserve">Expone  programas, proyectos y otros ante las autoridades  y personal de otras instituciones. </t>
  </si>
  <si>
    <t>Comunica información relevante. Organiza la información para que sea comprensible a los receptores.</t>
  </si>
  <si>
    <t xml:space="preserve">Comunica en forma clara y oportuna información sencilla. </t>
  </si>
  <si>
    <t>Expresión Escrita</t>
  </si>
  <si>
    <t>Es la capacidad de comunicar información o ideas por escrito de modo que otros entiendan.</t>
  </si>
  <si>
    <t>Escribir documentos de complejidad alta, donde se establezcan parámetros que tengan impacto directo sobre el funcionamiento de una organización, proyectos u otros. Ejemplo (Informes de procesos legales, técnicos, administrativos)</t>
  </si>
  <si>
    <t>Escribir documentos de mediana complejidad, ejemplo (oficios, circulares)</t>
  </si>
  <si>
    <t xml:space="preserve">Escribir documentos sencillos en forma clara y concisa. Ejemplo (memorando) </t>
  </si>
  <si>
    <t>Juicio y Toma de Decisiones</t>
  </si>
  <si>
    <t xml:space="preserve">Toma decisiones de complejidad media sobre la base de sus conocimientos, de los productos o servicios de la unidad o proceso organizacional, y de la experiencia previa.  </t>
  </si>
  <si>
    <t>Toma decisiones de complejidad baja, las situaciones que se presentan permiten comparar patrones de hechos ocurridos con anterioridad.</t>
  </si>
  <si>
    <t>Detección de Averías</t>
  </si>
  <si>
    <t>Determinar qué causa un error de operación y decidir qué hacer al respecto.</t>
  </si>
  <si>
    <t>Detecta fallas en sistemas o equipos de alta complejidad de operación como por ejemplo, depurar el código de control de un nuevo sistema operativo.</t>
  </si>
  <si>
    <t>Identifica el circuito causante de una falla  eléctrica o de equipos o sistemas de operación compleja.</t>
  </si>
  <si>
    <t>Busca la fuente que ocasiona errores en la operación de máquinas, automóviles y otros equipos de operación sencilla.</t>
  </si>
  <si>
    <t>Reparación</t>
  </si>
  <si>
    <t xml:space="preserve">Inspeccionar las fuentes que ocasionan daños en maquinaria, equipos y otros para repararlos.  </t>
  </si>
  <si>
    <t>Repara los daños de maquinarias, equipos y otros, realizando una inspección previa.</t>
  </si>
  <si>
    <t xml:space="preserve">Reemplaza las piezas deterioradas de maquinarias, equipos y otros; observando las especificaciones técnicas. </t>
  </si>
  <si>
    <t xml:space="preserve">Ajusta las piezas sencillas de maquinarias, equipos y otros.  </t>
  </si>
  <si>
    <t>Instalación</t>
  </si>
  <si>
    <t>Instalar equipos, maquinaria, cableado o programas que cumplan con las especificaciones requeridas.</t>
  </si>
  <si>
    <t>Instala maquinarias, programas y equipos de alta complejidad.</t>
  </si>
  <si>
    <t xml:space="preserve">Instala cableados y equipos sencillos. </t>
  </si>
  <si>
    <t xml:space="preserve">Instala piezas sencillas de maquinarias, equipos y otros.  </t>
  </si>
  <si>
    <t>Comprobación</t>
  </si>
  <si>
    <t>Conducir pruebas y ensayos para determinar si los equipos, programas de computación o procedimientos técnicos - administrativos están funcionando correctamente.</t>
  </si>
  <si>
    <t xml:space="preserve">Realiza pruebas y ensayos de naturaleza compleja para comprobar si un nuevo sistema, equipo o procedimiento técnico - administrativo, funcionará correctamente.    Identifica claramente los errores y propone los correctivos </t>
  </si>
  <si>
    <t>Enciende máquinas o equipos por primera vez para verificar su funcionamiento. Constata la calidad de los productos.</t>
  </si>
  <si>
    <t>Verifica el funcionamiento de máquinas o equipos, frecuentemente.</t>
  </si>
  <si>
    <t>Comprensión Escrita</t>
  </si>
  <si>
    <t xml:space="preserve">La capacidad de leer y entender información e ideas presentadas de manera escrita. </t>
  </si>
  <si>
    <t xml:space="preserve">Lee y comprende documentos de complejidad media, y posteriormente presenta informes. </t>
  </si>
  <si>
    <t xml:space="preserve">Lee y comprende la información sencilla que se le presenta en forma escrita y realiza las acciones pertinentes que indican el nivel de comprensión. </t>
  </si>
  <si>
    <t>Trabajo en Equipo</t>
  </si>
  <si>
    <t>Es el interés de cooperar y trabajar de manera coordinada con los demás.</t>
  </si>
  <si>
    <t>Crea un buen clima de trabajo y espíritu de cooperación. Resuelve los conflictos que se puedan producir dentro del equipo. Se considera que es un referente en el manejo de equipos de trabajo. Promueve el trabajo en equipo con otras áreas de la organización.</t>
  </si>
  <si>
    <t>Promueve la colaboración de los distintos integrantes del equipo. Valora sinceramente las ideas y experiencias de los demás; mantiene un actitud abierta para aprender de los demás.</t>
  </si>
  <si>
    <t>Coopera, participa activamente en el equipo, apoya a las decisiones. Realiza la parte del trabajo que le corresponde. Como miembro de un equipo, mantiene informados a los demás. Comparte información.</t>
  </si>
  <si>
    <t>Orientación de Servicio</t>
  </si>
  <si>
    <t>Implica un deseo de ayudar o de servir a los demás, satisfaciendo sus necesidades. Significa focalizar los esfuerzos en el descubrimiento y las satisfacción de las necesidades de los clientes, tanto internos como externos.</t>
  </si>
  <si>
    <t>Demuestra interés en atender a los clientes internos o externos con rapidez, diagnostica correctamente la necesidad y plantea soluciones adecuadas.</t>
  </si>
  <si>
    <t>Identifica las necesidades del cliente interno o externo; en ocasiones se anticipa a ellos, aportando soluciones a la medida de sus requerimientos.</t>
  </si>
  <si>
    <t>Actúa a partir de los requerimientos de los clientes, ofreciendo propuestas estandarizadas a sus demandas.</t>
  </si>
  <si>
    <t>Orientación a los Resultados</t>
  </si>
  <si>
    <t>Es el esfuerzo por trabajar adecuadamente, tendiendo al logro de estándares de excelencia.</t>
  </si>
  <si>
    <t>Realiza las acciones necesarias para cumplir con las metas propuestas. Desarrolla y modifica procesos organizacionales que contribuyan a mejorar la eficiencia.</t>
  </si>
  <si>
    <t>Modifica los métodos de trabajo para conseguir mejoras. Actúa para lograr y superar niveles de desempeño y plazos establecidos.</t>
  </si>
  <si>
    <t>Realiza bien o correctamente su trabajo.</t>
  </si>
  <si>
    <t>Flexibilidad</t>
  </si>
  <si>
    <t>Es la capacidad para adaptarse y trabajar en distintas y variadas situaciones y con personas o grupos diversos.</t>
  </si>
  <si>
    <t>Modifica las acciones para responder a los cambios organizacionales o de prioridades. Propone mejoras para la organización.</t>
  </si>
  <si>
    <t>Modifica su comportamiento para adaptarse a la situación o a las personas. Decide qué hacer en función de la situación.</t>
  </si>
  <si>
    <t>Aplica normas que dependen a cada situación o procedimientos para cumplir con sus responsabilidades.</t>
  </si>
  <si>
    <t>Contrucciones de Relaciones</t>
  </si>
  <si>
    <t>Es la habilidad de construir y mantener relaciones cordiales con personas internas o externas a la organización.</t>
  </si>
  <si>
    <t>Construye relaciones beneficiosas para el cliente externo y la institución, que le permiten alcanzar los objetivos organizacionales. Identifica y crea nuevas oportunidades en beneficio de la institución.</t>
  </si>
  <si>
    <t>Construye relaciones, tanto dentro como fuera de la institución que le proveen información. Establece un ambiente cordial con personas desconocidas, desde el primer encuentro.</t>
  </si>
  <si>
    <t>Entabla relaciones a nivel laboral. Inicia y mantiene relaciones sociales con compañeros, clientes y proveedores.</t>
  </si>
  <si>
    <t>Conocimiento del Entorno Organizacional</t>
  </si>
  <si>
    <t>Es la capacidad para comprender e interpretar las relaciones de poder e influencia en la institución o en otras instituciones, clientes o proveedores, etc. Incluye la capacidad de preveer la forma que los nuevo acontecimientos o situaciones afectarán a las personas y grupos de la institución.</t>
  </si>
  <si>
    <t>Identifica las razones que motivan determinados comportamientos en los grupos de trabajo, los problemas de fondo  de las unidades o procesos, oportunidades o fuerzas de poder que los afectan.</t>
  </si>
  <si>
    <t xml:space="preserve">Identifica, describe y utiliza las relaciones de poder e influencia existentes dentro de la institución, con un sentido claro de lo que que es influir en la institución. </t>
  </si>
  <si>
    <t>Utiliza las normas, la cadena de mando y los procedimiento establecidos para cumplir con sus responsabilidades. Responde a los requerimientos explícitos.</t>
  </si>
  <si>
    <t>Iniciativa</t>
  </si>
  <si>
    <t>Es la predisposición para actual proactivamente. Los niveles de Actuación van desde concretar decisiones tomadas en el pasado, hasta la búsqueda de nuevas oportunidades o soluciones a problemas.</t>
  </si>
  <si>
    <t>Se anticipa a las situaciones con una visión de largo plazo; actúa para crear oportunidades o evitar problemas que no son evidentes para los demás. Elabora planes de contingencia. Es promotor de ideas innovadoras.</t>
  </si>
  <si>
    <t>Se adelanta y se prepara para los acontecimientos que pueden ocurrir en el corto plazo. Crea oportunidades o minimiza problemas potenciales. Aplica distintas formas de trabajo con una visión de mediano plazo.</t>
  </si>
  <si>
    <t>Reconoce las oportunidades o problemas del momento. Cuestiona las formas convencionales de trabajar.</t>
  </si>
  <si>
    <t>Aprendizaje Contínuo</t>
  </si>
  <si>
    <t>Es la habilidad para buscar y compartir información útil, comprometiéndose con el aprendizaje. Incluye la capacidad de aprovechar la experiencia de otros y la propia.</t>
  </si>
  <si>
    <t>Mantiene su formación técnica. Realiza una gran esfuerzo por adquirir nuevas habilidades y conocimientos.</t>
  </si>
  <si>
    <t>Busca información sólo cuando la necesita, lee manuales, libros y otro, para aumentar sus conocimiento básicos.</t>
  </si>
  <si>
    <t>Realiza análisis extremadamente complejos, organizando y  secuenciando  un problema o situación, estableciendo causas de hecho, o varias consecuencias de acción. Anticipa los obstáculos y planifica los siguientes pasos.</t>
  </si>
  <si>
    <t>CONOCIMIENTOS ESPECÍFICOS</t>
  </si>
  <si>
    <t>PUNTAJE EVALUACIÓN</t>
  </si>
  <si>
    <t>Servicio</t>
  </si>
  <si>
    <t>Administrativo</t>
  </si>
  <si>
    <t>Técnico</t>
  </si>
  <si>
    <t>Ejecución de Procesos de Apoyo</t>
  </si>
  <si>
    <t>Ejecución de Procesos</t>
  </si>
  <si>
    <t>Ejecución y Supervisión de Procesos</t>
  </si>
  <si>
    <t>Ejecución y Coordinación de Procesos</t>
  </si>
  <si>
    <r>
      <t xml:space="preserve">MISIÓN DEL PUESTO: </t>
    </r>
    <r>
      <rPr>
        <sz val="10"/>
        <rFont val="Arial"/>
        <family val="2"/>
      </rPr>
      <t>Descripción breve de la razón de ser del puesto que desempeña:</t>
    </r>
  </si>
  <si>
    <t>Administrar el talento humano de conformidad a las disposiciones previstas en la LOSEP y su reglamento general en materia de: movimientos de personal, asignaciones complementarias y compensatorias, remuneraciones, control de asistencia y atención a requerimientos internos del personal.</t>
  </si>
  <si>
    <t>Nº</t>
  </si>
  <si>
    <t>ACTIVIDADES QUE EJECUTA:</t>
  </si>
  <si>
    <t>PRODUCTOS O SERVICIOS QUE INSUME</t>
  </si>
  <si>
    <t>META</t>
  </si>
  <si>
    <t>1.-</t>
  </si>
  <si>
    <t>Administrar y gestionar los movimientos de personal sustentados en la Planificación del Talento Humano.</t>
  </si>
  <si>
    <t>Reportes de movimiento de personal</t>
  </si>
  <si>
    <t>LOSEP, Código del Trabajo, Planificación del Talento Humano</t>
  </si>
  <si>
    <t>Administrar las horas extraordinarias y suplementarias con sujeción a las directrices institucionales.</t>
  </si>
  <si>
    <t>Informe de horas extras</t>
  </si>
  <si>
    <t>LOSEP, Código del Trabajo, manejo de utilitarios, cálculos de nómina.</t>
  </si>
  <si>
    <t>3.-</t>
  </si>
  <si>
    <t>Elaborar el distributivo de remuneraciones mensuales unificadas con sustento en la Planificación del Talento Humano.</t>
  </si>
  <si>
    <t>Distributivo de remuneraciones mensuales unificadas</t>
  </si>
  <si>
    <t>Planificación de Talento Humano,  escalas remunerativas, manejo de SPRIN</t>
  </si>
  <si>
    <t>4.-</t>
  </si>
  <si>
    <t>Efectuar los cálculos de liquidaciones, bonificaciones, desahucios, retroactivos del personal por efectos de desvinculación y supresiones de partidas.</t>
  </si>
  <si>
    <t>Reporte de liquidación de servidores cesantes</t>
  </si>
  <si>
    <t>LOSEP, Código del Trabajo, manejo de utilitarios, cálculos de liquidaciones.</t>
  </si>
  <si>
    <t>Verificar los cálculos ingresados en los sistemas que maneja la institución.</t>
  </si>
  <si>
    <t>Planilla de pagos IESS</t>
  </si>
  <si>
    <t>Cálculos de Aportes al IESS.</t>
  </si>
  <si>
    <t>6.-</t>
  </si>
  <si>
    <t>Ejecutar los procesos para la determinación de sanciones y aplicación del régimen disciplinario de conformidad a la ley y reglamento de la LOSEP.</t>
  </si>
  <si>
    <t>LOSEP, Código del Trabajo</t>
  </si>
  <si>
    <t>7.-</t>
  </si>
  <si>
    <t>Generar reportes de asistencia individual a través del sistema biométrico.</t>
  </si>
  <si>
    <t>Registro y control de asistencia</t>
  </si>
  <si>
    <t>LOSEP, Código del Trabajo, manejo de utilitarios</t>
  </si>
  <si>
    <t>8.-</t>
  </si>
  <si>
    <t>Administrar las autorizaciones de vacaciones del personal de conformidad a los planes formulados por cada unidad o proceso interno.</t>
  </si>
  <si>
    <t>Informe de vacaciones</t>
  </si>
  <si>
    <t xml:space="preserve">LOSEP, Código del Trabajo, manejo de utilitarios, cálculos de nómina. </t>
  </si>
  <si>
    <t>9.-</t>
  </si>
  <si>
    <t>Realizar absolución de consultas en materia de administración de personal.</t>
  </si>
  <si>
    <t xml:space="preserve">Oficio de respuesta a trámites de usuarios internos </t>
  </si>
  <si>
    <t>10.-</t>
  </si>
  <si>
    <t>Ejecutar los procesos de sumarios administrativos de conformidad a la ley y al reglamento de la LOSEP.</t>
  </si>
  <si>
    <t>Sumarios Administrativos</t>
  </si>
  <si>
    <t>RELACIONES INTERNAS Y EXTERNAS: (Describe puestos, unidades, instituciones o clientes)</t>
  </si>
  <si>
    <t>INTERNO</t>
  </si>
  <si>
    <t>EXTERNO</t>
  </si>
  <si>
    <t>Autoridades institucionales</t>
  </si>
  <si>
    <t>Usuarios externos</t>
  </si>
  <si>
    <t>Servidores Públicos</t>
  </si>
  <si>
    <t>PERFIL DEL SERVIDOR:</t>
  </si>
  <si>
    <t xml:space="preserve"> TÍTULO</t>
  </si>
  <si>
    <t>No. REGISTRO SENESCYT</t>
  </si>
  <si>
    <t>Tercer Nivel</t>
  </si>
  <si>
    <t xml:space="preserve">Ing. Administración </t>
  </si>
  <si>
    <t>2. Perfil Sustitutivo de Competencias: Describe el tiempo de experiencia específica que actualmente acredita.</t>
  </si>
  <si>
    <t>TÍTULO</t>
  </si>
  <si>
    <t>No. REGISTRO</t>
  </si>
  <si>
    <t>Bachiller-Ciencias-Técnico o Artístico</t>
  </si>
  <si>
    <t>Bachiller Técnico Productivo</t>
  </si>
  <si>
    <t>Bachiller + 2.6 años</t>
  </si>
  <si>
    <t>Tercer año aprobado</t>
  </si>
  <si>
    <t>Bachiller + 3.6 años</t>
  </si>
  <si>
    <t>Técnico (2años)</t>
  </si>
  <si>
    <t>Nivel técnico  superior  + 1.6  años</t>
  </si>
  <si>
    <t xml:space="preserve">Número de años </t>
  </si>
  <si>
    <t>Meses</t>
  </si>
  <si>
    <t>GENERAL</t>
  </si>
  <si>
    <t>Tecnología (3 años)</t>
  </si>
  <si>
    <t>Certificado de culminación de Educación Superior</t>
  </si>
  <si>
    <t>Bachiller + 5.6 años</t>
  </si>
  <si>
    <t>ESPECÍFICA</t>
  </si>
  <si>
    <t>Tercer año aprobado + 2.6 años</t>
  </si>
  <si>
    <t>Cuarto Nivel</t>
  </si>
  <si>
    <t>Nivel técnico superior  + 3.6  años</t>
  </si>
  <si>
    <t>Tecnológico superior  + 2.6  años</t>
  </si>
  <si>
    <t>Bachiller + 7 años</t>
  </si>
  <si>
    <t>Nivel técnico superior  + 4 años</t>
  </si>
  <si>
    <t>Tercer año aprobado + 4 años</t>
  </si>
  <si>
    <t xml:space="preserve"> Tecnológico superior  + 3 años</t>
  </si>
  <si>
    <t>Certificado de culminación tercer nivel + 2 años</t>
  </si>
  <si>
    <t>Bachiller + 8 años</t>
  </si>
  <si>
    <t>Nivel técnico superior  + 5 años</t>
  </si>
  <si>
    <t>VALIDACIÓN DEL INMEDIATO SUPERIOR:</t>
  </si>
  <si>
    <t>NO</t>
  </si>
  <si>
    <t>1.</t>
  </si>
  <si>
    <t>2.</t>
  </si>
  <si>
    <t>3.</t>
  </si>
  <si>
    <t xml:space="preserve">Firma    </t>
  </si>
  <si>
    <t xml:space="preserve">Denominación del puesto  </t>
  </si>
  <si>
    <t xml:space="preserve">  Fecha</t>
  </si>
  <si>
    <t>Nombre:</t>
  </si>
  <si>
    <t xml:space="preserve">No. Cédula: </t>
  </si>
  <si>
    <t>2. Experiencia del servidor.- Pública o privada:</t>
  </si>
  <si>
    <t>3. Evaluación del desempeño.- Último año:</t>
  </si>
  <si>
    <t>1. Instrucción Formal: Describe el nivel de instrucción que actualmente acredita o último año aprobado:</t>
  </si>
  <si>
    <t>RODRIGUEZ SANCHEZ JUAN RAMON</t>
  </si>
  <si>
    <t>DIRECCION DE POLITICAS Y NORMAS DEL SERVICIO PUBLICO</t>
  </si>
  <si>
    <t>ANALISTA DE POLITICAS Y NORMAS DEL SERVICIO PUBLICO</t>
  </si>
  <si>
    <t>SI</t>
  </si>
  <si>
    <t>NO APLICA</t>
  </si>
  <si>
    <t>4. CUMPLIMIENTO DE NORMAS INTERNAS</t>
  </si>
  <si>
    <t>NO PASA PERIODO DE PRUEBA</t>
  </si>
  <si>
    <t>2. NIVELES DE EFICIENCIA DEL DESEMPEÑO INDIVIDUAL</t>
  </si>
  <si>
    <t>1. CUMPLIMIENTO DE METAS INDIVIDUALES</t>
  </si>
  <si>
    <t>SANCIONES ADMINISTRATIVAS</t>
  </si>
  <si>
    <t>ASIGNACIÓN DE RESPONSABILIDADES PARA EL PERIODO DE PRUEBA</t>
  </si>
  <si>
    <t>NIVELES DE EFICIENCIA DEL DESEMPEÑO INDIVIDUAL PARA EL PERIODO DE PRUEBA</t>
  </si>
  <si>
    <t>META INDIVIDUAL CUMPLIDA</t>
  </si>
  <si>
    <t>META INDIVIDUAL A CUMPLIR</t>
  </si>
  <si>
    <t>PORCENTAJE DE CUMPLIMIENTO</t>
  </si>
  <si>
    <t>UNIDAD / PROCESO:</t>
  </si>
  <si>
    <t>No Aplica</t>
  </si>
  <si>
    <t>Firma del Servidor</t>
  </si>
  <si>
    <t>Firma del Inmediato Superior</t>
  </si>
  <si>
    <t>No. Cédula</t>
  </si>
  <si>
    <t>Analizar la normativa vigente, investigar los temas sobre los cuales se desarrollará la norma, referentes a los Subsistemas de Talento Humano y
remuneraciones e ingresos complementarios.</t>
  </si>
  <si>
    <t>No. Cédula:</t>
  </si>
  <si>
    <t xml:space="preserve">N </t>
  </si>
  <si>
    <t>Analiza e Investiga principios científicos, teorías, métodos, estudios y conceptos generados y relacionados al proyecto, considerando el ámbito público a nivel nacional e internacional.</t>
  </si>
  <si>
    <t>Propone y presenta cuadros comparativos, estadísticos básicos e información concerniente a la generación de la normativa.</t>
  </si>
  <si>
    <t>Crea y presenta propuestas de Norma, Acuerdos Ministeriales requeridas por las distintas unidades del Viceministerio del Servicio Público, de conformidad con la Ley y referentes a los Subsistemas de Talento Humano.</t>
  </si>
  <si>
    <t>Realiza resoluciones o reformas a las normas actualmente vigentes de los Subsistemas de Talento Humano.</t>
  </si>
  <si>
    <t>Construye los instrumentos técnicos necesarios para la aplicación de la norma que fue creada.</t>
  </si>
  <si>
    <t>Crea el instructivo donde se detallará paso a paso las actividades que debe realizar las UATH Institucionales, entidades y organismos del Estado sujetos al ámbito de la Ley Orgánica del Servicio Público - LOSEP</t>
  </si>
  <si>
    <t>Contribuye con la creación del procedimiento, que servirá como guía metodológica para la ejecución e implementación del proyecto.</t>
  </si>
  <si>
    <t>Coordina la publicación de la norma o reglamento en la página web institucional.</t>
  </si>
  <si>
    <t>Capacita la norma o reglamento creado.</t>
  </si>
  <si>
    <t>Oficios de absolución de consultas técnicas sobre la normativa de referentes a los subsistemas de talento humano.</t>
  </si>
  <si>
    <t>Estadísticas, metodologías de sistematización de la información</t>
  </si>
  <si>
    <t>Borrador de propuestas de Normas y Acuerdos Ministeriales</t>
  </si>
  <si>
    <t>Borrador de Resoluciones o reformas</t>
  </si>
  <si>
    <t>Instrumentos Técnicos</t>
  </si>
  <si>
    <t>Instructivos</t>
  </si>
  <si>
    <t>Procedimientos</t>
  </si>
  <si>
    <t>Norma o reglamento publicado.</t>
  </si>
  <si>
    <t xml:space="preserve">Capacitación o Taller </t>
  </si>
  <si>
    <t>Oficios, Memorando</t>
  </si>
  <si>
    <t>Manejo de internet, búsquedas avanzadas</t>
  </si>
  <si>
    <t>Estadística, Microsoft Power Point</t>
  </si>
  <si>
    <t>Constitución de la República del Ecuador, Ley Orgánica del Servicio Público su reglamento y demás normas conexas.</t>
  </si>
  <si>
    <t>Normas actuales de los Subsistemas de Talento Humano</t>
  </si>
  <si>
    <t>Microsoft Excel Avanzado</t>
  </si>
  <si>
    <t>Manejo de Microsoft Word, paint.</t>
  </si>
  <si>
    <t>Manejo de Adobe Reader y sistemas operativos</t>
  </si>
  <si>
    <t>Conocer la ubicación de la publicación en la página web, instrumentos necesarios para solicitar dicha publicación.</t>
  </si>
  <si>
    <t>Manejo de equipos, conocimientos de la normativa</t>
  </si>
  <si>
    <t>Manejo de quipux y conocimiento de normativa vigente</t>
  </si>
  <si>
    <t>Instituciones públicas y privadas, UATHs.</t>
  </si>
  <si>
    <t>Doctor en jurisprudencia y abogado de los tribunales y juzgados de la republica</t>
  </si>
  <si>
    <t>1005-07-754384</t>
  </si>
  <si>
    <t>Borrador de los proyectos de investigación para emisión de normativa o reglamento.</t>
  </si>
  <si>
    <t xml:space="preserve">UNIDAD / PROCESO: </t>
  </si>
  <si>
    <t>GRUPO OCUPACIONAL:</t>
  </si>
  <si>
    <t>ROL DE PUESTO:</t>
  </si>
  <si>
    <t>FRECUENCIA</t>
  </si>
  <si>
    <t>DIARIO ORDINARIO</t>
  </si>
  <si>
    <t>Nro. Participantes</t>
  </si>
  <si>
    <t xml:space="preserve">% Individual de participación por meta </t>
  </si>
  <si>
    <t>MENSUAL</t>
  </si>
  <si>
    <t>Proyecto de norma de certificación de calidad</t>
  </si>
  <si>
    <t>APLICA</t>
  </si>
  <si>
    <t>ANUAL</t>
  </si>
  <si>
    <t>TRIMESTRAL</t>
  </si>
  <si>
    <t>Proyecto de norma de formación y capacitación</t>
  </si>
  <si>
    <t>SEMESTRAL</t>
  </si>
  <si>
    <t>Actas de reuniones de trabajo de asesoría técnica referente a la normativa emitida de certificación de la calidad y formación y capacitación</t>
  </si>
  <si>
    <t>Oficios de absolución de consultas técnicas sobre la normativa de certificación de calidad y formación y capacitación</t>
  </si>
  <si>
    <t>Talleres de difusión y socialización interna y externa, sobre la aplicación técnica y normativa de certificación de calidad y formación y capacitación</t>
  </si>
  <si>
    <t>Talleres de evaluación sobre el impacto de la aplicación de las políticas y normas de certificación de la calidad y formación y capacitación</t>
  </si>
  <si>
    <t>Informe de observaciones al Proyecto Código Orgánico de las entidades de seguridad complementarias - COESCOP</t>
  </si>
  <si>
    <t>Informe de observaciones al Proyecto Ley Organica de Salud Pública</t>
  </si>
  <si>
    <t>Proyecto de Norma Técnica de Gestión del Cambio</t>
  </si>
  <si>
    <t>Informe de observaciones al Proyecto LOSE</t>
  </si>
  <si>
    <t>NÚMERO DE CÉDULA:</t>
  </si>
  <si>
    <t>CALIDAD Y OPORTUNIDAD DE LOS PRODUCTOS/SERVICIOS ENTREGADOS (Resultado automático)</t>
  </si>
  <si>
    <t>CONOCIMIENTOS ESPECÍFICOS (Resultado automático)</t>
  </si>
  <si>
    <t>COMPETENCIAS TECNICAS (Resultado automático)</t>
  </si>
  <si>
    <t>COMPETENCIAS CONDUCTUALES (Resultado automático)</t>
  </si>
  <si>
    <r>
      <t xml:space="preserve">TOTAL: </t>
    </r>
    <r>
      <rPr>
        <sz val="8"/>
        <rFont val="Calibri"/>
        <family val="2"/>
        <scheme val="minor"/>
      </rPr>
      <t>(Resultado automático)</t>
    </r>
  </si>
  <si>
    <r>
      <t xml:space="preserve">RESULTADOS TOTAL DE LA EVALUACIÓN </t>
    </r>
    <r>
      <rPr>
        <sz val="8"/>
        <rFont val="Calibri"/>
        <family val="2"/>
        <scheme val="minor"/>
      </rPr>
      <t>(Resultados automáticos)</t>
    </r>
  </si>
  <si>
    <t>EVALUACIÓN  CUANTITATIVA</t>
  </si>
  <si>
    <r>
      <rPr>
        <b/>
        <sz val="8"/>
        <rFont val="Calibri"/>
        <family val="2"/>
        <scheme val="minor"/>
      </rPr>
      <t>SUBTOTAL:</t>
    </r>
    <r>
      <rPr>
        <sz val="8"/>
        <rFont val="Calibri"/>
        <family val="2"/>
        <scheme val="minor"/>
      </rPr>
      <t xml:space="preserve"> (Resultado automático)</t>
    </r>
  </si>
  <si>
    <t>NIVEL DE EFICIENCIA DEL DESEMPEÑO INDIVIDUAL PERIODO DE PRUEBA</t>
  </si>
  <si>
    <r>
      <t xml:space="preserve">TOTAL </t>
    </r>
    <r>
      <rPr>
        <sz val="8"/>
        <rFont val="Calibri"/>
        <family val="2"/>
        <scheme val="minor"/>
      </rPr>
      <t>(Resultado automático)</t>
    </r>
  </si>
  <si>
    <t>Firma de la UATH Institucional</t>
  </si>
  <si>
    <t>Cédula:</t>
  </si>
  <si>
    <t>METAS INDIVIDUALES PERIODO DE PRUEBA</t>
  </si>
  <si>
    <t>Firma del Jefe Inmediato</t>
  </si>
  <si>
    <t>8.33</t>
  </si>
  <si>
    <t>6.25</t>
  </si>
  <si>
    <t>12.5</t>
  </si>
  <si>
    <t>RESULTADOS DE EVALUACIÓN INDIVIDUAL PARA EL PERIODO DE PRUEBA</t>
  </si>
  <si>
    <t>IN-GEP-02-02 FOR-11</t>
  </si>
  <si>
    <t>NÚMERO</t>
  </si>
  <si>
    <t>IN-GEP-02-02 FOR-12</t>
  </si>
  <si>
    <t>IN-GEP-02-02 FOR-13</t>
  </si>
  <si>
    <t>PRODUCTOS O SERVICIOS QUE INSUME:</t>
  </si>
  <si>
    <t>DIARIO MES INTEGRAL</t>
  </si>
  <si>
    <t>SEMANAL</t>
  </si>
  <si>
    <t>QUINCENAL</t>
  </si>
  <si>
    <t>No entrega</t>
  </si>
  <si>
    <t>PRODUCTO INTERMEDIO:</t>
  </si>
  <si>
    <t>PRODUCTO INTERMEDIO</t>
  </si>
  <si>
    <t>SERVIDOR PÚBLICO DE SERVICIOS 1</t>
  </si>
  <si>
    <t>SERVIDOR PÚBLICO DE SERVICIOS 2</t>
  </si>
  <si>
    <t>SERVIDOR PÚBLICO DE APOYO 1</t>
  </si>
  <si>
    <t>SERVIDOR PÚBLICO DE APOYO 2</t>
  </si>
  <si>
    <t>SERVIDOR PÚBLICO DE APOYO 3</t>
  </si>
  <si>
    <t>SERVIDOR PÚBLICO DE APOYO 4</t>
  </si>
  <si>
    <t>SERVIDOR PÚBLICO 1</t>
  </si>
  <si>
    <t>SERVIDOR PÚBLICO 2</t>
  </si>
  <si>
    <t>SERVIDOR PÚBLICO 3</t>
  </si>
  <si>
    <t>SERVIDOR PÚBLICO 4</t>
  </si>
  <si>
    <t>SERVIDOR PÚBLICO 5</t>
  </si>
  <si>
    <t>SERVIDOR PÚBLICO 6</t>
  </si>
  <si>
    <t>SERVIDOR PÚBLICO 7</t>
  </si>
  <si>
    <t>SERVIDOR PÚBLICO 8</t>
  </si>
  <si>
    <t>SERVIDOR PÚBLICO 9</t>
  </si>
  <si>
    <t>SERVIDOR PÚBLICO 10</t>
  </si>
  <si>
    <t>SERVIDOR PÚBLICO 11</t>
  </si>
  <si>
    <t>SERVIDOR PÚBLICO 12</t>
  </si>
  <si>
    <t>SERVIDOR PÚBLICO 13</t>
  </si>
  <si>
    <t>SERVIDOR PÚBLICO 14</t>
  </si>
  <si>
    <t>NOMBRES Y APELLIDOS DEL SERVIDOR PÚBLICO:</t>
  </si>
  <si>
    <t>NÚMERO DE CÉDULA DEL JEFE INMEDIATO:</t>
  </si>
  <si>
    <t>NOMBRES Y APELLIDOS DEL JEFE INMEDIATO:</t>
  </si>
  <si>
    <r>
      <t xml:space="preserve">SANCIONES ADMINISTRATIVAS (-) </t>
    </r>
    <r>
      <rPr>
        <sz val="8"/>
        <rFont val="Calibri"/>
        <family val="2"/>
        <scheme val="minor"/>
      </rPr>
      <t>(Detalle las sanciones impuestas durante el periodo de evaluación) - Lista desplegable</t>
    </r>
  </si>
  <si>
    <t>3. CUMPLIMIENTO DE NORMAS INTERNAS</t>
  </si>
  <si>
    <t>OTRO</t>
  </si>
  <si>
    <t>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</si>
</sst>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00\-0"/>
    <numFmt numFmtId="166" formatCode="[$-C0A]d\-mmm\-yy;@"/>
    <numFmt numFmtId="167" formatCode="[$-C0A]d\-mmm\-yyyy;@"/>
  </numFmts>
  <fonts count="7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8"/>
      <color indexed="8"/>
      <name val="Arial"/>
      <family val="2"/>
    </font>
    <font>
      <sz val="8"/>
      <color indexed="8"/>
      <name val="Arial"/>
      <family val="2"/>
    </font>
    <font>
      <sz val="8.5"/>
      <color indexed="8"/>
      <name val="Arial"/>
      <family val="2"/>
    </font>
    <font>
      <b/>
      <sz val="14"/>
      <name val="Arial"/>
      <family val="2"/>
    </font>
    <font>
      <b/>
      <sz val="14"/>
      <color indexed="8"/>
      <name val="Arial"/>
      <family val="2"/>
    </font>
    <font>
      <b/>
      <i/>
      <sz val="14"/>
      <name val="Arial"/>
      <family val="2"/>
    </font>
    <font>
      <sz val="14"/>
      <name val="Arial"/>
      <family val="2"/>
    </font>
    <font>
      <sz val="14"/>
      <color indexed="8"/>
      <name val="Arial"/>
      <family val="2"/>
    </font>
    <font>
      <sz val="10"/>
      <color indexed="10"/>
      <name val="Arial"/>
      <family val="2"/>
    </font>
    <font>
      <sz val="11"/>
      <color theme="1"/>
      <name val="Calibri"/>
      <family val="2"/>
      <scheme val="minor"/>
    </font>
    <font>
      <b/>
      <sz val="14"/>
      <color theme="1"/>
      <name val="Arial"/>
      <family val="2"/>
    </font>
    <font>
      <sz val="14"/>
      <color theme="1"/>
      <name val="Arial"/>
      <family val="2"/>
    </font>
    <font>
      <sz val="12"/>
      <color theme="1"/>
      <name val="Arial"/>
      <family val="2"/>
    </font>
    <font>
      <b/>
      <sz val="11"/>
      <color theme="1"/>
      <name val="Calibri"/>
      <family val="2"/>
      <scheme val="minor"/>
    </font>
    <font>
      <b/>
      <sz val="12"/>
      <color rgb="FF000000"/>
      <name val="Calibri"/>
      <family val="2"/>
    </font>
    <font>
      <sz val="12"/>
      <color rgb="FF000000"/>
      <name val="Calibri"/>
      <family val="2"/>
    </font>
    <font>
      <sz val="10"/>
      <color theme="1"/>
      <name val="Calibri"/>
      <family val="2"/>
      <scheme val="minor"/>
    </font>
    <font>
      <b/>
      <sz val="10"/>
      <color theme="1"/>
      <name val="Calibri"/>
      <family val="2"/>
      <scheme val="minor"/>
    </font>
    <font>
      <b/>
      <sz val="9"/>
      <color theme="1"/>
      <name val="Calibri"/>
      <family val="2"/>
      <scheme val="minor"/>
    </font>
    <font>
      <sz val="10"/>
      <name val="Calibri"/>
      <family val="2"/>
      <scheme val="minor"/>
    </font>
    <font>
      <b/>
      <sz val="10"/>
      <name val="Calibri"/>
      <family val="2"/>
      <scheme val="minor"/>
    </font>
    <font>
      <b/>
      <sz val="9"/>
      <name val="Calibri"/>
      <family val="2"/>
      <scheme val="minor"/>
    </font>
    <font>
      <u/>
      <sz val="10"/>
      <color indexed="12"/>
      <name val="Arial"/>
      <family val="2"/>
    </font>
    <font>
      <sz val="11"/>
      <color theme="2" tint="-0.499984740745262"/>
      <name val="Webdings"/>
      <family val="1"/>
      <charset val="2"/>
    </font>
    <font>
      <b/>
      <sz val="8"/>
      <name val="Arial"/>
      <family val="2"/>
    </font>
    <font>
      <b/>
      <sz val="8"/>
      <name val="Palatino Linotype"/>
      <family val="1"/>
    </font>
    <font>
      <sz val="8"/>
      <name val="Palatino Linotype"/>
      <family val="1"/>
    </font>
    <font>
      <sz val="8"/>
      <color theme="1"/>
      <name val="Palatino Linotype"/>
      <family val="1"/>
    </font>
    <font>
      <b/>
      <sz val="10"/>
      <color rgb="FFFF0000"/>
      <name val="Calibri"/>
      <family val="2"/>
      <scheme val="minor"/>
    </font>
    <font>
      <sz val="8"/>
      <color rgb="FF000000"/>
      <name val="Palatino Linotype"/>
      <family val="1"/>
    </font>
    <font>
      <sz val="9"/>
      <color indexed="81"/>
      <name val="Tahoma"/>
      <family val="2"/>
    </font>
    <font>
      <b/>
      <sz val="9"/>
      <color indexed="81"/>
      <name val="Tahoma"/>
      <family val="2"/>
    </font>
    <font>
      <sz val="8"/>
      <name val="Times New Roman"/>
      <family val="1"/>
    </font>
    <font>
      <b/>
      <sz val="8"/>
      <name val="Times New Roman"/>
      <family val="1"/>
    </font>
    <font>
      <b/>
      <u/>
      <sz val="8"/>
      <name val="Times New Roman"/>
      <family val="1"/>
    </font>
    <font>
      <b/>
      <sz val="8"/>
      <color rgb="FF00B050"/>
      <name val="Times New Roman"/>
      <family val="1"/>
    </font>
    <font>
      <sz val="8"/>
      <color rgb="FF000000"/>
      <name val="Times New Roman"/>
      <family val="1"/>
    </font>
    <font>
      <b/>
      <sz val="8"/>
      <color theme="1"/>
      <name val="Times New Roman"/>
      <family val="1"/>
    </font>
    <font>
      <b/>
      <sz val="8"/>
      <color rgb="FFFF0000"/>
      <name val="Times New Roman"/>
      <family val="1"/>
    </font>
    <font>
      <b/>
      <sz val="10"/>
      <color indexed="9"/>
      <name val="Calibri"/>
      <family val="2"/>
      <scheme val="minor"/>
    </font>
    <font>
      <b/>
      <sz val="10"/>
      <color indexed="8"/>
      <name val="Calibri"/>
      <family val="2"/>
      <scheme val="minor"/>
    </font>
    <font>
      <sz val="8"/>
      <color indexed="8"/>
      <name val="Calibri"/>
      <family val="2"/>
      <scheme val="minor"/>
    </font>
    <font>
      <sz val="8.5"/>
      <color indexed="8"/>
      <name val="Calibri"/>
      <family val="2"/>
      <scheme val="minor"/>
    </font>
    <font>
      <b/>
      <sz val="14"/>
      <name val="Calibri"/>
      <family val="2"/>
      <scheme val="minor"/>
    </font>
    <font>
      <b/>
      <sz val="8"/>
      <color indexed="8"/>
      <name val="Calibri"/>
      <family val="2"/>
      <scheme val="minor"/>
    </font>
    <font>
      <sz val="10"/>
      <color indexed="8"/>
      <name val="Calibri"/>
      <family val="2"/>
      <scheme val="minor"/>
    </font>
    <font>
      <sz val="11"/>
      <name val="Calibri"/>
      <family val="2"/>
      <scheme val="minor"/>
    </font>
    <font>
      <b/>
      <u/>
      <sz val="10"/>
      <name val="Arial"/>
      <family val="2"/>
    </font>
    <font>
      <b/>
      <sz val="11"/>
      <name val="Calibri"/>
      <family val="2"/>
      <scheme val="minor"/>
    </font>
    <font>
      <sz val="11"/>
      <name val="Arial"/>
      <family val="2"/>
    </font>
    <font>
      <b/>
      <sz val="10"/>
      <color indexed="9"/>
      <name val="Arial"/>
      <family val="2"/>
    </font>
    <font>
      <b/>
      <sz val="10"/>
      <color indexed="8"/>
      <name val="Arial"/>
      <family val="2"/>
    </font>
    <font>
      <sz val="10"/>
      <color indexed="8"/>
      <name val="Arial"/>
      <family val="2"/>
    </font>
    <font>
      <b/>
      <sz val="8"/>
      <color indexed="8"/>
      <name val="Calibri"/>
      <family val="2"/>
    </font>
    <font>
      <sz val="8"/>
      <color indexed="8"/>
      <name val="Calibri"/>
      <family val="2"/>
    </font>
    <font>
      <b/>
      <sz val="8"/>
      <name val="Calibri"/>
      <family val="2"/>
      <scheme val="minor"/>
    </font>
    <font>
      <sz val="8"/>
      <name val="Calibri"/>
      <family val="2"/>
      <scheme val="minor"/>
    </font>
    <font>
      <b/>
      <u/>
      <sz val="8"/>
      <name val="Calibri"/>
      <family val="2"/>
      <scheme val="minor"/>
    </font>
    <font>
      <b/>
      <sz val="8"/>
      <color theme="1"/>
      <name val="Calibri"/>
      <family val="2"/>
      <scheme val="minor"/>
    </font>
    <font>
      <sz val="8"/>
      <color rgb="FF000000"/>
      <name val="Calibri"/>
      <family val="2"/>
      <scheme val="minor"/>
    </font>
    <font>
      <b/>
      <sz val="8"/>
      <color rgb="FF00B050"/>
      <name val="Calibri"/>
      <family val="2"/>
      <scheme val="minor"/>
    </font>
    <font>
      <b/>
      <sz val="8"/>
      <color rgb="FFFF0000"/>
      <name val="Calibri"/>
      <family val="2"/>
      <scheme val="minor"/>
    </font>
    <font>
      <sz val="12"/>
      <color rgb="FF000000"/>
      <name val="Calibri"/>
      <family val="2"/>
      <scheme val="minor"/>
    </font>
    <font>
      <sz val="9"/>
      <name val="Calibri"/>
      <family val="2"/>
      <scheme val="minor"/>
    </font>
    <font>
      <i/>
      <sz val="10"/>
      <color theme="0" tint="-0.34998626667073579"/>
      <name val="Calibri"/>
      <family val="2"/>
      <scheme val="minor"/>
    </font>
    <font>
      <b/>
      <sz val="15"/>
      <name val="Calibri"/>
      <family val="2"/>
      <scheme val="minor"/>
    </font>
  </fonts>
  <fills count="41">
    <fill>
      <patternFill patternType="none"/>
    </fill>
    <fill>
      <patternFill patternType="gray125"/>
    </fill>
    <fill>
      <patternFill patternType="solid">
        <fgColor indexed="26"/>
        <bgColor indexed="9"/>
      </patternFill>
    </fill>
    <fill>
      <patternFill patternType="solid">
        <fgColor indexed="22"/>
        <bgColor indexed="31"/>
      </patternFill>
    </fill>
    <fill>
      <patternFill patternType="solid">
        <fgColor theme="0"/>
        <bgColor indexed="64"/>
      </patternFill>
    </fill>
    <fill>
      <patternFill patternType="solid">
        <fgColor rgb="FFDCE6F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DEADA"/>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indexed="9"/>
        <bgColor indexed="64"/>
      </patternFill>
    </fill>
    <fill>
      <gradientFill degree="90">
        <stop position="0">
          <color theme="0"/>
        </stop>
        <stop position="1">
          <color theme="0" tint="-0.1490218817712943"/>
        </stop>
      </gradientFill>
    </fill>
    <fill>
      <gradientFill degree="90">
        <stop position="0">
          <color theme="0"/>
        </stop>
        <stop position="1">
          <color theme="0" tint="-0.25098422193060094"/>
        </stop>
      </gradientFill>
    </fill>
    <fill>
      <gradientFill degree="90">
        <stop position="0">
          <color theme="0"/>
        </stop>
        <stop position="1">
          <color theme="2" tint="-0.25098422193060094"/>
        </stop>
      </gradientFill>
    </fill>
    <fill>
      <patternFill patternType="solid">
        <fgColor theme="6" tint="0.59999389629810485"/>
        <bgColor indexed="64"/>
      </patternFill>
    </fill>
    <fill>
      <patternFill patternType="solid">
        <fgColor rgb="FF00B050"/>
        <bgColor indexed="64"/>
      </patternFill>
    </fill>
    <fill>
      <patternFill patternType="solid">
        <fgColor rgb="FFEBF1DE"/>
        <bgColor indexed="64"/>
      </patternFill>
    </fill>
    <fill>
      <gradientFill degree="90">
        <stop position="0">
          <color theme="0" tint="-5.0965910824915313E-2"/>
        </stop>
        <stop position="1">
          <color theme="0" tint="-0.1490218817712943"/>
        </stop>
      </gradientFill>
    </fill>
    <fill>
      <patternFill patternType="solid">
        <fgColor indexed="62"/>
        <bgColor indexed="64"/>
      </patternFill>
    </fill>
    <fill>
      <patternFill patternType="solid">
        <fgColor indexed="13"/>
        <bgColor indexed="64"/>
      </patternFill>
    </fill>
    <fill>
      <patternFill patternType="solid">
        <fgColor indexed="31"/>
        <bgColor indexed="64"/>
      </patternFill>
    </fill>
    <fill>
      <patternFill patternType="solid">
        <fgColor indexed="22"/>
        <bgColor indexed="64"/>
      </patternFill>
    </fill>
    <fill>
      <patternFill patternType="solid">
        <fgColor indexed="44"/>
        <bgColor indexed="64"/>
      </patternFill>
    </fill>
    <fill>
      <patternFill patternType="solid">
        <fgColor indexed="9"/>
        <bgColor indexed="26"/>
      </patternFill>
    </fill>
    <fill>
      <patternFill patternType="solid">
        <fgColor theme="0" tint="-4.9989318521683403E-2"/>
        <bgColor indexed="26"/>
      </patternFill>
    </fill>
    <fill>
      <patternFill patternType="solid">
        <fgColor theme="0" tint="-4.9989318521683403E-2"/>
        <bgColor auto="1"/>
      </patternFill>
    </fill>
    <fill>
      <patternFill patternType="solid">
        <fgColor theme="0" tint="-0.14999847407452621"/>
        <bgColor indexed="26"/>
      </patternFill>
    </fill>
    <fill>
      <patternFill patternType="solid">
        <fgColor theme="0" tint="-0.14999847407452621"/>
        <bgColor indexed="64"/>
      </patternFill>
    </fill>
    <fill>
      <patternFill patternType="solid">
        <fgColor rgb="FFE7E4D5"/>
        <bgColor indexed="26"/>
      </patternFill>
    </fill>
    <fill>
      <patternFill patternType="solid">
        <fgColor theme="0"/>
        <bgColor indexed="26"/>
      </patternFill>
    </fill>
    <fill>
      <patternFill patternType="solid">
        <fgColor theme="2" tint="-9.9978637043366805E-2"/>
        <bgColor indexed="26"/>
      </patternFill>
    </fill>
    <fill>
      <patternFill patternType="solid">
        <fgColor theme="8" tint="0.79998168889431442"/>
        <bgColor auto="1"/>
      </patternFill>
    </fill>
    <fill>
      <patternFill patternType="solid">
        <fgColor theme="2"/>
        <bgColor auto="1"/>
      </patternFill>
    </fill>
    <fill>
      <patternFill patternType="solid">
        <fgColor rgb="FFFF0000"/>
        <bgColor indexed="26"/>
      </patternFill>
    </fill>
    <fill>
      <patternFill patternType="solid">
        <fgColor rgb="FFFF0000"/>
        <bgColor auto="1"/>
      </patternFill>
    </fill>
    <fill>
      <patternFill patternType="solid">
        <fgColor rgb="FFFF0000"/>
        <bgColor indexed="64"/>
      </patternFill>
    </fill>
    <fill>
      <patternFill patternType="solid">
        <fgColor theme="0"/>
        <bgColor auto="1"/>
      </patternFill>
    </fill>
  </fills>
  <borders count="10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thin">
        <color rgb="FF000000"/>
      </left>
      <right/>
      <top style="thin">
        <color indexed="64"/>
      </top>
      <bottom/>
      <diagonal/>
    </border>
    <border>
      <left/>
      <right/>
      <top/>
      <bottom style="thin">
        <color rgb="FF000000"/>
      </bottom>
      <diagonal/>
    </border>
    <border>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style="thin">
        <color indexed="64"/>
      </left>
      <right style="medium">
        <color indexed="64"/>
      </right>
      <top/>
      <bottom/>
      <diagonal/>
    </border>
  </borders>
  <cellStyleXfs count="40">
    <xf numFmtId="0" fontId="0" fillId="0" borderId="0"/>
    <xf numFmtId="0" fontId="10" fillId="0" borderId="0"/>
    <xf numFmtId="0" fontId="21" fillId="0" borderId="0"/>
    <xf numFmtId="0" fontId="9" fillId="0" borderId="0"/>
    <xf numFmtId="9" fontId="9" fillId="0" borderId="0" applyFont="0" applyFill="0" applyBorder="0" applyAlignment="0" applyProtection="0"/>
    <xf numFmtId="0" fontId="10" fillId="0" borderId="0"/>
    <xf numFmtId="0" fontId="9" fillId="0" borderId="0"/>
    <xf numFmtId="0" fontId="9" fillId="0" borderId="0"/>
    <xf numFmtId="0" fontId="10" fillId="0" borderId="0"/>
    <xf numFmtId="0" fontId="8" fillId="0" borderId="0"/>
    <xf numFmtId="9" fontId="10" fillId="0" borderId="0" applyFont="0" applyFill="0" applyBorder="0" applyAlignment="0" applyProtection="0"/>
    <xf numFmtId="0" fontId="7" fillId="0" borderId="0"/>
    <xf numFmtId="0" fontId="7" fillId="0" borderId="0"/>
    <xf numFmtId="0" fontId="34" fillId="0" borderId="0" applyNumberFormat="0" applyFill="0" applyBorder="0" applyAlignment="0" applyProtection="0"/>
    <xf numFmtId="0" fontId="6" fillId="0" borderId="0"/>
    <xf numFmtId="9" fontId="10" fillId="0" borderId="0" applyFont="0" applyFill="0" applyBorder="0" applyAlignment="0" applyProtection="0"/>
    <xf numFmtId="0" fontId="5" fillId="0" borderId="0"/>
    <xf numFmtId="0" fontId="10"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1483">
    <xf numFmtId="0" fontId="0" fillId="0" borderId="0" xfId="0"/>
    <xf numFmtId="0" fontId="9" fillId="0" borderId="0" xfId="3"/>
    <xf numFmtId="0" fontId="26" fillId="5" borderId="2" xfId="3" applyFont="1" applyFill="1" applyBorder="1" applyAlignment="1">
      <alignment horizontal="center" vertical="center" wrapText="1" readingOrder="1"/>
    </xf>
    <xf numFmtId="0" fontId="27" fillId="0" borderId="20" xfId="3" applyFont="1" applyBorder="1" applyAlignment="1">
      <alignment horizontal="center" vertical="center" wrapText="1" readingOrder="1"/>
    </xf>
    <xf numFmtId="0" fontId="27" fillId="0" borderId="22" xfId="3" applyFont="1" applyBorder="1" applyAlignment="1">
      <alignment horizontal="center" vertical="center" wrapText="1" readingOrder="1"/>
    </xf>
    <xf numFmtId="0" fontId="27" fillId="0" borderId="18" xfId="3" applyFont="1" applyBorder="1" applyAlignment="1">
      <alignment horizontal="center" vertical="center" wrapText="1" readingOrder="1"/>
    </xf>
    <xf numFmtId="0" fontId="9" fillId="4" borderId="2" xfId="3" applyFill="1" applyBorder="1" applyAlignment="1">
      <alignment horizontal="center" vertical="center" wrapText="1"/>
    </xf>
    <xf numFmtId="9" fontId="25" fillId="0" borderId="15" xfId="3" applyNumberFormat="1" applyFont="1" applyBorder="1" applyAlignment="1">
      <alignment horizontal="center"/>
    </xf>
    <xf numFmtId="0" fontId="24" fillId="0" borderId="0" xfId="8" applyFont="1"/>
    <xf numFmtId="0" fontId="17" fillId="2" borderId="2" xfId="8" applyFont="1" applyFill="1" applyBorder="1" applyAlignment="1">
      <alignment horizontal="center" vertical="center" wrapText="1"/>
    </xf>
    <xf numFmtId="0" fontId="22" fillId="6" borderId="2" xfId="8" applyFont="1" applyFill="1" applyBorder="1" applyAlignment="1">
      <alignment horizontal="center" vertical="center" wrapText="1"/>
    </xf>
    <xf numFmtId="0" fontId="22" fillId="6" borderId="2" xfId="6" applyFont="1" applyFill="1" applyBorder="1" applyAlignment="1">
      <alignment horizontal="left" vertical="center" wrapText="1"/>
    </xf>
    <xf numFmtId="0" fontId="22" fillId="6" borderId="2" xfId="8" applyFont="1" applyFill="1" applyBorder="1" applyAlignment="1">
      <alignment horizontal="left" vertical="center" wrapText="1"/>
    </xf>
    <xf numFmtId="0" fontId="23" fillId="6" borderId="2" xfId="8" applyFont="1" applyFill="1" applyBorder="1" applyAlignment="1">
      <alignment horizontal="justify" vertical="center" wrapText="1"/>
    </xf>
    <xf numFmtId="0" fontId="15" fillId="6" borderId="2" xfId="5" applyFont="1" applyFill="1" applyBorder="1" applyAlignment="1">
      <alignment horizontal="justify" vertical="center" wrapText="1"/>
    </xf>
    <xf numFmtId="0" fontId="15" fillId="0" borderId="2" xfId="5" applyFont="1" applyBorder="1" applyAlignment="1">
      <alignment horizontal="left" vertical="center" wrapText="1"/>
    </xf>
    <xf numFmtId="0" fontId="24" fillId="0" borderId="0" xfId="8" applyFont="1" applyAlignment="1">
      <alignment vertical="center" wrapText="1"/>
    </xf>
    <xf numFmtId="0" fontId="22" fillId="6" borderId="2" xfId="6" applyFont="1" applyFill="1" applyBorder="1" applyAlignment="1">
      <alignment horizontal="left" vertical="center" wrapText="1" indent="1"/>
    </xf>
    <xf numFmtId="0" fontId="22" fillId="6" borderId="2" xfId="8" applyFont="1" applyFill="1" applyBorder="1" applyAlignment="1">
      <alignment horizontal="left" vertical="center" wrapText="1" indent="1"/>
    </xf>
    <xf numFmtId="0" fontId="18" fillId="6" borderId="2" xfId="5" applyFont="1" applyFill="1" applyBorder="1" applyAlignment="1">
      <alignment horizontal="justify" vertical="center" wrapText="1"/>
    </xf>
    <xf numFmtId="0" fontId="18" fillId="0" borderId="2" xfId="5" applyFont="1" applyBorder="1" applyAlignment="1">
      <alignment horizontal="left" vertical="center" wrapText="1" indent="1"/>
    </xf>
    <xf numFmtId="0" fontId="24" fillId="0" borderId="0" xfId="8" applyFont="1" applyAlignment="1">
      <alignment wrapText="1"/>
    </xf>
    <xf numFmtId="0" fontId="15" fillId="0" borderId="2" xfId="5" applyFont="1" applyBorder="1" applyAlignment="1">
      <alignment horizontal="left" vertical="center" wrapText="1" indent="1"/>
    </xf>
    <xf numFmtId="0" fontId="22" fillId="7" borderId="2" xfId="8" applyFont="1" applyFill="1" applyBorder="1" applyAlignment="1">
      <alignment horizontal="center" vertical="center" wrapText="1"/>
    </xf>
    <xf numFmtId="0" fontId="22" fillId="7" borderId="2" xfId="6" applyFont="1" applyFill="1" applyBorder="1" applyAlignment="1">
      <alignment horizontal="left" vertical="center" wrapText="1" indent="1"/>
    </xf>
    <xf numFmtId="0" fontId="22" fillId="7" borderId="2" xfId="8" applyFont="1" applyFill="1" applyBorder="1" applyAlignment="1">
      <alignment horizontal="left" vertical="center" wrapText="1" indent="1"/>
    </xf>
    <xf numFmtId="0" fontId="23" fillId="7" borderId="2" xfId="8" applyFont="1" applyFill="1" applyBorder="1" applyAlignment="1">
      <alignment horizontal="justify" vertical="center" wrapText="1"/>
    </xf>
    <xf numFmtId="0" fontId="18" fillId="7" borderId="2" xfId="5" applyFont="1" applyFill="1" applyBorder="1" applyAlignment="1">
      <alignment horizontal="justify" vertical="center" wrapText="1"/>
    </xf>
    <xf numFmtId="0" fontId="19" fillId="0" borderId="2" xfId="5" applyFont="1" applyBorder="1" applyAlignment="1">
      <alignment horizontal="left" vertical="center" wrapText="1" indent="1"/>
    </xf>
    <xf numFmtId="0" fontId="19" fillId="7" borderId="2" xfId="5" applyFont="1" applyFill="1" applyBorder="1" applyAlignment="1">
      <alignment horizontal="justify" vertical="center" wrapText="1"/>
    </xf>
    <xf numFmtId="0" fontId="22" fillId="8" borderId="2" xfId="8" applyFont="1" applyFill="1" applyBorder="1" applyAlignment="1">
      <alignment horizontal="center" vertical="center" wrapText="1"/>
    </xf>
    <xf numFmtId="0" fontId="22" fillId="8" borderId="2" xfId="6" applyFont="1" applyFill="1" applyBorder="1" applyAlignment="1">
      <alignment horizontal="left" vertical="center" wrapText="1" indent="1"/>
    </xf>
    <xf numFmtId="0" fontId="22" fillId="8" borderId="2" xfId="8" applyFont="1" applyFill="1" applyBorder="1" applyAlignment="1">
      <alignment horizontal="left" vertical="center" wrapText="1" indent="1"/>
    </xf>
    <xf numFmtId="0" fontId="23" fillId="8" borderId="2" xfId="8" applyFont="1" applyFill="1" applyBorder="1" applyAlignment="1">
      <alignment horizontal="justify" vertical="center" wrapText="1"/>
    </xf>
    <xf numFmtId="0" fontId="18" fillId="8" borderId="2" xfId="5" applyFont="1" applyFill="1" applyBorder="1" applyAlignment="1">
      <alignment horizontal="justify" vertical="center" wrapText="1"/>
    </xf>
    <xf numFmtId="0" fontId="19" fillId="8" borderId="2" xfId="5" applyFont="1" applyFill="1" applyBorder="1" applyAlignment="1">
      <alignment horizontal="justify" vertical="center" wrapText="1"/>
    </xf>
    <xf numFmtId="0" fontId="22" fillId="8" borderId="2" xfId="8" applyFont="1" applyFill="1" applyBorder="1" applyAlignment="1">
      <alignment horizontal="left" vertical="justify" wrapText="1" indent="2"/>
    </xf>
    <xf numFmtId="0" fontId="22" fillId="8" borderId="2" xfId="6" applyFont="1" applyFill="1" applyBorder="1" applyAlignment="1">
      <alignment vertical="center" wrapText="1"/>
    </xf>
    <xf numFmtId="0" fontId="15" fillId="8" borderId="2" xfId="8" applyFont="1" applyFill="1" applyBorder="1" applyAlignment="1">
      <alignment horizontal="left" vertical="center" wrapText="1" indent="2"/>
    </xf>
    <xf numFmtId="0" fontId="19" fillId="0" borderId="2" xfId="6" applyFont="1" applyBorder="1" applyAlignment="1">
      <alignment horizontal="left" vertical="justify" wrapText="1" indent="2"/>
    </xf>
    <xf numFmtId="0" fontId="24" fillId="0" borderId="0" xfId="8" applyFont="1" applyAlignment="1">
      <alignment horizontal="left" vertical="justify" wrapText="1" indent="2"/>
    </xf>
    <xf numFmtId="0" fontId="22" fillId="9" borderId="2" xfId="8" applyFont="1" applyFill="1" applyBorder="1" applyAlignment="1">
      <alignment horizontal="center" vertical="center" wrapText="1"/>
    </xf>
    <xf numFmtId="0" fontId="22" fillId="9" borderId="2" xfId="6" applyFont="1" applyFill="1" applyBorder="1" applyAlignment="1">
      <alignment horizontal="left" vertical="center" wrapText="1" indent="1"/>
    </xf>
    <xf numFmtId="0" fontId="22" fillId="9" borderId="2" xfId="8" applyFont="1" applyFill="1" applyBorder="1" applyAlignment="1">
      <alignment horizontal="left" vertical="center" wrapText="1" indent="1"/>
    </xf>
    <xf numFmtId="0" fontId="23" fillId="9" borderId="2" xfId="8" applyFont="1" applyFill="1" applyBorder="1" applyAlignment="1">
      <alignment horizontal="justify" vertical="center" wrapText="1"/>
    </xf>
    <xf numFmtId="0" fontId="18" fillId="9" borderId="2" xfId="5" applyFont="1" applyFill="1" applyBorder="1" applyAlignment="1">
      <alignment horizontal="justify" vertical="center" wrapText="1"/>
    </xf>
    <xf numFmtId="0" fontId="18" fillId="4" borderId="2" xfId="5" applyFont="1" applyFill="1" applyBorder="1" applyAlignment="1">
      <alignment horizontal="left" vertical="center" wrapText="1" indent="1"/>
    </xf>
    <xf numFmtId="0" fontId="10" fillId="0" borderId="0" xfId="5"/>
    <xf numFmtId="0" fontId="28" fillId="4" borderId="0" xfId="12" applyFont="1" applyFill="1" applyAlignment="1">
      <alignment horizontal="center" vertical="center"/>
    </xf>
    <xf numFmtId="0" fontId="28" fillId="4" borderId="0" xfId="12" applyFont="1" applyFill="1"/>
    <xf numFmtId="0" fontId="29" fillId="4" borderId="0" xfId="12" applyFont="1" applyFill="1" applyAlignment="1" applyProtection="1">
      <alignment horizontal="center" vertical="center"/>
      <protection locked="0"/>
    </xf>
    <xf numFmtId="0" fontId="12" fillId="4" borderId="2" xfId="2" applyFont="1" applyFill="1" applyBorder="1" applyAlignment="1">
      <alignment vertical="center" wrapText="1"/>
    </xf>
    <xf numFmtId="0" fontId="12" fillId="0" borderId="2" xfId="2" applyFont="1" applyBorder="1" applyAlignment="1">
      <alignment vertical="center" wrapText="1"/>
    </xf>
    <xf numFmtId="0" fontId="12" fillId="4" borderId="9" xfId="2" applyFont="1" applyFill="1" applyBorder="1" applyAlignment="1">
      <alignment vertical="center" wrapText="1"/>
    </xf>
    <xf numFmtId="0" fontId="11" fillId="10" borderId="30" xfId="2" applyFont="1" applyFill="1" applyBorder="1" applyAlignment="1">
      <alignment horizontal="center" vertical="center" wrapText="1"/>
    </xf>
    <xf numFmtId="0" fontId="11" fillId="10" borderId="17" xfId="2" applyFont="1" applyFill="1" applyBorder="1" applyAlignment="1">
      <alignment horizontal="center" vertical="center" wrapText="1"/>
    </xf>
    <xf numFmtId="0" fontId="11" fillId="10" borderId="17" xfId="2" applyFont="1" applyFill="1" applyBorder="1" applyAlignment="1">
      <alignment horizontal="center" vertical="center"/>
    </xf>
    <xf numFmtId="0" fontId="11" fillId="10" borderId="34" xfId="2" applyFont="1" applyFill="1" applyBorder="1" applyAlignment="1">
      <alignment horizontal="center" vertical="center"/>
    </xf>
    <xf numFmtId="0" fontId="13" fillId="0" borderId="2" xfId="2" applyFont="1" applyBorder="1" applyAlignment="1">
      <alignment horizontal="justify" vertical="top" wrapText="1"/>
    </xf>
    <xf numFmtId="0" fontId="13" fillId="0" borderId="8" xfId="2" applyFont="1" applyBorder="1" applyAlignment="1">
      <alignment horizontal="justify" vertical="center" wrapText="1"/>
    </xf>
    <xf numFmtId="0" fontId="13" fillId="0" borderId="2" xfId="2" applyFont="1" applyBorder="1" applyAlignment="1">
      <alignment horizontal="justify" vertical="center" wrapText="1"/>
    </xf>
    <xf numFmtId="0" fontId="14" fillId="0" borderId="2" xfId="2" applyFont="1" applyBorder="1" applyAlignment="1">
      <alignment horizontal="justify" vertical="center" wrapText="1"/>
    </xf>
    <xf numFmtId="0" fontId="14" fillId="0" borderId="8" xfId="2" applyFont="1" applyBorder="1" applyAlignment="1">
      <alignment horizontal="justify" vertical="center" wrapText="1"/>
    </xf>
    <xf numFmtId="0" fontId="13" fillId="0" borderId="2" xfId="2" applyFont="1" applyBorder="1" applyAlignment="1">
      <alignment horizontal="left" vertical="center" wrapText="1"/>
    </xf>
    <xf numFmtId="0" fontId="13" fillId="0" borderId="8" xfId="2" applyFont="1" applyBorder="1" applyAlignment="1">
      <alignment horizontal="left" vertical="center" wrapText="1"/>
    </xf>
    <xf numFmtId="0" fontId="13" fillId="0" borderId="9" xfId="2" applyFont="1" applyBorder="1" applyAlignment="1">
      <alignment horizontal="justify" vertical="center" wrapText="1"/>
    </xf>
    <xf numFmtId="0" fontId="13" fillId="0" borderId="10" xfId="2" applyFont="1" applyBorder="1" applyAlignment="1">
      <alignment horizontal="justify" vertical="center" wrapText="1"/>
    </xf>
    <xf numFmtId="0" fontId="36" fillId="14" borderId="33" xfId="2" applyFont="1" applyFill="1" applyBorder="1" applyAlignment="1">
      <alignment horizontal="center" vertical="center"/>
    </xf>
    <xf numFmtId="0" fontId="12" fillId="4" borderId="12" xfId="2" applyFont="1" applyFill="1" applyBorder="1" applyAlignment="1">
      <alignment vertical="center" wrapText="1"/>
    </xf>
    <xf numFmtId="0" fontId="12" fillId="0" borderId="12" xfId="2" applyFont="1" applyBorder="1" applyAlignment="1">
      <alignment vertical="center" wrapText="1"/>
    </xf>
    <xf numFmtId="0" fontId="12" fillId="0" borderId="32" xfId="2" applyFont="1" applyBorder="1" applyAlignment="1">
      <alignment vertical="center" wrapText="1"/>
    </xf>
    <xf numFmtId="0" fontId="12" fillId="4" borderId="32" xfId="2" applyFont="1" applyFill="1" applyBorder="1" applyAlignment="1">
      <alignment vertical="center" wrapText="1"/>
    </xf>
    <xf numFmtId="0" fontId="11" fillId="10" borderId="31" xfId="2" applyFont="1" applyFill="1" applyBorder="1" applyAlignment="1">
      <alignment horizontal="center" vertical="center" wrapText="1"/>
    </xf>
    <xf numFmtId="2" fontId="29" fillId="4" borderId="0" xfId="12" applyNumberFormat="1" applyFont="1" applyFill="1" applyAlignment="1">
      <alignment horizontal="center"/>
    </xf>
    <xf numFmtId="0" fontId="31" fillId="4" borderId="0" xfId="12" applyFont="1" applyFill="1" applyAlignment="1">
      <alignment horizontal="center"/>
    </xf>
    <xf numFmtId="10" fontId="41" fillId="4" borderId="38" xfId="0" applyNumberFormat="1" applyFont="1" applyFill="1" applyBorder="1" applyAlignment="1">
      <alignment vertical="center" wrapText="1" readingOrder="1"/>
    </xf>
    <xf numFmtId="10" fontId="38" fillId="4" borderId="2" xfId="0" applyNumberFormat="1" applyFont="1" applyFill="1" applyBorder="1" applyAlignment="1">
      <alignment horizontal="center" vertical="center"/>
    </xf>
    <xf numFmtId="10" fontId="38" fillId="4" borderId="2" xfId="15" applyNumberFormat="1" applyFont="1" applyFill="1" applyBorder="1" applyAlignment="1" applyProtection="1">
      <alignment horizontal="center" vertical="center"/>
    </xf>
    <xf numFmtId="10" fontId="41" fillId="4" borderId="38" xfId="0" applyNumberFormat="1" applyFont="1" applyFill="1" applyBorder="1" applyAlignment="1">
      <alignment horizontal="center" vertical="center" wrapText="1" readingOrder="1"/>
    </xf>
    <xf numFmtId="0" fontId="26" fillId="0" borderId="31" xfId="3" applyFont="1" applyBorder="1" applyAlignment="1">
      <alignment horizontal="center" vertical="center" wrapText="1" readingOrder="1"/>
    </xf>
    <xf numFmtId="10" fontId="41" fillId="4" borderId="48" xfId="0" applyNumberFormat="1" applyFont="1" applyFill="1" applyBorder="1" applyAlignment="1">
      <alignment horizontal="center" vertical="center" wrapText="1" readingOrder="1"/>
    </xf>
    <xf numFmtId="10" fontId="41" fillId="4" borderId="49" xfId="0" applyNumberFormat="1" applyFont="1" applyFill="1" applyBorder="1" applyAlignment="1">
      <alignment vertical="center" wrapText="1" readingOrder="1"/>
    </xf>
    <xf numFmtId="10" fontId="41" fillId="4" borderId="2" xfId="0" applyNumberFormat="1" applyFont="1" applyFill="1" applyBorder="1" applyAlignment="1">
      <alignment vertical="center" wrapText="1" readingOrder="1"/>
    </xf>
    <xf numFmtId="10" fontId="41" fillId="4" borderId="2" xfId="0" applyNumberFormat="1" applyFont="1" applyFill="1" applyBorder="1" applyAlignment="1">
      <alignment horizontal="center" vertical="center" wrapText="1" readingOrder="1"/>
    </xf>
    <xf numFmtId="9" fontId="28" fillId="4" borderId="0" xfId="12" applyNumberFormat="1" applyFont="1" applyFill="1"/>
    <xf numFmtId="0" fontId="30" fillId="4" borderId="0" xfId="12" applyFont="1" applyFill="1" applyAlignment="1">
      <alignment horizontal="left" vertical="center"/>
    </xf>
    <xf numFmtId="0" fontId="35" fillId="4" borderId="0" xfId="7" applyFont="1" applyFill="1" applyAlignment="1">
      <alignment vertical="center"/>
    </xf>
    <xf numFmtId="0" fontId="31" fillId="4" borderId="0" xfId="12" applyFont="1" applyFill="1" applyAlignment="1">
      <alignment horizontal="center" vertical="center"/>
    </xf>
    <xf numFmtId="0" fontId="28" fillId="4" borderId="0" xfId="12" applyFont="1" applyFill="1" applyAlignment="1">
      <alignment vertical="center"/>
    </xf>
    <xf numFmtId="0" fontId="28" fillId="4" borderId="2" xfId="12" applyFont="1" applyFill="1" applyBorder="1" applyAlignment="1" applyProtection="1">
      <alignment horizontal="center" vertical="center"/>
      <protection locked="0"/>
    </xf>
    <xf numFmtId="0" fontId="28" fillId="4" borderId="2" xfId="12" applyFont="1" applyFill="1" applyBorder="1" applyAlignment="1">
      <alignment horizontal="center" vertical="center"/>
    </xf>
    <xf numFmtId="9" fontId="40" fillId="4" borderId="53" xfId="12" applyNumberFormat="1" applyFont="1" applyFill="1" applyBorder="1" applyAlignment="1">
      <alignment horizontal="center"/>
    </xf>
    <xf numFmtId="0" fontId="28" fillId="4" borderId="2" xfId="12" applyFont="1" applyFill="1" applyBorder="1" applyAlignment="1">
      <alignment horizontal="center"/>
    </xf>
    <xf numFmtId="0" fontId="29" fillId="4" borderId="2" xfId="12" applyFont="1" applyFill="1" applyBorder="1" applyAlignment="1">
      <alignment horizontal="center" vertical="center"/>
    </xf>
    <xf numFmtId="0" fontId="28" fillId="4" borderId="12" xfId="12" applyFont="1" applyFill="1" applyBorder="1" applyAlignment="1">
      <alignment horizontal="center"/>
    </xf>
    <xf numFmtId="0" fontId="39" fillId="4" borderId="0" xfId="7" applyFont="1" applyFill="1" applyAlignment="1">
      <alignment vertical="center"/>
    </xf>
    <xf numFmtId="0" fontId="28" fillId="4" borderId="6" xfId="12" applyFont="1" applyFill="1" applyBorder="1"/>
    <xf numFmtId="0" fontId="32" fillId="4" borderId="0" xfId="8" applyFont="1" applyFill="1" applyAlignment="1">
      <alignment horizontal="center" vertical="center" wrapText="1"/>
    </xf>
    <xf numFmtId="0" fontId="31" fillId="4" borderId="0" xfId="12" applyFont="1" applyFill="1" applyAlignment="1" applyProtection="1">
      <alignment horizontal="center" vertical="center"/>
      <protection locked="0"/>
    </xf>
    <xf numFmtId="0" fontId="28" fillId="4" borderId="0" xfId="12" applyFont="1" applyFill="1" applyAlignment="1" applyProtection="1">
      <alignment horizontal="center" vertical="center"/>
      <protection locked="0"/>
    </xf>
    <xf numFmtId="0" fontId="31" fillId="4" borderId="0" xfId="8" applyFont="1" applyFill="1" applyAlignment="1">
      <alignment vertical="center" wrapText="1"/>
    </xf>
    <xf numFmtId="0" fontId="31" fillId="4" borderId="0" xfId="8" applyFont="1" applyFill="1" applyAlignment="1">
      <alignment horizontal="center" vertical="center" wrapText="1"/>
    </xf>
    <xf numFmtId="0" fontId="31" fillId="4" borderId="0" xfId="8" applyFont="1" applyFill="1" applyAlignment="1">
      <alignment horizontal="left" vertical="center" wrapText="1"/>
    </xf>
    <xf numFmtId="0" fontId="28" fillId="4" borderId="0" xfId="12" applyFont="1" applyFill="1" applyAlignment="1">
      <alignment horizontal="center"/>
    </xf>
    <xf numFmtId="0" fontId="28" fillId="4" borderId="2" xfId="12" applyFont="1" applyFill="1" applyBorder="1" applyAlignment="1">
      <alignment vertical="center"/>
    </xf>
    <xf numFmtId="0" fontId="37" fillId="15" borderId="2" xfId="0" applyFont="1" applyFill="1" applyBorder="1" applyAlignment="1">
      <alignment horizontal="center" vertical="center" wrapText="1"/>
    </xf>
    <xf numFmtId="0" fontId="31" fillId="17" borderId="12" xfId="8" applyFont="1" applyFill="1" applyBorder="1" applyAlignment="1" applyProtection="1">
      <alignment horizontal="center" vertical="center" wrapText="1"/>
      <protection locked="0"/>
    </xf>
    <xf numFmtId="0" fontId="31" fillId="17" borderId="2" xfId="8" applyFont="1" applyFill="1" applyBorder="1" applyAlignment="1" applyProtection="1">
      <alignment horizontal="center" vertical="center" wrapText="1"/>
      <protection locked="0"/>
    </xf>
    <xf numFmtId="0" fontId="31" fillId="17" borderId="17" xfId="8" applyFont="1" applyFill="1" applyBorder="1" applyAlignment="1" applyProtection="1">
      <alignment vertical="center" wrapText="1"/>
      <protection locked="0"/>
    </xf>
    <xf numFmtId="0" fontId="31" fillId="17" borderId="2" xfId="8" applyFont="1" applyFill="1" applyBorder="1" applyAlignment="1" applyProtection="1">
      <alignment vertical="center" wrapText="1"/>
      <protection locked="0"/>
    </xf>
    <xf numFmtId="0" fontId="28" fillId="17" borderId="2" xfId="12" applyFont="1" applyFill="1" applyBorder="1" applyAlignment="1" applyProtection="1">
      <alignment vertical="center"/>
      <protection locked="0"/>
    </xf>
    <xf numFmtId="0" fontId="28" fillId="17" borderId="2" xfId="12" applyFont="1" applyFill="1" applyBorder="1" applyAlignment="1">
      <alignment horizontal="justify" vertical="justify" wrapText="1"/>
    </xf>
    <xf numFmtId="0" fontId="31" fillId="17" borderId="0" xfId="12" applyFont="1" applyFill="1" applyAlignment="1">
      <alignment horizontal="center"/>
    </xf>
    <xf numFmtId="0" fontId="38" fillId="4" borderId="0" xfId="12" applyFont="1" applyFill="1" applyAlignment="1" applyProtection="1">
      <alignment horizontal="center" vertical="center"/>
      <protection locked="0"/>
    </xf>
    <xf numFmtId="0" fontId="44" fillId="15" borderId="2" xfId="0" applyFont="1" applyFill="1" applyBorder="1" applyAlignment="1">
      <alignment horizontal="center" vertical="center" wrapText="1"/>
    </xf>
    <xf numFmtId="14" fontId="44" fillId="15" borderId="2" xfId="0" applyNumberFormat="1" applyFont="1" applyFill="1" applyBorder="1" applyAlignment="1">
      <alignment horizontal="center" vertical="center" wrapText="1"/>
    </xf>
    <xf numFmtId="14" fontId="44" fillId="4" borderId="0" xfId="0" applyNumberFormat="1" applyFont="1" applyFill="1" applyAlignment="1">
      <alignment horizontal="center" vertical="center" wrapText="1"/>
    </xf>
    <xf numFmtId="0" fontId="44" fillId="4" borderId="0" xfId="0" applyFont="1" applyFill="1"/>
    <xf numFmtId="49" fontId="44" fillId="15" borderId="2" xfId="0" applyNumberFormat="1" applyFont="1" applyFill="1" applyBorder="1" applyAlignment="1">
      <alignment horizontal="center" vertical="center" wrapText="1"/>
    </xf>
    <xf numFmtId="49" fontId="44" fillId="4" borderId="0" xfId="0" applyNumberFormat="1" applyFont="1" applyFill="1" applyAlignment="1">
      <alignment horizontal="center" vertical="center" wrapText="1"/>
    </xf>
    <xf numFmtId="0" fontId="44" fillId="4" borderId="0" xfId="0" applyFont="1" applyFill="1" applyAlignment="1">
      <alignment horizontal="center"/>
    </xf>
    <xf numFmtId="9" fontId="44" fillId="4" borderId="0" xfId="0" applyNumberFormat="1" applyFont="1" applyFill="1" applyAlignment="1">
      <alignment horizontal="center"/>
    </xf>
    <xf numFmtId="0" fontId="44" fillId="4" borderId="0" xfId="0" applyFont="1" applyFill="1" applyAlignment="1">
      <alignment vertical="center"/>
    </xf>
    <xf numFmtId="0" fontId="44" fillId="4" borderId="0" xfId="0" applyFont="1" applyFill="1" applyAlignment="1">
      <alignment horizontal="left"/>
    </xf>
    <xf numFmtId="0" fontId="44" fillId="4" borderId="0" xfId="0" applyFont="1" applyFill="1" applyAlignment="1">
      <alignment horizontal="center" vertical="center"/>
    </xf>
    <xf numFmtId="1" fontId="44" fillId="4" borderId="0" xfId="0" applyNumberFormat="1" applyFont="1" applyFill="1"/>
    <xf numFmtId="9" fontId="45" fillId="4" borderId="0" xfId="0" applyNumberFormat="1" applyFont="1" applyFill="1" applyAlignment="1">
      <alignment horizontal="center" vertical="center"/>
    </xf>
    <xf numFmtId="0" fontId="45" fillId="4" borderId="0" xfId="0" applyFont="1" applyFill="1"/>
    <xf numFmtId="0" fontId="45" fillId="4" borderId="0" xfId="0" applyFont="1" applyFill="1" applyAlignment="1">
      <alignment horizontal="center" vertical="center" wrapText="1"/>
    </xf>
    <xf numFmtId="2" fontId="44" fillId="4" borderId="0" xfId="0" applyNumberFormat="1" applyFont="1" applyFill="1" applyAlignment="1">
      <alignment vertical="center"/>
    </xf>
    <xf numFmtId="10" fontId="45" fillId="4" borderId="2" xfId="0" applyNumberFormat="1" applyFont="1" applyFill="1" applyBorder="1" applyAlignment="1">
      <alignment vertical="center"/>
    </xf>
    <xf numFmtId="10" fontId="45" fillId="4" borderId="0" xfId="0" applyNumberFormat="1" applyFont="1" applyFill="1" applyAlignment="1">
      <alignment vertical="center"/>
    </xf>
    <xf numFmtId="0" fontId="48" fillId="4" borderId="2" xfId="0" applyFont="1" applyFill="1" applyBorder="1" applyAlignment="1" applyProtection="1">
      <alignment horizontal="center" vertical="center" wrapText="1" readingOrder="1"/>
      <protection locked="0"/>
    </xf>
    <xf numFmtId="164" fontId="48" fillId="4" borderId="2" xfId="0" applyNumberFormat="1" applyFont="1" applyFill="1" applyBorder="1" applyAlignment="1" applyProtection="1">
      <alignment horizontal="center" vertical="center" wrapText="1" readingOrder="1"/>
      <protection locked="0"/>
    </xf>
    <xf numFmtId="9" fontId="48" fillId="4" borderId="2" xfId="0" applyNumberFormat="1" applyFont="1" applyFill="1" applyBorder="1" applyAlignment="1" applyProtection="1">
      <alignment horizontal="center" vertical="center" wrapText="1" readingOrder="1"/>
      <protection locked="0"/>
    </xf>
    <xf numFmtId="0" fontId="44" fillId="4" borderId="2" xfId="0" applyFont="1" applyFill="1" applyBorder="1" applyAlignment="1" applyProtection="1">
      <alignment horizontal="center" vertical="center"/>
      <protection locked="0"/>
    </xf>
    <xf numFmtId="9" fontId="44" fillId="4" borderId="2" xfId="0" applyNumberFormat="1" applyFont="1" applyFill="1" applyBorder="1" applyAlignment="1" applyProtection="1">
      <alignment horizontal="center" vertical="center"/>
      <protection locked="0"/>
    </xf>
    <xf numFmtId="9" fontId="44" fillId="4" borderId="0" xfId="15" applyFont="1" applyFill="1" applyAlignment="1" applyProtection="1">
      <alignment vertical="center"/>
    </xf>
    <xf numFmtId="0" fontId="45" fillId="4" borderId="0" xfId="0" applyFont="1" applyFill="1" applyAlignment="1">
      <alignment vertical="center"/>
    </xf>
    <xf numFmtId="9" fontId="48" fillId="4" borderId="0" xfId="0" applyNumberFormat="1" applyFont="1" applyFill="1" applyAlignment="1">
      <alignment vertical="center" wrapText="1" readingOrder="1"/>
    </xf>
    <xf numFmtId="0" fontId="44" fillId="4" borderId="0" xfId="0" applyFont="1" applyFill="1" applyAlignment="1">
      <alignment horizontal="left" vertical="center"/>
    </xf>
    <xf numFmtId="0" fontId="48" fillId="4" borderId="0" xfId="0" applyFont="1" applyFill="1" applyAlignment="1">
      <alignment vertical="center" wrapText="1" readingOrder="1"/>
    </xf>
    <xf numFmtId="0" fontId="44" fillId="4" borderId="12" xfId="0" applyFont="1" applyFill="1" applyBorder="1" applyAlignment="1">
      <alignment horizontal="center" vertical="center"/>
    </xf>
    <xf numFmtId="0" fontId="44" fillId="4" borderId="2" xfId="0" applyFont="1" applyFill="1" applyBorder="1"/>
    <xf numFmtId="0" fontId="44" fillId="4" borderId="2" xfId="0" applyFont="1" applyFill="1" applyBorder="1" applyAlignment="1">
      <alignment vertical="center"/>
    </xf>
    <xf numFmtId="9" fontId="44" fillId="4" borderId="0" xfId="0" applyNumberFormat="1" applyFont="1" applyFill="1" applyAlignment="1">
      <alignment horizontal="center" vertical="center"/>
    </xf>
    <xf numFmtId="0" fontId="44" fillId="4" borderId="39" xfId="0" applyFont="1" applyFill="1" applyBorder="1" applyAlignment="1">
      <alignment horizontal="left" vertical="center"/>
    </xf>
    <xf numFmtId="0" fontId="44" fillId="4" borderId="40" xfId="0" applyFont="1" applyFill="1" applyBorder="1" applyAlignment="1">
      <alignment horizontal="left" vertical="center"/>
    </xf>
    <xf numFmtId="0" fontId="44" fillId="4" borderId="40" xfId="0" applyFont="1" applyFill="1" applyBorder="1" applyAlignment="1">
      <alignment horizontal="center" vertical="center"/>
    </xf>
    <xf numFmtId="0" fontId="44" fillId="4" borderId="41" xfId="0" applyFont="1" applyFill="1" applyBorder="1" applyAlignment="1">
      <alignment horizontal="center" vertical="center"/>
    </xf>
    <xf numFmtId="0" fontId="44" fillId="4" borderId="42" xfId="0" applyFont="1" applyFill="1" applyBorder="1" applyAlignment="1">
      <alignment horizontal="left" vertical="center"/>
    </xf>
    <xf numFmtId="0" fontId="44" fillId="4" borderId="43" xfId="0" applyFont="1" applyFill="1" applyBorder="1" applyAlignment="1">
      <alignment horizontal="center" vertical="center"/>
    </xf>
    <xf numFmtId="0" fontId="44" fillId="4" borderId="6" xfId="0" applyFont="1" applyFill="1" applyBorder="1" applyAlignment="1">
      <alignment horizontal="center" vertical="center"/>
    </xf>
    <xf numFmtId="0" fontId="44" fillId="4" borderId="44" xfId="0" applyFont="1" applyFill="1" applyBorder="1" applyAlignment="1">
      <alignment horizontal="left" vertical="center"/>
    </xf>
    <xf numFmtId="0" fontId="44" fillId="4" borderId="45" xfId="0" applyFont="1" applyFill="1" applyBorder="1" applyAlignment="1">
      <alignment horizontal="left" vertical="center"/>
    </xf>
    <xf numFmtId="0" fontId="44" fillId="4" borderId="45" xfId="0" applyFont="1" applyFill="1" applyBorder="1" applyAlignment="1">
      <alignment vertical="center"/>
    </xf>
    <xf numFmtId="0" fontId="44" fillId="4" borderId="45" xfId="0" applyFont="1" applyFill="1" applyBorder="1" applyAlignment="1">
      <alignment horizontal="center" vertical="center"/>
    </xf>
    <xf numFmtId="0" fontId="44" fillId="4" borderId="46" xfId="0" applyFont="1" applyFill="1" applyBorder="1" applyAlignment="1">
      <alignment horizontal="center" vertical="center"/>
    </xf>
    <xf numFmtId="0" fontId="44" fillId="0" borderId="0" xfId="0" applyFont="1" applyAlignment="1">
      <alignment horizontal="left" vertical="center"/>
    </xf>
    <xf numFmtId="0" fontId="44" fillId="0" borderId="0" xfId="0" applyFont="1" applyAlignment="1">
      <alignment horizontal="center" vertical="center"/>
    </xf>
    <xf numFmtId="0" fontId="44" fillId="0" borderId="0" xfId="0" applyFont="1"/>
    <xf numFmtId="0" fontId="44" fillId="0" borderId="0" xfId="0" applyFont="1" applyAlignment="1">
      <alignment horizontal="center"/>
    </xf>
    <xf numFmtId="9" fontId="44" fillId="4" borderId="0" xfId="15" applyFont="1" applyFill="1" applyBorder="1" applyAlignment="1" applyProtection="1">
      <alignment horizontal="center" vertical="center"/>
    </xf>
    <xf numFmtId="0" fontId="45" fillId="17" borderId="2" xfId="0" applyFont="1" applyFill="1" applyBorder="1" applyAlignment="1">
      <alignment horizontal="center" vertical="center"/>
    </xf>
    <xf numFmtId="0" fontId="50" fillId="17" borderId="1" xfId="0" applyFont="1" applyFill="1" applyBorder="1" applyAlignment="1">
      <alignment horizontal="left" vertical="center"/>
    </xf>
    <xf numFmtId="0" fontId="45" fillId="17" borderId="1" xfId="0" applyFont="1" applyFill="1" applyBorder="1" applyAlignment="1">
      <alignment horizontal="left" vertical="center"/>
    </xf>
    <xf numFmtId="0" fontId="45" fillId="17" borderId="13" xfId="0" applyFont="1" applyFill="1" applyBorder="1" applyAlignment="1">
      <alignment horizontal="left" vertical="center"/>
    </xf>
    <xf numFmtId="10" fontId="27" fillId="0" borderId="65" xfId="0" applyNumberFormat="1" applyFont="1" applyBorder="1" applyAlignment="1">
      <alignment horizontal="center" vertical="center" wrapText="1" readingOrder="1"/>
    </xf>
    <xf numFmtId="10" fontId="27" fillId="20" borderId="65" xfId="0" applyNumberFormat="1" applyFont="1" applyFill="1" applyBorder="1" applyAlignment="1">
      <alignment horizontal="center" vertical="center" wrapText="1" readingOrder="1"/>
    </xf>
    <xf numFmtId="0" fontId="27" fillId="0" borderId="65" xfId="0" applyFont="1" applyBorder="1" applyAlignment="1">
      <alignment horizontal="center" vertical="center" wrapText="1" readingOrder="1"/>
    </xf>
    <xf numFmtId="10" fontId="45" fillId="4" borderId="2" xfId="15" applyNumberFormat="1" applyFont="1" applyFill="1" applyBorder="1" applyAlignment="1" applyProtection="1">
      <alignment horizontal="center" vertical="center"/>
    </xf>
    <xf numFmtId="2" fontId="45" fillId="4" borderId="2" xfId="0" applyNumberFormat="1" applyFont="1" applyFill="1" applyBorder="1" applyAlignment="1">
      <alignment horizontal="center" vertical="center"/>
    </xf>
    <xf numFmtId="0" fontId="32" fillId="19" borderId="60" xfId="8" applyFont="1" applyFill="1" applyBorder="1" applyAlignment="1">
      <alignment horizontal="center" vertical="center" wrapText="1"/>
    </xf>
    <xf numFmtId="0" fontId="32" fillId="19" borderId="58" xfId="8" applyFont="1" applyFill="1" applyBorder="1" applyAlignment="1">
      <alignment horizontal="center" vertical="center" wrapText="1"/>
    </xf>
    <xf numFmtId="0" fontId="32" fillId="19" borderId="59" xfId="8" applyFont="1" applyFill="1" applyBorder="1" applyAlignment="1">
      <alignment horizontal="center" vertical="center" wrapText="1"/>
    </xf>
    <xf numFmtId="0" fontId="31" fillId="17" borderId="12" xfId="12" applyFont="1" applyFill="1" applyBorder="1" applyAlignment="1" applyProtection="1">
      <alignment horizontal="center" vertical="center"/>
      <protection locked="0"/>
    </xf>
    <xf numFmtId="0" fontId="28" fillId="17" borderId="69" xfId="12" applyFont="1" applyFill="1" applyBorder="1" applyAlignment="1">
      <alignment horizontal="center" vertical="center"/>
    </xf>
    <xf numFmtId="0" fontId="28" fillId="17" borderId="70" xfId="12" applyFont="1" applyFill="1" applyBorder="1" applyAlignment="1">
      <alignment horizontal="center" vertical="center"/>
    </xf>
    <xf numFmtId="0" fontId="28" fillId="17" borderId="9" xfId="12" applyFont="1" applyFill="1" applyBorder="1" applyAlignment="1">
      <alignment horizontal="justify" vertical="justify" wrapText="1"/>
    </xf>
    <xf numFmtId="0" fontId="31" fillId="17" borderId="9" xfId="8" applyFont="1" applyFill="1" applyBorder="1" applyAlignment="1" applyProtection="1">
      <alignment vertical="center" wrapText="1"/>
      <protection locked="0"/>
    </xf>
    <xf numFmtId="0" fontId="31" fillId="17" borderId="5" xfId="8" applyFont="1" applyFill="1" applyBorder="1" applyAlignment="1" applyProtection="1">
      <alignment vertical="center" wrapText="1"/>
      <protection locked="0"/>
    </xf>
    <xf numFmtId="0" fontId="28" fillId="17" borderId="30" xfId="12" applyFont="1" applyFill="1" applyBorder="1" applyAlignment="1">
      <alignment horizontal="center" vertical="center"/>
    </xf>
    <xf numFmtId="0" fontId="28" fillId="17" borderId="17" xfId="12" applyFont="1" applyFill="1" applyBorder="1" applyAlignment="1">
      <alignment horizontal="justify" vertical="justify" wrapText="1"/>
    </xf>
    <xf numFmtId="0" fontId="31" fillId="17" borderId="9" xfId="8" applyFont="1" applyFill="1" applyBorder="1" applyAlignment="1" applyProtection="1">
      <alignment horizontal="center" vertical="center" wrapText="1"/>
      <protection locked="0"/>
    </xf>
    <xf numFmtId="0" fontId="31" fillId="4" borderId="12" xfId="12" applyFont="1" applyFill="1" applyBorder="1" applyAlignment="1" applyProtection="1">
      <alignment horizontal="center" vertical="center"/>
      <protection locked="0"/>
    </xf>
    <xf numFmtId="0" fontId="31" fillId="17" borderId="55" xfId="8" applyFont="1" applyFill="1" applyBorder="1" applyAlignment="1">
      <alignment horizontal="center" vertical="center" wrapText="1"/>
    </xf>
    <xf numFmtId="0" fontId="31" fillId="17" borderId="78" xfId="8" applyFont="1" applyFill="1" applyBorder="1" applyAlignment="1">
      <alignment horizontal="center" vertical="center" wrapText="1"/>
    </xf>
    <xf numFmtId="0" fontId="31" fillId="17" borderId="33" xfId="8" applyFont="1" applyFill="1" applyBorder="1" applyAlignment="1">
      <alignment horizontal="center" vertical="center" wrapText="1"/>
    </xf>
    <xf numFmtId="0" fontId="31" fillId="17" borderId="79" xfId="8" applyFont="1" applyFill="1" applyBorder="1" applyAlignment="1">
      <alignment horizontal="center" vertical="center" wrapText="1"/>
    </xf>
    <xf numFmtId="0" fontId="31" fillId="17" borderId="32" xfId="8" applyFont="1" applyFill="1" applyBorder="1" applyAlignment="1" applyProtection="1">
      <alignment horizontal="center" vertical="center" wrapText="1"/>
      <protection locked="0"/>
    </xf>
    <xf numFmtId="0" fontId="28" fillId="17" borderId="5" xfId="12" applyFont="1" applyFill="1" applyBorder="1" applyAlignment="1">
      <alignment horizontal="center" vertical="center" wrapText="1"/>
    </xf>
    <xf numFmtId="0" fontId="28" fillId="17" borderId="68" xfId="12" applyFont="1" applyFill="1" applyBorder="1" applyAlignment="1">
      <alignment vertical="center" wrapText="1"/>
    </xf>
    <xf numFmtId="0" fontId="28" fillId="17" borderId="54" xfId="12" applyFont="1" applyFill="1" applyBorder="1" applyAlignment="1">
      <alignment vertical="center" wrapText="1"/>
    </xf>
    <xf numFmtId="0" fontId="28" fillId="17" borderId="85" xfId="12" applyFont="1" applyFill="1" applyBorder="1" applyAlignment="1">
      <alignment vertical="center" wrapText="1"/>
    </xf>
    <xf numFmtId="0" fontId="28" fillId="17" borderId="86" xfId="12" applyFont="1" applyFill="1" applyBorder="1" applyAlignment="1">
      <alignment vertical="center" wrapText="1"/>
    </xf>
    <xf numFmtId="0" fontId="31" fillId="17" borderId="69" xfId="8" applyFont="1" applyFill="1" applyBorder="1" applyAlignment="1">
      <alignment horizontal="center" vertical="center" wrapText="1"/>
    </xf>
    <xf numFmtId="0" fontId="31" fillId="17" borderId="70" xfId="8" applyFont="1" applyFill="1" applyBorder="1" applyAlignment="1">
      <alignment horizontal="center" vertical="center" wrapText="1"/>
    </xf>
    <xf numFmtId="0" fontId="31" fillId="17" borderId="17" xfId="8" applyFont="1" applyFill="1" applyBorder="1" applyAlignment="1" applyProtection="1">
      <alignment horizontal="center" vertical="center" wrapText="1"/>
      <protection locked="0"/>
    </xf>
    <xf numFmtId="0" fontId="31" fillId="14" borderId="0" xfId="0" applyFont="1" applyFill="1"/>
    <xf numFmtId="0" fontId="51" fillId="22" borderId="2" xfId="16" applyFont="1" applyFill="1" applyBorder="1" applyAlignment="1">
      <alignment horizontal="center" vertical="center" wrapText="1"/>
    </xf>
    <xf numFmtId="0" fontId="31" fillId="24" borderId="2" xfId="16" applyFont="1" applyFill="1" applyBorder="1" applyAlignment="1">
      <alignment horizontal="center" vertical="center"/>
    </xf>
    <xf numFmtId="0" fontId="53" fillId="24" borderId="2" xfId="16" applyFont="1" applyFill="1" applyBorder="1" applyAlignment="1">
      <alignment horizontal="center" vertical="center" wrapText="1"/>
    </xf>
    <xf numFmtId="0" fontId="54" fillId="24" borderId="2" xfId="16" applyFont="1" applyFill="1" applyBorder="1" applyAlignment="1">
      <alignment horizontal="justify" vertical="center" wrapText="1"/>
    </xf>
    <xf numFmtId="0" fontId="31" fillId="14" borderId="2" xfId="16" applyFont="1" applyFill="1" applyBorder="1" applyAlignment="1">
      <alignment horizontal="center" vertical="center"/>
    </xf>
    <xf numFmtId="0" fontId="53" fillId="14" borderId="2" xfId="16" applyFont="1" applyFill="1" applyBorder="1" applyAlignment="1">
      <alignment horizontal="center" vertical="center" wrapText="1"/>
    </xf>
    <xf numFmtId="0" fontId="54" fillId="14" borderId="2" xfId="16" applyFont="1" applyFill="1" applyBorder="1" applyAlignment="1">
      <alignment horizontal="justify" vertical="center" wrapText="1"/>
    </xf>
    <xf numFmtId="0" fontId="54" fillId="24" borderId="2" xfId="16" applyFont="1" applyFill="1" applyBorder="1" applyAlignment="1">
      <alignment horizontal="justify" vertical="center"/>
    </xf>
    <xf numFmtId="0" fontId="51" fillId="22" borderId="2" xfId="16" applyFont="1" applyFill="1" applyBorder="1" applyAlignment="1">
      <alignment vertical="center" wrapText="1"/>
    </xf>
    <xf numFmtId="0" fontId="51" fillId="22" borderId="2" xfId="16" applyFont="1" applyFill="1" applyBorder="1" applyAlignment="1">
      <alignment horizontal="center" vertical="center"/>
    </xf>
    <xf numFmtId="0" fontId="52" fillId="25" borderId="2" xfId="16" applyFont="1" applyFill="1" applyBorder="1" applyAlignment="1">
      <alignment horizontal="center" vertical="center"/>
    </xf>
    <xf numFmtId="0" fontId="56" fillId="25" borderId="2" xfId="16" applyFont="1" applyFill="1" applyBorder="1" applyAlignment="1">
      <alignment horizontal="center" vertical="center" wrapText="1"/>
    </xf>
    <xf numFmtId="0" fontId="54" fillId="25" borderId="2" xfId="16" applyFont="1" applyFill="1" applyBorder="1" applyAlignment="1">
      <alignment horizontal="justify" vertical="center" wrapText="1"/>
    </xf>
    <xf numFmtId="0" fontId="52" fillId="26" borderId="2" xfId="16" applyFont="1" applyFill="1" applyBorder="1" applyAlignment="1">
      <alignment horizontal="center" vertical="center"/>
    </xf>
    <xf numFmtId="0" fontId="56" fillId="26" borderId="2" xfId="16" applyFont="1" applyFill="1" applyBorder="1" applyAlignment="1">
      <alignment horizontal="center" vertical="center" wrapText="1"/>
    </xf>
    <xf numFmtId="0" fontId="54" fillId="26" borderId="2" xfId="16" applyFont="1" applyFill="1" applyBorder="1" applyAlignment="1">
      <alignment horizontal="justify" vertical="center" wrapText="1"/>
    </xf>
    <xf numFmtId="0" fontId="57" fillId="26" borderId="2" xfId="16" applyFont="1" applyFill="1" applyBorder="1" applyAlignment="1">
      <alignment horizontal="center" vertical="center"/>
    </xf>
    <xf numFmtId="0" fontId="57" fillId="0" borderId="2" xfId="16" applyFont="1" applyBorder="1" applyAlignment="1">
      <alignment horizontal="center" vertical="center"/>
    </xf>
    <xf numFmtId="0" fontId="56" fillId="0" borderId="2" xfId="16" applyFont="1" applyBorder="1" applyAlignment="1">
      <alignment horizontal="center" vertical="center" wrapText="1"/>
    </xf>
    <xf numFmtId="0" fontId="54" fillId="0" borderId="2" xfId="16" applyFont="1" applyBorder="1" applyAlignment="1">
      <alignment horizontal="justify" vertical="center" wrapText="1"/>
    </xf>
    <xf numFmtId="0" fontId="57" fillId="25" borderId="2" xfId="16" applyFont="1" applyFill="1" applyBorder="1" applyAlignment="1">
      <alignment horizontal="center" vertical="center"/>
    </xf>
    <xf numFmtId="0" fontId="53" fillId="25" borderId="0" xfId="16" applyFont="1" applyFill="1" applyAlignment="1">
      <alignment horizontal="center" vertical="center"/>
    </xf>
    <xf numFmtId="0" fontId="53" fillId="25" borderId="0" xfId="16" applyFont="1" applyFill="1" applyAlignment="1">
      <alignment vertical="center"/>
    </xf>
    <xf numFmtId="0" fontId="56" fillId="25" borderId="0" xfId="16" applyFont="1" applyFill="1" applyAlignment="1">
      <alignment horizontal="center" vertical="center"/>
    </xf>
    <xf numFmtId="0" fontId="54" fillId="25" borderId="0" xfId="16" applyFont="1" applyFill="1" applyAlignment="1">
      <alignment vertical="center"/>
    </xf>
    <xf numFmtId="0" fontId="52" fillId="24" borderId="2" xfId="16" applyFont="1" applyFill="1" applyBorder="1" applyAlignment="1">
      <alignment horizontal="center" vertical="center" wrapText="1"/>
    </xf>
    <xf numFmtId="0" fontId="52" fillId="14" borderId="2" xfId="16" applyFont="1" applyFill="1" applyBorder="1" applyAlignment="1">
      <alignment horizontal="center" vertical="center" wrapText="1"/>
    </xf>
    <xf numFmtId="0" fontId="54" fillId="24" borderId="2" xfId="16" applyFont="1" applyFill="1" applyBorder="1" applyAlignment="1">
      <alignment horizontal="left" vertical="center" wrapText="1"/>
    </xf>
    <xf numFmtId="0" fontId="31" fillId="14" borderId="15" xfId="16" applyFont="1" applyFill="1" applyBorder="1" applyAlignment="1">
      <alignment horizontal="center" vertical="center"/>
    </xf>
    <xf numFmtId="0" fontId="52" fillId="14" borderId="15" xfId="16" applyFont="1" applyFill="1" applyBorder="1" applyAlignment="1">
      <alignment horizontal="center" vertical="center" wrapText="1"/>
    </xf>
    <xf numFmtId="0" fontId="53" fillId="14" borderId="15" xfId="16" applyFont="1" applyFill="1" applyBorder="1" applyAlignment="1">
      <alignment horizontal="center" vertical="center" wrapText="1"/>
    </xf>
    <xf numFmtId="0" fontId="54" fillId="14" borderId="15" xfId="16" applyFont="1" applyFill="1" applyBorder="1" applyAlignment="1">
      <alignment horizontal="justify" vertical="center" wrapText="1"/>
    </xf>
    <xf numFmtId="0" fontId="31" fillId="14" borderId="14" xfId="0" applyFont="1" applyFill="1" applyBorder="1" applyAlignment="1">
      <alignment horizontal="center"/>
    </xf>
    <xf numFmtId="0" fontId="52" fillId="14" borderId="14" xfId="16" applyFont="1" applyFill="1" applyBorder="1" applyAlignment="1">
      <alignment horizontal="center" vertical="center" wrapText="1"/>
    </xf>
    <xf numFmtId="0" fontId="53" fillId="14" borderId="14" xfId="16" applyFont="1" applyFill="1" applyBorder="1" applyAlignment="1">
      <alignment horizontal="center" vertical="center" wrapText="1"/>
    </xf>
    <xf numFmtId="0" fontId="31" fillId="14" borderId="12" xfId="0" applyFont="1" applyFill="1" applyBorder="1" applyAlignment="1">
      <alignment horizontal="center"/>
    </xf>
    <xf numFmtId="0" fontId="52" fillId="25" borderId="2" xfId="16" applyFont="1" applyFill="1" applyBorder="1" applyAlignment="1">
      <alignment horizontal="center" vertical="center" wrapText="1"/>
    </xf>
    <xf numFmtId="0" fontId="53" fillId="25" borderId="2" xfId="16" applyFont="1" applyFill="1" applyBorder="1" applyAlignment="1">
      <alignment horizontal="center" vertical="center" wrapText="1"/>
    </xf>
    <xf numFmtId="0" fontId="52" fillId="26" borderId="2" xfId="16" applyFont="1" applyFill="1" applyBorder="1" applyAlignment="1">
      <alignment horizontal="center" vertical="center" wrapText="1"/>
    </xf>
    <xf numFmtId="0" fontId="53" fillId="26" borderId="2" xfId="16" applyFont="1" applyFill="1" applyBorder="1" applyAlignment="1">
      <alignment horizontal="center" vertical="center" wrapText="1"/>
    </xf>
    <xf numFmtId="0" fontId="52" fillId="0" borderId="2" xfId="16" applyFont="1" applyBorder="1" applyAlignment="1">
      <alignment horizontal="center" vertical="center" wrapText="1"/>
    </xf>
    <xf numFmtId="0" fontId="53" fillId="0" borderId="2" xfId="16" applyFont="1" applyBorder="1" applyAlignment="1">
      <alignment horizontal="center" vertical="center" wrapText="1"/>
    </xf>
    <xf numFmtId="0" fontId="56" fillId="0" borderId="0" xfId="16" applyFont="1" applyAlignment="1">
      <alignment horizontal="center" vertical="center"/>
    </xf>
    <xf numFmtId="0" fontId="53" fillId="0" borderId="0" xfId="16" applyFont="1" applyAlignment="1">
      <alignment horizontal="center" vertical="center"/>
    </xf>
    <xf numFmtId="0" fontId="53" fillId="0" borderId="0" xfId="16" applyFont="1" applyAlignment="1">
      <alignment vertical="center"/>
    </xf>
    <xf numFmtId="0" fontId="58" fillId="14" borderId="0" xfId="17" applyFont="1" applyFill="1" applyAlignment="1">
      <alignment vertical="center"/>
    </xf>
    <xf numFmtId="0" fontId="54" fillId="0" borderId="0" xfId="16" applyFont="1" applyAlignment="1">
      <alignment vertical="center"/>
    </xf>
    <xf numFmtId="0" fontId="31" fillId="17" borderId="15" xfId="8" applyFont="1" applyFill="1" applyBorder="1" applyAlignment="1" applyProtection="1">
      <alignment horizontal="center" vertical="center" wrapText="1"/>
      <protection locked="0"/>
    </xf>
    <xf numFmtId="0" fontId="0" fillId="27" borderId="0" xfId="0" applyFill="1"/>
    <xf numFmtId="0" fontId="0" fillId="27" borderId="0" xfId="0" applyFill="1" applyAlignment="1">
      <alignment horizontal="center"/>
    </xf>
    <xf numFmtId="0" fontId="59" fillId="28" borderId="39" xfId="0" applyFont="1" applyFill="1" applyBorder="1" applyAlignment="1">
      <alignment vertical="center"/>
    </xf>
    <xf numFmtId="0" fontId="59" fillId="28" borderId="40" xfId="0" applyFont="1" applyFill="1" applyBorder="1" applyAlignment="1">
      <alignment vertical="center"/>
    </xf>
    <xf numFmtId="0" fontId="59" fillId="28" borderId="41" xfId="0" applyFont="1" applyFill="1" applyBorder="1" applyAlignment="1">
      <alignment vertical="center"/>
    </xf>
    <xf numFmtId="0" fontId="37" fillId="29" borderId="67" xfId="0" applyFont="1" applyFill="1" applyBorder="1" applyAlignment="1">
      <alignment horizontal="center" vertical="center" wrapText="1"/>
    </xf>
    <xf numFmtId="14" fontId="38" fillId="29" borderId="71" xfId="0" applyNumberFormat="1" applyFont="1" applyFill="1" applyBorder="1" applyAlignment="1">
      <alignment horizontal="center" vertical="center" wrapText="1"/>
    </xf>
    <xf numFmtId="0" fontId="59" fillId="28" borderId="42" xfId="0" applyFont="1" applyFill="1" applyBorder="1" applyAlignment="1">
      <alignment vertical="center"/>
    </xf>
    <xf numFmtId="0" fontId="59" fillId="28" borderId="0" xfId="0" applyFont="1" applyFill="1" applyAlignment="1">
      <alignment vertical="center"/>
    </xf>
    <xf numFmtId="0" fontId="59" fillId="28" borderId="43" xfId="0" applyFont="1" applyFill="1" applyBorder="1" applyAlignment="1">
      <alignment vertical="center"/>
    </xf>
    <xf numFmtId="0" fontId="37" fillId="29" borderId="2" xfId="0" applyFont="1" applyFill="1" applyBorder="1" applyAlignment="1">
      <alignment horizontal="center" vertical="center" wrapText="1"/>
    </xf>
    <xf numFmtId="14" fontId="38" fillId="29" borderId="8" xfId="0" applyNumberFormat="1" applyFont="1" applyFill="1" applyBorder="1" applyAlignment="1">
      <alignment horizontal="center" vertical="center" wrapText="1"/>
    </xf>
    <xf numFmtId="0" fontId="59" fillId="28" borderId="44" xfId="0" applyFont="1" applyFill="1" applyBorder="1" applyAlignment="1">
      <alignment horizontal="center" vertical="center"/>
    </xf>
    <xf numFmtId="0" fontId="59" fillId="28" borderId="45" xfId="0" applyFont="1" applyFill="1" applyBorder="1" applyAlignment="1">
      <alignment horizontal="center" vertical="center"/>
    </xf>
    <xf numFmtId="0" fontId="59" fillId="28" borderId="46" xfId="0" applyFont="1" applyFill="1" applyBorder="1" applyAlignment="1">
      <alignment horizontal="center" vertical="center"/>
    </xf>
    <xf numFmtId="0" fontId="37" fillId="29" borderId="9" xfId="0" applyFont="1" applyFill="1" applyBorder="1" applyAlignment="1">
      <alignment horizontal="center" vertical="center" wrapText="1"/>
    </xf>
    <xf numFmtId="14" fontId="38" fillId="29" borderId="10" xfId="0" applyNumberFormat="1" applyFont="1" applyFill="1" applyBorder="1" applyAlignment="1">
      <alignment horizontal="center" vertical="center" wrapText="1"/>
    </xf>
    <xf numFmtId="0" fontId="0" fillId="27" borderId="78" xfId="0" applyFill="1" applyBorder="1" applyAlignment="1">
      <alignment vertical="center"/>
    </xf>
    <xf numFmtId="0" fontId="0" fillId="27" borderId="1" xfId="0" applyFill="1" applyBorder="1" applyAlignment="1">
      <alignment vertical="center"/>
    </xf>
    <xf numFmtId="0" fontId="11" fillId="27" borderId="1" xfId="0" applyFont="1" applyFill="1" applyBorder="1" applyAlignment="1">
      <alignment horizontal="left"/>
    </xf>
    <xf numFmtId="0" fontId="0" fillId="27" borderId="1" xfId="0" applyFill="1" applyBorder="1" applyAlignment="1">
      <alignment horizontal="center" vertical="center"/>
    </xf>
    <xf numFmtId="0" fontId="0" fillId="27" borderId="77" xfId="0" applyFill="1" applyBorder="1" applyAlignment="1">
      <alignment vertical="center"/>
    </xf>
    <xf numFmtId="0" fontId="0" fillId="27" borderId="42" xfId="0" applyFill="1" applyBorder="1" applyAlignment="1">
      <alignment vertical="center"/>
    </xf>
    <xf numFmtId="0" fontId="11" fillId="27" borderId="0" xfId="0" applyFont="1" applyFill="1" applyAlignment="1">
      <alignment horizontal="left"/>
    </xf>
    <xf numFmtId="0" fontId="0" fillId="27" borderId="0" xfId="0" applyFill="1" applyAlignment="1">
      <alignment horizontal="left"/>
    </xf>
    <xf numFmtId="0" fontId="0" fillId="27" borderId="0" xfId="0" applyFill="1" applyAlignment="1">
      <alignment vertical="center"/>
    </xf>
    <xf numFmtId="0" fontId="0" fillId="27" borderId="0" xfId="0" applyFill="1" applyAlignment="1">
      <alignment horizontal="center" vertical="center"/>
    </xf>
    <xf numFmtId="0" fontId="0" fillId="27" borderId="43" xfId="0" applyFill="1" applyBorder="1" applyAlignment="1">
      <alignment vertical="center"/>
    </xf>
    <xf numFmtId="0" fontId="28" fillId="4" borderId="2" xfId="18" applyFont="1" applyFill="1" applyBorder="1" applyAlignment="1">
      <alignment horizontal="center" vertical="center"/>
    </xf>
    <xf numFmtId="0" fontId="0" fillId="27" borderId="44" xfId="0" applyFill="1" applyBorder="1" applyAlignment="1">
      <alignment vertical="center"/>
    </xf>
    <xf numFmtId="0" fontId="0" fillId="27" borderId="45" xfId="0" applyFill="1" applyBorder="1"/>
    <xf numFmtId="0" fontId="0" fillId="27" borderId="45" xfId="0" applyFill="1" applyBorder="1" applyAlignment="1">
      <alignment vertical="center"/>
    </xf>
    <xf numFmtId="0" fontId="0" fillId="27" borderId="45" xfId="0" applyFill="1" applyBorder="1" applyAlignment="1">
      <alignment horizontal="left"/>
    </xf>
    <xf numFmtId="0" fontId="0" fillId="27" borderId="45" xfId="0" applyFill="1" applyBorder="1" applyAlignment="1" applyProtection="1">
      <alignment horizontal="center" vertical="center"/>
      <protection locked="0"/>
    </xf>
    <xf numFmtId="0" fontId="0" fillId="27" borderId="45" xfId="0" applyFill="1" applyBorder="1" applyAlignment="1">
      <alignment horizontal="center" vertical="center"/>
    </xf>
    <xf numFmtId="0" fontId="0" fillId="27" borderId="46" xfId="0" applyFill="1" applyBorder="1" applyAlignment="1">
      <alignment vertical="center"/>
    </xf>
    <xf numFmtId="0" fontId="28" fillId="4" borderId="2" xfId="18" applyFont="1" applyFill="1" applyBorder="1" applyAlignment="1">
      <alignment horizontal="center"/>
    </xf>
    <xf numFmtId="0" fontId="28" fillId="4" borderId="12" xfId="18" applyFont="1" applyFill="1" applyBorder="1" applyAlignment="1">
      <alignment horizontal="center"/>
    </xf>
    <xf numFmtId="0" fontId="32" fillId="30" borderId="74" xfId="0" applyFont="1" applyFill="1" applyBorder="1" applyAlignment="1">
      <alignment horizontal="center" vertical="center"/>
    </xf>
    <xf numFmtId="0" fontId="32" fillId="30" borderId="76" xfId="0" applyFont="1" applyFill="1" applyBorder="1" applyAlignment="1">
      <alignment horizontal="center" vertical="center" wrapText="1"/>
    </xf>
    <xf numFmtId="0" fontId="28" fillId="4" borderId="0" xfId="18" applyFont="1" applyFill="1" applyAlignment="1">
      <alignment vertical="center"/>
    </xf>
    <xf numFmtId="1" fontId="31" fillId="32" borderId="17" xfId="15" applyNumberFormat="1" applyFont="1" applyFill="1" applyBorder="1" applyAlignment="1" applyProtection="1">
      <alignment horizontal="center" vertical="center"/>
      <protection locked="0"/>
    </xf>
    <xf numFmtId="0" fontId="39" fillId="4" borderId="0" xfId="18" applyFont="1" applyFill="1" applyAlignment="1">
      <alignment vertical="center"/>
    </xf>
    <xf numFmtId="9" fontId="0" fillId="27" borderId="0" xfId="0" applyNumberFormat="1" applyFill="1" applyAlignment="1">
      <alignment vertical="center"/>
    </xf>
    <xf numFmtId="1" fontId="31" fillId="32" borderId="2" xfId="15" applyNumberFormat="1" applyFont="1" applyFill="1" applyBorder="1" applyAlignment="1" applyProtection="1">
      <alignment horizontal="center" vertical="center" wrapText="1"/>
      <protection locked="0"/>
    </xf>
    <xf numFmtId="0" fontId="32" fillId="33" borderId="3" xfId="0" applyFont="1" applyFill="1" applyBorder="1" applyAlignment="1">
      <alignment horizontal="center" vertical="center"/>
    </xf>
    <xf numFmtId="0" fontId="60" fillId="27" borderId="4" xfId="0" applyFont="1" applyFill="1" applyBorder="1" applyAlignment="1">
      <alignment horizontal="left" vertical="center"/>
    </xf>
    <xf numFmtId="0" fontId="60" fillId="27" borderId="0" xfId="0" applyFont="1" applyFill="1" applyAlignment="1">
      <alignment horizontal="left" vertical="center"/>
    </xf>
    <xf numFmtId="0" fontId="33" fillId="27" borderId="0" xfId="0" applyFont="1" applyFill="1" applyAlignment="1">
      <alignment horizontal="center" vertical="center" wrapText="1"/>
    </xf>
    <xf numFmtId="0" fontId="60" fillId="27" borderId="31" xfId="0" applyFont="1" applyFill="1" applyBorder="1" applyAlignment="1">
      <alignment horizontal="left" vertical="center"/>
    </xf>
    <xf numFmtId="0" fontId="58" fillId="27" borderId="4" xfId="0" applyFont="1" applyFill="1" applyBorder="1" applyAlignment="1">
      <alignment vertical="center"/>
    </xf>
    <xf numFmtId="0" fontId="58" fillId="27" borderId="0" xfId="0" applyFont="1" applyFill="1" applyAlignment="1">
      <alignment horizontal="left"/>
    </xf>
    <xf numFmtId="0" fontId="58" fillId="27" borderId="93" xfId="0" applyFont="1" applyFill="1" applyBorder="1" applyAlignment="1">
      <alignment horizontal="left" vertical="center"/>
    </xf>
    <xf numFmtId="0" fontId="58" fillId="27" borderId="0" xfId="0" applyFont="1" applyFill="1" applyAlignment="1">
      <alignment horizontal="center" vertical="center"/>
    </xf>
    <xf numFmtId="0" fontId="58" fillId="27" borderId="31" xfId="0" applyFont="1" applyFill="1" applyBorder="1" applyAlignment="1">
      <alignment vertical="center"/>
    </xf>
    <xf numFmtId="0" fontId="61" fillId="27" borderId="0" xfId="0" applyFont="1" applyFill="1" applyAlignment="1">
      <alignment horizontal="left"/>
    </xf>
    <xf numFmtId="0" fontId="58" fillId="27" borderId="14" xfId="0" applyFont="1" applyFill="1" applyBorder="1" applyAlignment="1">
      <alignment horizontal="center"/>
    </xf>
    <xf numFmtId="0" fontId="58" fillId="27" borderId="14" xfId="0" applyFont="1" applyFill="1" applyBorder="1" applyAlignment="1" applyProtection="1">
      <alignment horizontal="left"/>
      <protection locked="0"/>
    </xf>
    <xf numFmtId="0" fontId="58" fillId="27" borderId="0" xfId="0" applyFont="1" applyFill="1" applyAlignment="1">
      <alignment horizontal="left" vertical="center"/>
    </xf>
    <xf numFmtId="0" fontId="58" fillId="27" borderId="14" xfId="0" applyFont="1" applyFill="1" applyBorder="1" applyAlignment="1">
      <alignment horizontal="center" vertical="center"/>
    </xf>
    <xf numFmtId="0" fontId="61" fillId="27" borderId="0" xfId="0" applyFont="1" applyFill="1"/>
    <xf numFmtId="0" fontId="58" fillId="27" borderId="4" xfId="0" applyFont="1" applyFill="1" applyBorder="1" applyAlignment="1">
      <alignment horizontal="left" vertical="center"/>
    </xf>
    <xf numFmtId="0" fontId="58" fillId="27" borderId="0" xfId="0" applyFont="1" applyFill="1" applyAlignment="1">
      <alignment vertical="center"/>
    </xf>
    <xf numFmtId="0" fontId="58" fillId="27" borderId="4" xfId="0" applyFont="1" applyFill="1" applyBorder="1" applyAlignment="1">
      <alignment horizontal="center" vertical="center"/>
    </xf>
    <xf numFmtId="0" fontId="58" fillId="33" borderId="0" xfId="0" applyFont="1" applyFill="1" applyAlignment="1">
      <alignment vertical="center"/>
    </xf>
    <xf numFmtId="0" fontId="58" fillId="33" borderId="0" xfId="0" applyFont="1" applyFill="1" applyAlignment="1">
      <alignment horizontal="center" vertical="center"/>
    </xf>
    <xf numFmtId="0" fontId="58" fillId="0" borderId="0" xfId="0" applyFont="1" applyAlignment="1">
      <alignment horizontal="center"/>
    </xf>
    <xf numFmtId="0" fontId="58" fillId="34" borderId="2" xfId="0" applyFont="1" applyFill="1" applyBorder="1" applyAlignment="1">
      <alignment horizontal="center" vertical="center"/>
    </xf>
    <xf numFmtId="0" fontId="58" fillId="27" borderId="0" xfId="0" applyFont="1" applyFill="1" applyAlignment="1">
      <alignment horizontal="center"/>
    </xf>
    <xf numFmtId="0" fontId="58" fillId="34" borderId="2" xfId="0" applyFont="1" applyFill="1" applyBorder="1"/>
    <xf numFmtId="0" fontId="58" fillId="27" borderId="4" xfId="0" applyFont="1" applyFill="1" applyBorder="1" applyAlignment="1">
      <alignment horizontal="center"/>
    </xf>
    <xf numFmtId="0" fontId="58" fillId="33" borderId="0" xfId="0" applyFont="1" applyFill="1" applyAlignment="1">
      <alignment horizontal="center"/>
    </xf>
    <xf numFmtId="0" fontId="32" fillId="30" borderId="27" xfId="0" applyFont="1" applyFill="1" applyBorder="1" applyAlignment="1">
      <alignment horizontal="center" vertical="center"/>
    </xf>
    <xf numFmtId="0" fontId="31" fillId="0" borderId="39" xfId="0" applyFont="1" applyBorder="1"/>
    <xf numFmtId="0" fontId="31" fillId="0" borderId="40" xfId="0" applyFont="1" applyBorder="1"/>
    <xf numFmtId="0" fontId="32" fillId="0" borderId="40" xfId="0" applyFont="1" applyBorder="1" applyAlignment="1">
      <alignment horizontal="center"/>
    </xf>
    <xf numFmtId="0" fontId="31" fillId="0" borderId="40" xfId="0" applyFont="1" applyBorder="1" applyAlignment="1">
      <alignment horizontal="center"/>
    </xf>
    <xf numFmtId="0" fontId="31" fillId="0" borderId="41" xfId="0" applyFont="1" applyBorder="1"/>
    <xf numFmtId="0" fontId="31" fillId="0" borderId="42" xfId="0" applyFont="1" applyBorder="1"/>
    <xf numFmtId="0" fontId="31" fillId="0" borderId="0" xfId="0" applyFont="1"/>
    <xf numFmtId="0" fontId="32" fillId="0" borderId="0" xfId="0" applyFont="1" applyAlignment="1">
      <alignment horizontal="center"/>
    </xf>
    <xf numFmtId="0" fontId="31" fillId="0" borderId="0" xfId="0" applyFont="1" applyAlignment="1">
      <alignment horizontal="center"/>
    </xf>
    <xf numFmtId="0" fontId="31" fillId="0" borderId="43" xfId="0" applyFont="1" applyBorder="1"/>
    <xf numFmtId="0" fontId="31" fillId="0" borderId="44" xfId="0" applyFont="1" applyBorder="1"/>
    <xf numFmtId="0" fontId="31" fillId="0" borderId="45" xfId="0" applyFont="1" applyBorder="1"/>
    <xf numFmtId="0" fontId="31" fillId="0" borderId="46" xfId="0" applyFont="1" applyBorder="1"/>
    <xf numFmtId="0" fontId="31" fillId="27" borderId="0" xfId="0" applyFont="1" applyFill="1"/>
    <xf numFmtId="0" fontId="31" fillId="27" borderId="0" xfId="0" applyFont="1" applyFill="1" applyAlignment="1">
      <alignment horizontal="center"/>
    </xf>
    <xf numFmtId="0" fontId="15" fillId="23" borderId="14" xfId="19" applyFont="1" applyFill="1" applyBorder="1" applyAlignment="1">
      <alignment vertical="center"/>
    </xf>
    <xf numFmtId="0" fontId="15" fillId="23" borderId="12" xfId="19" applyFont="1" applyFill="1" applyBorder="1" applyAlignment="1">
      <alignment vertical="center"/>
    </xf>
    <xf numFmtId="0" fontId="62" fillId="22" borderId="2" xfId="19" applyFont="1" applyFill="1" applyBorder="1" applyAlignment="1">
      <alignment horizontal="center" vertical="center"/>
    </xf>
    <xf numFmtId="0" fontId="62" fillId="22" borderId="2" xfId="19" applyFont="1" applyFill="1" applyBorder="1" applyAlignment="1">
      <alignment horizontal="center" vertical="center" wrapText="1"/>
    </xf>
    <xf numFmtId="0" fontId="10" fillId="24" borderId="2" xfId="19" applyFont="1" applyFill="1" applyBorder="1" applyAlignment="1">
      <alignment horizontal="center" vertical="center"/>
    </xf>
    <xf numFmtId="0" fontId="63" fillId="24" borderId="2" xfId="19" applyFont="1" applyFill="1" applyBorder="1" applyAlignment="1">
      <alignment horizontal="center" vertical="center" wrapText="1"/>
    </xf>
    <xf numFmtId="0" fontId="13" fillId="24" borderId="2" xfId="19" applyFont="1" applyFill="1" applyBorder="1" applyAlignment="1">
      <alignment horizontal="center" vertical="center" wrapText="1"/>
    </xf>
    <xf numFmtId="0" fontId="14" fillId="24" borderId="2" xfId="19" applyFont="1" applyFill="1" applyBorder="1" applyAlignment="1">
      <alignment horizontal="justify" vertical="center" wrapText="1"/>
    </xf>
    <xf numFmtId="0" fontId="10" fillId="14" borderId="2" xfId="19" applyFont="1" applyFill="1" applyBorder="1" applyAlignment="1">
      <alignment horizontal="center" vertical="center"/>
    </xf>
    <xf numFmtId="0" fontId="63" fillId="14" borderId="2" xfId="19" applyFont="1" applyFill="1" applyBorder="1" applyAlignment="1">
      <alignment horizontal="center" vertical="center" wrapText="1"/>
    </xf>
    <xf numFmtId="0" fontId="13" fillId="14" borderId="2" xfId="19" applyFont="1" applyFill="1" applyBorder="1" applyAlignment="1">
      <alignment horizontal="center" vertical="center" wrapText="1"/>
    </xf>
    <xf numFmtId="0" fontId="14" fillId="14" borderId="2" xfId="19" applyFont="1" applyFill="1" applyBorder="1" applyAlignment="1">
      <alignment horizontal="justify" vertical="center" wrapText="1"/>
    </xf>
    <xf numFmtId="0" fontId="14" fillId="24" borderId="2" xfId="19" applyFont="1" applyFill="1" applyBorder="1" applyAlignment="1">
      <alignment horizontal="left" vertical="center" wrapText="1"/>
    </xf>
    <xf numFmtId="0" fontId="14" fillId="24" borderId="2" xfId="19" applyFont="1" applyFill="1" applyBorder="1" applyAlignment="1">
      <alignment horizontal="justify" vertical="center"/>
    </xf>
    <xf numFmtId="0" fontId="10" fillId="14" borderId="15" xfId="19" applyFont="1" applyFill="1" applyBorder="1" applyAlignment="1">
      <alignment horizontal="center" vertical="center"/>
    </xf>
    <xf numFmtId="0" fontId="63" fillId="14" borderId="15" xfId="19" applyFont="1" applyFill="1" applyBorder="1" applyAlignment="1">
      <alignment horizontal="center" vertical="center" wrapText="1"/>
    </xf>
    <xf numFmtId="0" fontId="13" fillId="14" borderId="15" xfId="19" applyFont="1" applyFill="1" applyBorder="1" applyAlignment="1">
      <alignment horizontal="center" vertical="center" wrapText="1"/>
    </xf>
    <xf numFmtId="0" fontId="14" fillId="14" borderId="15" xfId="19" applyFont="1" applyFill="1" applyBorder="1" applyAlignment="1">
      <alignment horizontal="justify" vertical="center" wrapText="1"/>
    </xf>
    <xf numFmtId="0" fontId="10" fillId="14" borderId="14" xfId="0" applyFont="1" applyFill="1" applyBorder="1" applyAlignment="1">
      <alignment horizontal="center"/>
    </xf>
    <xf numFmtId="0" fontId="63" fillId="14" borderId="14" xfId="19" applyFont="1" applyFill="1" applyBorder="1" applyAlignment="1">
      <alignment horizontal="center" vertical="center" wrapText="1"/>
    </xf>
    <xf numFmtId="0" fontId="13" fillId="14" borderId="14" xfId="19" applyFont="1" applyFill="1" applyBorder="1" applyAlignment="1">
      <alignment horizontal="center" vertical="center" wrapText="1"/>
    </xf>
    <xf numFmtId="0" fontId="10" fillId="14" borderId="12" xfId="0" applyFont="1" applyFill="1" applyBorder="1" applyAlignment="1">
      <alignment horizontal="center"/>
    </xf>
    <xf numFmtId="0" fontId="15" fillId="23" borderId="11" xfId="19" applyFont="1" applyFill="1" applyBorder="1" applyAlignment="1">
      <alignment vertical="center"/>
    </xf>
    <xf numFmtId="0" fontId="62" fillId="22" borderId="2" xfId="19" applyFont="1" applyFill="1" applyBorder="1" applyAlignment="1">
      <alignment vertical="center" wrapText="1"/>
    </xf>
    <xf numFmtId="0" fontId="63" fillId="25" borderId="2" xfId="19" applyFont="1" applyFill="1" applyBorder="1" applyAlignment="1">
      <alignment horizontal="center" vertical="center"/>
    </xf>
    <xf numFmtId="0" fontId="63" fillId="25" borderId="2" xfId="19" applyFont="1" applyFill="1" applyBorder="1" applyAlignment="1">
      <alignment horizontal="center" vertical="center" wrapText="1"/>
    </xf>
    <xf numFmtId="0" fontId="13" fillId="25" borderId="2" xfId="19" applyFont="1" applyFill="1" applyBorder="1" applyAlignment="1">
      <alignment horizontal="center" vertical="center" wrapText="1"/>
    </xf>
    <xf numFmtId="0" fontId="12" fillId="25" borderId="2" xfId="19" applyFont="1" applyFill="1" applyBorder="1" applyAlignment="1">
      <alignment horizontal="center" vertical="center" wrapText="1"/>
    </xf>
    <xf numFmtId="0" fontId="14" fillId="25" borderId="2" xfId="19" applyFont="1" applyFill="1" applyBorder="1" applyAlignment="1">
      <alignment horizontal="justify" vertical="center" wrapText="1"/>
    </xf>
    <xf numFmtId="0" fontId="63" fillId="26" borderId="2" xfId="19" applyFont="1" applyFill="1" applyBorder="1" applyAlignment="1">
      <alignment horizontal="center" vertical="center"/>
    </xf>
    <xf numFmtId="0" fontId="63" fillId="26" borderId="2" xfId="19" applyFont="1" applyFill="1" applyBorder="1" applyAlignment="1">
      <alignment horizontal="center" vertical="center" wrapText="1"/>
    </xf>
    <xf numFmtId="0" fontId="13" fillId="26" borderId="2" xfId="19" applyFont="1" applyFill="1" applyBorder="1" applyAlignment="1">
      <alignment horizontal="center" vertical="center" wrapText="1"/>
    </xf>
    <xf numFmtId="0" fontId="12" fillId="26" borderId="2" xfId="19" applyFont="1" applyFill="1" applyBorder="1" applyAlignment="1">
      <alignment horizontal="center" vertical="center" wrapText="1"/>
    </xf>
    <xf numFmtId="0" fontId="14" fillId="26" borderId="2" xfId="19" applyFont="1" applyFill="1" applyBorder="1" applyAlignment="1">
      <alignment horizontal="justify" vertical="center" wrapText="1"/>
    </xf>
    <xf numFmtId="0" fontId="64" fillId="26" borderId="2" xfId="19" applyFont="1" applyFill="1" applyBorder="1" applyAlignment="1">
      <alignment horizontal="center" vertical="center"/>
    </xf>
    <xf numFmtId="0" fontId="64" fillId="0" borderId="2" xfId="19" applyFont="1" applyBorder="1" applyAlignment="1">
      <alignment horizontal="center" vertical="center"/>
    </xf>
    <xf numFmtId="0" fontId="63" fillId="0" borderId="2" xfId="19" applyFont="1" applyBorder="1" applyAlignment="1">
      <alignment horizontal="center" vertical="center" wrapText="1"/>
    </xf>
    <xf numFmtId="0" fontId="13" fillId="0" borderId="2" xfId="19" applyFont="1" applyBorder="1" applyAlignment="1">
      <alignment horizontal="center" vertical="center" wrapText="1"/>
    </xf>
    <xf numFmtId="0" fontId="12" fillId="0" borderId="2" xfId="19" applyFont="1" applyBorder="1" applyAlignment="1">
      <alignment horizontal="center" vertical="center" wrapText="1"/>
    </xf>
    <xf numFmtId="0" fontId="14" fillId="0" borderId="2" xfId="19" applyFont="1" applyBorder="1" applyAlignment="1">
      <alignment horizontal="justify" vertical="center" wrapText="1"/>
    </xf>
    <xf numFmtId="0" fontId="64" fillId="25" borderId="2" xfId="19" applyFont="1" applyFill="1" applyBorder="1" applyAlignment="1">
      <alignment horizontal="center" vertical="center"/>
    </xf>
    <xf numFmtId="0" fontId="65" fillId="0" borderId="0" xfId="19" applyFont="1" applyAlignment="1">
      <alignment horizontal="center" vertical="center"/>
    </xf>
    <xf numFmtId="0" fontId="66" fillId="0" borderId="0" xfId="19" applyFont="1" applyAlignment="1">
      <alignment horizontal="center" vertical="center"/>
    </xf>
    <xf numFmtId="0" fontId="66" fillId="0" borderId="0" xfId="19" applyFont="1" applyAlignment="1">
      <alignment vertical="center"/>
    </xf>
    <xf numFmtId="0" fontId="61" fillId="14" borderId="0" xfId="17" applyFont="1" applyFill="1" applyAlignment="1">
      <alignment vertical="center"/>
    </xf>
    <xf numFmtId="0" fontId="65" fillId="25" borderId="0" xfId="19" applyFont="1" applyFill="1" applyAlignment="1">
      <alignment horizontal="center" vertical="center"/>
    </xf>
    <xf numFmtId="0" fontId="66" fillId="25" borderId="0" xfId="19" applyFont="1" applyFill="1" applyAlignment="1">
      <alignment horizontal="center" vertical="center"/>
    </xf>
    <xf numFmtId="0" fontId="66" fillId="25" borderId="0" xfId="19" applyFont="1" applyFill="1" applyAlignment="1">
      <alignment vertical="center"/>
    </xf>
    <xf numFmtId="0" fontId="31" fillId="17" borderId="7" xfId="8" applyFont="1" applyFill="1" applyBorder="1" applyAlignment="1" applyProtection="1">
      <alignment horizontal="center" vertical="center" wrapText="1"/>
      <protection locked="0"/>
    </xf>
    <xf numFmtId="2" fontId="28" fillId="4" borderId="0" xfId="12" applyNumberFormat="1" applyFont="1" applyFill="1"/>
    <xf numFmtId="0" fontId="28" fillId="17" borderId="66" xfId="12" applyFont="1" applyFill="1" applyBorder="1" applyAlignment="1">
      <alignment horizontal="center" vertical="center"/>
    </xf>
    <xf numFmtId="0" fontId="31" fillId="17" borderId="66" xfId="8" applyFont="1" applyFill="1" applyBorder="1" applyAlignment="1">
      <alignment horizontal="center" vertical="center" wrapText="1"/>
    </xf>
    <xf numFmtId="0" fontId="31" fillId="17" borderId="7" xfId="8" applyFont="1" applyFill="1" applyBorder="1" applyAlignment="1" applyProtection="1">
      <alignment vertical="center" wrapText="1"/>
      <protection locked="0"/>
    </xf>
    <xf numFmtId="0" fontId="31" fillId="17" borderId="12" xfId="8" applyFont="1" applyFill="1" applyBorder="1" applyAlignment="1" applyProtection="1">
      <alignment vertical="center" wrapText="1"/>
      <protection locked="0"/>
    </xf>
    <xf numFmtId="0" fontId="31" fillId="17" borderId="32" xfId="8" applyFont="1" applyFill="1" applyBorder="1" applyAlignment="1" applyProtection="1">
      <alignment vertical="center" wrapText="1"/>
      <protection locked="0"/>
    </xf>
    <xf numFmtId="0" fontId="28" fillId="17" borderId="74" xfId="12" applyFont="1" applyFill="1" applyBorder="1" applyAlignment="1">
      <alignment horizontal="center" vertical="center"/>
    </xf>
    <xf numFmtId="0" fontId="31" fillId="17" borderId="67" xfId="8" applyFont="1" applyFill="1" applyBorder="1" applyAlignment="1" applyProtection="1">
      <alignment vertical="center" wrapText="1"/>
      <protection locked="0"/>
    </xf>
    <xf numFmtId="0" fontId="31" fillId="17" borderId="66" xfId="8" applyFont="1" applyFill="1" applyBorder="1" applyAlignment="1" applyProtection="1">
      <alignment vertical="center" wrapText="1"/>
      <protection locked="0"/>
    </xf>
    <xf numFmtId="0" fontId="31" fillId="17" borderId="71" xfId="8" applyFont="1" applyFill="1" applyBorder="1" applyAlignment="1" applyProtection="1">
      <alignment vertical="center" wrapText="1"/>
      <protection locked="0"/>
    </xf>
    <xf numFmtId="0" fontId="31" fillId="17" borderId="69" xfId="8" applyFont="1" applyFill="1" applyBorder="1" applyAlignment="1" applyProtection="1">
      <alignment vertical="center" wrapText="1"/>
      <protection locked="0"/>
    </xf>
    <xf numFmtId="0" fontId="31" fillId="17" borderId="8" xfId="8" applyFont="1" applyFill="1" applyBorder="1" applyAlignment="1" applyProtection="1">
      <alignment vertical="center" wrapText="1"/>
      <protection locked="0"/>
    </xf>
    <xf numFmtId="0" fontId="31" fillId="17" borderId="70" xfId="8" applyFont="1" applyFill="1" applyBorder="1" applyAlignment="1" applyProtection="1">
      <alignment vertical="center" wrapText="1"/>
      <protection locked="0"/>
    </xf>
    <xf numFmtId="0" fontId="31" fillId="17" borderId="10" xfId="8" applyFont="1" applyFill="1" applyBorder="1" applyAlignment="1" applyProtection="1">
      <alignment vertical="center" wrapText="1"/>
      <protection locked="0"/>
    </xf>
    <xf numFmtId="0" fontId="28" fillId="4" borderId="2" xfId="20" applyFont="1" applyFill="1" applyBorder="1" applyAlignment="1">
      <alignment horizontal="center" vertical="center"/>
    </xf>
    <xf numFmtId="0" fontId="28" fillId="4" borderId="2" xfId="20" applyFont="1" applyFill="1" applyBorder="1" applyAlignment="1">
      <alignment horizontal="center"/>
    </xf>
    <xf numFmtId="0" fontId="28" fillId="4" borderId="12" xfId="20" applyFont="1" applyFill="1" applyBorder="1" applyAlignment="1">
      <alignment horizontal="center"/>
    </xf>
    <xf numFmtId="0" fontId="28" fillId="4" borderId="0" xfId="20" applyFont="1" applyFill="1" applyAlignment="1">
      <alignment vertical="center"/>
    </xf>
    <xf numFmtId="0" fontId="39" fillId="4" borderId="0" xfId="20" applyFont="1" applyFill="1" applyAlignment="1">
      <alignment vertical="center"/>
    </xf>
    <xf numFmtId="0" fontId="15" fillId="23" borderId="14" xfId="21" applyFont="1" applyFill="1" applyBorder="1" applyAlignment="1">
      <alignment vertical="center"/>
    </xf>
    <xf numFmtId="0" fontId="15" fillId="23" borderId="12" xfId="21" applyFont="1" applyFill="1" applyBorder="1" applyAlignment="1">
      <alignment vertical="center"/>
    </xf>
    <xf numFmtId="0" fontId="62" fillId="22" borderId="2" xfId="21" applyFont="1" applyFill="1" applyBorder="1" applyAlignment="1">
      <alignment horizontal="center" vertical="center"/>
    </xf>
    <xf numFmtId="0" fontId="62" fillId="22" borderId="2" xfId="21" applyFont="1" applyFill="1" applyBorder="1" applyAlignment="1">
      <alignment horizontal="center" vertical="center" wrapText="1"/>
    </xf>
    <xf numFmtId="0" fontId="10" fillId="24" borderId="2" xfId="21" applyFont="1" applyFill="1" applyBorder="1" applyAlignment="1">
      <alignment horizontal="center" vertical="center"/>
    </xf>
    <xf numFmtId="0" fontId="63" fillId="24" borderId="2" xfId="21" applyFont="1" applyFill="1" applyBorder="1" applyAlignment="1">
      <alignment horizontal="center" vertical="center" wrapText="1"/>
    </xf>
    <xf numFmtId="0" fontId="13" fillId="24" borderId="2" xfId="21" applyFont="1" applyFill="1" applyBorder="1" applyAlignment="1">
      <alignment horizontal="center" vertical="center" wrapText="1"/>
    </xf>
    <xf numFmtId="0" fontId="14" fillId="24" borderId="2" xfId="21" applyFont="1" applyFill="1" applyBorder="1" applyAlignment="1">
      <alignment horizontal="justify" vertical="center" wrapText="1"/>
    </xf>
    <xf numFmtId="0" fontId="10" fillId="14" borderId="2" xfId="21" applyFont="1" applyFill="1" applyBorder="1" applyAlignment="1">
      <alignment horizontal="center" vertical="center"/>
    </xf>
    <xf numFmtId="0" fontId="63" fillId="14" borderId="2" xfId="21" applyFont="1" applyFill="1" applyBorder="1" applyAlignment="1">
      <alignment horizontal="center" vertical="center" wrapText="1"/>
    </xf>
    <xf numFmtId="0" fontId="13" fillId="14" borderId="2" xfId="21" applyFont="1" applyFill="1" applyBorder="1" applyAlignment="1">
      <alignment horizontal="center" vertical="center" wrapText="1"/>
    </xf>
    <xf numFmtId="0" fontId="14" fillId="14" borderId="2" xfId="21" applyFont="1" applyFill="1" applyBorder="1" applyAlignment="1">
      <alignment horizontal="justify" vertical="center" wrapText="1"/>
    </xf>
    <xf numFmtId="0" fontId="14" fillId="24" borderId="2" xfId="21" applyFont="1" applyFill="1" applyBorder="1" applyAlignment="1">
      <alignment horizontal="left" vertical="center" wrapText="1"/>
    </xf>
    <xf numFmtId="0" fontId="14" fillId="24" borderId="2" xfId="21" applyFont="1" applyFill="1" applyBorder="1" applyAlignment="1">
      <alignment horizontal="justify" vertical="center"/>
    </xf>
    <xf numFmtId="0" fontId="10" fillId="14" borderId="15" xfId="21" applyFont="1" applyFill="1" applyBorder="1" applyAlignment="1">
      <alignment horizontal="center" vertical="center"/>
    </xf>
    <xf numFmtId="0" fontId="63" fillId="14" borderId="15" xfId="21" applyFont="1" applyFill="1" applyBorder="1" applyAlignment="1">
      <alignment horizontal="center" vertical="center" wrapText="1"/>
    </xf>
    <xf numFmtId="0" fontId="13" fillId="14" borderId="15" xfId="21" applyFont="1" applyFill="1" applyBorder="1" applyAlignment="1">
      <alignment horizontal="center" vertical="center" wrapText="1"/>
    </xf>
    <xf numFmtId="0" fontId="14" fillId="14" borderId="15" xfId="21" applyFont="1" applyFill="1" applyBorder="1" applyAlignment="1">
      <alignment horizontal="justify" vertical="center" wrapText="1"/>
    </xf>
    <xf numFmtId="0" fontId="63" fillId="14" borderId="14" xfId="21" applyFont="1" applyFill="1" applyBorder="1" applyAlignment="1">
      <alignment horizontal="center" vertical="center" wrapText="1"/>
    </xf>
    <xf numFmtId="0" fontId="13" fillId="14" borderId="14" xfId="21" applyFont="1" applyFill="1" applyBorder="1" applyAlignment="1">
      <alignment horizontal="center" vertical="center" wrapText="1"/>
    </xf>
    <xf numFmtId="0" fontId="15" fillId="23" borderId="11" xfId="21" applyFont="1" applyFill="1" applyBorder="1" applyAlignment="1">
      <alignment vertical="center"/>
    </xf>
    <xf numFmtId="0" fontId="62" fillId="22" borderId="2" xfId="21" applyFont="1" applyFill="1" applyBorder="1" applyAlignment="1">
      <alignment vertical="center" wrapText="1"/>
    </xf>
    <xf numFmtId="0" fontId="63" fillId="25" borderId="2" xfId="21" applyFont="1" applyFill="1" applyBorder="1" applyAlignment="1">
      <alignment horizontal="center" vertical="center"/>
    </xf>
    <xf numFmtId="0" fontId="63" fillId="25" borderId="2" xfId="21" applyFont="1" applyFill="1" applyBorder="1" applyAlignment="1">
      <alignment horizontal="center" vertical="center" wrapText="1"/>
    </xf>
    <xf numFmtId="0" fontId="13" fillId="25" borderId="2" xfId="21" applyFont="1" applyFill="1" applyBorder="1" applyAlignment="1">
      <alignment horizontal="center" vertical="center" wrapText="1"/>
    </xf>
    <xf numFmtId="0" fontId="12" fillId="25" borderId="2" xfId="21" applyFont="1" applyFill="1" applyBorder="1" applyAlignment="1">
      <alignment horizontal="center" vertical="center" wrapText="1"/>
    </xf>
    <xf numFmtId="0" fontId="14" fillId="25" borderId="2" xfId="21" applyFont="1" applyFill="1" applyBorder="1" applyAlignment="1">
      <alignment horizontal="justify" vertical="center" wrapText="1"/>
    </xf>
    <xf numFmtId="0" fontId="63" fillId="26" borderId="2" xfId="21" applyFont="1" applyFill="1" applyBorder="1" applyAlignment="1">
      <alignment horizontal="center" vertical="center"/>
    </xf>
    <xf numFmtId="0" fontId="63" fillId="26" borderId="2" xfId="21" applyFont="1" applyFill="1" applyBorder="1" applyAlignment="1">
      <alignment horizontal="center" vertical="center" wrapText="1"/>
    </xf>
    <xf numFmtId="0" fontId="13" fillId="26" borderId="2" xfId="21" applyFont="1" applyFill="1" applyBorder="1" applyAlignment="1">
      <alignment horizontal="center" vertical="center" wrapText="1"/>
    </xf>
    <xf numFmtId="0" fontId="12" fillId="26" borderId="2" xfId="21" applyFont="1" applyFill="1" applyBorder="1" applyAlignment="1">
      <alignment horizontal="center" vertical="center" wrapText="1"/>
    </xf>
    <xf numFmtId="0" fontId="14" fillId="26" borderId="2" xfId="21" applyFont="1" applyFill="1" applyBorder="1" applyAlignment="1">
      <alignment horizontal="justify" vertical="center" wrapText="1"/>
    </xf>
    <xf numFmtId="0" fontId="64" fillId="26" borderId="2" xfId="21" applyFont="1" applyFill="1" applyBorder="1" applyAlignment="1">
      <alignment horizontal="center" vertical="center"/>
    </xf>
    <xf numFmtId="0" fontId="64" fillId="0" borderId="2" xfId="21" applyFont="1" applyBorder="1" applyAlignment="1">
      <alignment horizontal="center" vertical="center"/>
    </xf>
    <xf numFmtId="0" fontId="63" fillId="0" borderId="2" xfId="21" applyFont="1" applyBorder="1" applyAlignment="1">
      <alignment horizontal="center" vertical="center" wrapText="1"/>
    </xf>
    <xf numFmtId="0" fontId="13" fillId="0" borderId="2" xfId="21" applyFont="1" applyBorder="1" applyAlignment="1">
      <alignment horizontal="center" vertical="center" wrapText="1"/>
    </xf>
    <xf numFmtId="0" fontId="12" fillId="0" borderId="2" xfId="21" applyFont="1" applyBorder="1" applyAlignment="1">
      <alignment horizontal="center" vertical="center" wrapText="1"/>
    </xf>
    <xf numFmtId="0" fontId="14" fillId="0" borderId="2" xfId="21" applyFont="1" applyBorder="1" applyAlignment="1">
      <alignment horizontal="justify" vertical="center" wrapText="1"/>
    </xf>
    <xf numFmtId="0" fontId="64" fillId="25" borderId="2" xfId="21" applyFont="1" applyFill="1" applyBorder="1" applyAlignment="1">
      <alignment horizontal="center" vertical="center"/>
    </xf>
    <xf numFmtId="0" fontId="65" fillId="0" borderId="0" xfId="21" applyFont="1" applyAlignment="1">
      <alignment horizontal="center" vertical="center"/>
    </xf>
    <xf numFmtId="0" fontId="66" fillId="0" borderId="0" xfId="21" applyFont="1" applyAlignment="1">
      <alignment horizontal="center" vertical="center"/>
    </xf>
    <xf numFmtId="0" fontId="66" fillId="0" borderId="0" xfId="21" applyFont="1" applyAlignment="1">
      <alignment vertical="center"/>
    </xf>
    <xf numFmtId="0" fontId="65" fillId="25" borderId="0" xfId="21" applyFont="1" applyFill="1" applyAlignment="1">
      <alignment horizontal="center" vertical="center"/>
    </xf>
    <xf numFmtId="0" fontId="66" fillId="25" borderId="0" xfId="21" applyFont="1" applyFill="1" applyAlignment="1">
      <alignment horizontal="center" vertical="center"/>
    </xf>
    <xf numFmtId="0" fontId="66" fillId="25" borderId="0" xfId="21" applyFont="1" applyFill="1" applyAlignment="1">
      <alignment vertical="center"/>
    </xf>
    <xf numFmtId="0" fontId="31" fillId="4" borderId="0" xfId="20" applyFont="1" applyFill="1" applyAlignment="1">
      <alignment horizontal="center"/>
    </xf>
    <xf numFmtId="0" fontId="28" fillId="4" borderId="0" xfId="20" applyFont="1" applyFill="1"/>
    <xf numFmtId="0" fontId="28" fillId="4" borderId="0" xfId="20" applyFont="1" applyFill="1" applyAlignment="1">
      <alignment horizontal="center" vertical="center"/>
    </xf>
    <xf numFmtId="2" fontId="28" fillId="4" borderId="0" xfId="20" applyNumberFormat="1" applyFont="1" applyFill="1"/>
    <xf numFmtId="0" fontId="31" fillId="4" borderId="0" xfId="20" applyFont="1" applyFill="1" applyAlignment="1">
      <alignment horizontal="center" vertical="center"/>
    </xf>
    <xf numFmtId="0" fontId="28" fillId="4" borderId="0" xfId="20" applyFont="1" applyFill="1" applyAlignment="1" applyProtection="1">
      <alignment horizontal="center" vertical="center"/>
      <protection locked="0"/>
    </xf>
    <xf numFmtId="0" fontId="28" fillId="4" borderId="2" xfId="20" applyFont="1" applyFill="1" applyBorder="1" applyAlignment="1">
      <alignment vertical="center"/>
    </xf>
    <xf numFmtId="0" fontId="28" fillId="4" borderId="0" xfId="20" applyFont="1" applyFill="1" applyAlignment="1">
      <alignment horizontal="center"/>
    </xf>
    <xf numFmtId="0" fontId="31" fillId="4" borderId="0" xfId="20" applyFont="1" applyFill="1" applyAlignment="1" applyProtection="1">
      <alignment horizontal="center" vertical="center"/>
      <protection locked="0"/>
    </xf>
    <xf numFmtId="9" fontId="40" fillId="4" borderId="53" xfId="20" applyNumberFormat="1" applyFont="1" applyFill="1" applyBorder="1" applyAlignment="1">
      <alignment horizontal="center"/>
    </xf>
    <xf numFmtId="0" fontId="30" fillId="4" borderId="0" xfId="20" applyFont="1" applyFill="1" applyAlignment="1">
      <alignment horizontal="left" vertical="center"/>
    </xf>
    <xf numFmtId="0" fontId="35" fillId="4" borderId="0" xfId="20" applyFont="1" applyFill="1" applyAlignment="1">
      <alignment vertical="center"/>
    </xf>
    <xf numFmtId="0" fontId="28" fillId="4" borderId="2" xfId="20" applyFont="1" applyFill="1" applyBorder="1" applyAlignment="1" applyProtection="1">
      <alignment horizontal="center" vertical="center"/>
      <protection locked="0"/>
    </xf>
    <xf numFmtId="0" fontId="29" fillId="4" borderId="2" xfId="20" applyFont="1" applyFill="1" applyBorder="1" applyAlignment="1">
      <alignment horizontal="center" vertical="center"/>
    </xf>
    <xf numFmtId="0" fontId="28" fillId="17" borderId="2" xfId="20" applyFont="1" applyFill="1" applyBorder="1" applyAlignment="1" applyProtection="1">
      <alignment vertical="center"/>
      <protection locked="0"/>
    </xf>
    <xf numFmtId="0" fontId="31" fillId="4" borderId="12" xfId="20" applyFont="1" applyFill="1" applyBorder="1" applyAlignment="1" applyProtection="1">
      <alignment horizontal="center" vertical="center"/>
      <protection locked="0"/>
    </xf>
    <xf numFmtId="2" fontId="29" fillId="4" borderId="0" xfId="20" applyNumberFormat="1" applyFont="1" applyFill="1" applyAlignment="1">
      <alignment horizontal="center"/>
    </xf>
    <xf numFmtId="9" fontId="28" fillId="4" borderId="0" xfId="20" applyNumberFormat="1" applyFont="1" applyFill="1"/>
    <xf numFmtId="0" fontId="29" fillId="4" borderId="0" xfId="20" applyFont="1" applyFill="1" applyAlignment="1" applyProtection="1">
      <alignment horizontal="center" vertical="center"/>
      <protection locked="0"/>
    </xf>
    <xf numFmtId="0" fontId="29" fillId="4" borderId="0" xfId="20" applyFont="1" applyFill="1" applyAlignment="1">
      <alignment horizontal="center" vertical="center"/>
    </xf>
    <xf numFmtId="0" fontId="31" fillId="18" borderId="0" xfId="8" applyFont="1" applyFill="1" applyAlignment="1">
      <alignment horizontal="center" vertical="center" wrapText="1"/>
    </xf>
    <xf numFmtId="0" fontId="31" fillId="0" borderId="0" xfId="0" applyFont="1" applyAlignment="1">
      <alignment horizontal="left"/>
    </xf>
    <xf numFmtId="0" fontId="31" fillId="0" borderId="6" xfId="0" applyFont="1" applyBorder="1" applyAlignment="1">
      <alignment horizontal="center"/>
    </xf>
    <xf numFmtId="0" fontId="32" fillId="0" borderId="45" xfId="0" applyFont="1" applyBorder="1"/>
    <xf numFmtId="0" fontId="32" fillId="30" borderId="39" xfId="0" applyFont="1" applyFill="1" applyBorder="1" applyAlignment="1">
      <alignment horizontal="center" vertical="center"/>
    </xf>
    <xf numFmtId="0" fontId="31" fillId="17" borderId="66" xfId="8" applyFont="1" applyFill="1" applyBorder="1" applyAlignment="1" applyProtection="1">
      <alignment horizontal="center" vertical="center" wrapText="1"/>
      <protection locked="0"/>
    </xf>
    <xf numFmtId="0" fontId="31" fillId="17" borderId="69" xfId="8" applyFont="1" applyFill="1" applyBorder="1" applyAlignment="1" applyProtection="1">
      <alignment horizontal="center" vertical="center" wrapText="1"/>
      <protection locked="0"/>
    </xf>
    <xf numFmtId="0" fontId="32" fillId="30" borderId="42" xfId="0" applyFont="1" applyFill="1" applyBorder="1" applyAlignment="1">
      <alignment horizontal="center" vertical="center"/>
    </xf>
    <xf numFmtId="0" fontId="38" fillId="4" borderId="0" xfId="20" applyFont="1" applyFill="1" applyAlignment="1" applyProtection="1">
      <alignment horizontal="center" vertical="center"/>
      <protection locked="0"/>
    </xf>
    <xf numFmtId="0" fontId="31" fillId="17" borderId="70" xfId="8" applyFont="1" applyFill="1" applyBorder="1" applyAlignment="1" applyProtection="1">
      <alignment horizontal="center" vertical="center" wrapText="1"/>
      <protection locked="0"/>
    </xf>
    <xf numFmtId="0" fontId="31" fillId="17" borderId="34" xfId="8" applyFont="1" applyFill="1" applyBorder="1" applyAlignment="1" applyProtection="1">
      <alignment horizontal="center" vertical="center" wrapText="1"/>
      <protection locked="0"/>
    </xf>
    <xf numFmtId="1" fontId="31" fillId="32" borderId="34" xfId="15" applyNumberFormat="1" applyFont="1" applyFill="1" applyBorder="1" applyAlignment="1" applyProtection="1">
      <alignment horizontal="center" vertical="center"/>
      <protection locked="0"/>
    </xf>
    <xf numFmtId="1" fontId="31" fillId="32" borderId="8" xfId="15" applyNumberFormat="1" applyFont="1" applyFill="1" applyBorder="1" applyAlignment="1" applyProtection="1">
      <alignment horizontal="center" vertical="center" wrapText="1"/>
      <protection locked="0"/>
    </xf>
    <xf numFmtId="0" fontId="40" fillId="4" borderId="0" xfId="20" applyFont="1" applyFill="1" applyAlignment="1">
      <alignment horizontal="center"/>
    </xf>
    <xf numFmtId="0" fontId="31" fillId="21" borderId="6" xfId="8" applyFont="1" applyFill="1" applyBorder="1" applyAlignment="1" applyProtection="1">
      <alignment vertical="center" wrapText="1"/>
      <protection locked="0"/>
    </xf>
    <xf numFmtId="0" fontId="31" fillId="21" borderId="61" xfId="8" applyFont="1" applyFill="1" applyBorder="1" applyAlignment="1" applyProtection="1">
      <alignment vertical="center" wrapText="1"/>
      <protection locked="0"/>
    </xf>
    <xf numFmtId="0" fontId="31" fillId="21" borderId="14" xfId="8" applyFont="1" applyFill="1" applyBorder="1" applyAlignment="1" applyProtection="1">
      <alignment vertical="center" wrapText="1"/>
      <protection locked="0"/>
    </xf>
    <xf numFmtId="0" fontId="31" fillId="21" borderId="56" xfId="8" applyFont="1" applyFill="1" applyBorder="1" applyAlignment="1" applyProtection="1">
      <alignment vertical="center" wrapText="1"/>
      <protection locked="0"/>
    </xf>
    <xf numFmtId="0" fontId="32" fillId="21" borderId="55" xfId="8" applyFont="1" applyFill="1" applyBorder="1" applyAlignment="1">
      <alignment vertical="center" wrapText="1"/>
    </xf>
    <xf numFmtId="0" fontId="32" fillId="21" borderId="6" xfId="8" applyFont="1" applyFill="1" applyBorder="1" applyAlignment="1">
      <alignment vertical="center" wrapText="1"/>
    </xf>
    <xf numFmtId="0" fontId="32" fillId="21" borderId="7" xfId="8" applyFont="1" applyFill="1" applyBorder="1" applyAlignment="1">
      <alignment vertical="center" wrapText="1"/>
    </xf>
    <xf numFmtId="0" fontId="28" fillId="4" borderId="2" xfId="22" applyFont="1" applyFill="1" applyBorder="1" applyAlignment="1">
      <alignment horizontal="center" vertical="center"/>
    </xf>
    <xf numFmtId="0" fontId="28" fillId="4" borderId="2" xfId="22" applyFont="1" applyFill="1" applyBorder="1" applyAlignment="1">
      <alignment horizontal="center"/>
    </xf>
    <xf numFmtId="0" fontId="28" fillId="4" borderId="12" xfId="22" applyFont="1" applyFill="1" applyBorder="1" applyAlignment="1">
      <alignment horizontal="center"/>
    </xf>
    <xf numFmtId="0" fontId="28" fillId="4" borderId="0" xfId="22" applyFont="1" applyFill="1" applyAlignment="1">
      <alignment vertical="center"/>
    </xf>
    <xf numFmtId="0" fontId="67" fillId="30" borderId="9" xfId="0" applyFont="1" applyFill="1" applyBorder="1" applyAlignment="1">
      <alignment horizontal="center" vertical="center" wrapText="1"/>
    </xf>
    <xf numFmtId="0" fontId="39" fillId="4" borderId="0" xfId="22" applyFont="1" applyFill="1" applyAlignment="1">
      <alignment vertical="center"/>
    </xf>
    <xf numFmtId="0" fontId="31" fillId="17" borderId="30" xfId="8" applyFont="1" applyFill="1" applyBorder="1" applyAlignment="1" applyProtection="1">
      <alignment horizontal="center" vertical="center" wrapText="1"/>
      <protection locked="0"/>
    </xf>
    <xf numFmtId="2" fontId="31" fillId="17" borderId="17" xfId="15" applyNumberFormat="1" applyFont="1" applyFill="1" applyBorder="1" applyAlignment="1" applyProtection="1">
      <alignment horizontal="center" vertical="center" wrapText="1"/>
      <protection locked="0"/>
    </xf>
    <xf numFmtId="2" fontId="31" fillId="17" borderId="2" xfId="8" applyNumberFormat="1" applyFont="1" applyFill="1" applyBorder="1" applyAlignment="1" applyProtection="1">
      <alignment horizontal="center" vertical="center" wrapText="1"/>
      <protection locked="0"/>
    </xf>
    <xf numFmtId="0" fontId="32" fillId="33" borderId="78" xfId="0" applyFont="1" applyFill="1" applyBorder="1" applyAlignment="1">
      <alignment horizontal="center" vertical="center"/>
    </xf>
    <xf numFmtId="0" fontId="0" fillId="27" borderId="6" xfId="0" applyFill="1" applyBorder="1"/>
    <xf numFmtId="0" fontId="32" fillId="0" borderId="6" xfId="0" applyFont="1" applyBorder="1" applyAlignment="1">
      <alignment horizontal="center"/>
    </xf>
    <xf numFmtId="0" fontId="15" fillId="23" borderId="14" xfId="23" applyFont="1" applyFill="1" applyBorder="1" applyAlignment="1">
      <alignment vertical="center"/>
    </xf>
    <xf numFmtId="0" fontId="15" fillId="23" borderId="12" xfId="23" applyFont="1" applyFill="1" applyBorder="1" applyAlignment="1">
      <alignment vertical="center"/>
    </xf>
    <xf numFmtId="0" fontId="62" fillId="22" borderId="2" xfId="23" applyFont="1" applyFill="1" applyBorder="1" applyAlignment="1">
      <alignment horizontal="center" vertical="center"/>
    </xf>
    <xf numFmtId="0" fontId="62" fillId="22" borderId="2" xfId="23" applyFont="1" applyFill="1" applyBorder="1" applyAlignment="1">
      <alignment horizontal="center" vertical="center" wrapText="1"/>
    </xf>
    <xf numFmtId="0" fontId="10" fillId="24" borderId="2" xfId="23" applyFont="1" applyFill="1" applyBorder="1" applyAlignment="1">
      <alignment horizontal="center" vertical="center"/>
    </xf>
    <xf numFmtId="0" fontId="63" fillId="24" borderId="2" xfId="23" applyFont="1" applyFill="1" applyBorder="1" applyAlignment="1">
      <alignment horizontal="center" vertical="center" wrapText="1"/>
    </xf>
    <xf numFmtId="0" fontId="13" fillId="24" borderId="2" xfId="23" applyFont="1" applyFill="1" applyBorder="1" applyAlignment="1">
      <alignment horizontal="center" vertical="center" wrapText="1"/>
    </xf>
    <xf numFmtId="0" fontId="14" fillId="24" borderId="2" xfId="23" applyFont="1" applyFill="1" applyBorder="1" applyAlignment="1">
      <alignment horizontal="justify" vertical="center" wrapText="1"/>
    </xf>
    <xf numFmtId="0" fontId="10" fillId="14" borderId="2" xfId="23" applyFont="1" applyFill="1" applyBorder="1" applyAlignment="1">
      <alignment horizontal="center" vertical="center"/>
    </xf>
    <xf numFmtId="0" fontId="63" fillId="14" borderId="2" xfId="23" applyFont="1" applyFill="1" applyBorder="1" applyAlignment="1">
      <alignment horizontal="center" vertical="center" wrapText="1"/>
    </xf>
    <xf numFmtId="0" fontId="13" fillId="14" borderId="2" xfId="23" applyFont="1" applyFill="1" applyBorder="1" applyAlignment="1">
      <alignment horizontal="center" vertical="center" wrapText="1"/>
    </xf>
    <xf numFmtId="0" fontId="14" fillId="14" borderId="2" xfId="23" applyFont="1" applyFill="1" applyBorder="1" applyAlignment="1">
      <alignment horizontal="justify" vertical="center" wrapText="1"/>
    </xf>
    <xf numFmtId="0" fontId="14" fillId="24" borderId="2" xfId="23" applyFont="1" applyFill="1" applyBorder="1" applyAlignment="1">
      <alignment horizontal="left" vertical="center" wrapText="1"/>
    </xf>
    <xf numFmtId="0" fontId="14" fillId="24" borderId="2" xfId="23" applyFont="1" applyFill="1" applyBorder="1" applyAlignment="1">
      <alignment horizontal="justify" vertical="center"/>
    </xf>
    <xf numFmtId="0" fontId="10" fillId="14" borderId="15" xfId="23" applyFont="1" applyFill="1" applyBorder="1" applyAlignment="1">
      <alignment horizontal="center" vertical="center"/>
    </xf>
    <xf numFmtId="0" fontId="63" fillId="14" borderId="15" xfId="23" applyFont="1" applyFill="1" applyBorder="1" applyAlignment="1">
      <alignment horizontal="center" vertical="center" wrapText="1"/>
    </xf>
    <xf numFmtId="0" fontId="13" fillId="14" borderId="15" xfId="23" applyFont="1" applyFill="1" applyBorder="1" applyAlignment="1">
      <alignment horizontal="center" vertical="center" wrapText="1"/>
    </xf>
    <xf numFmtId="0" fontId="14" fillId="14" borderId="15" xfId="23" applyFont="1" applyFill="1" applyBorder="1" applyAlignment="1">
      <alignment horizontal="justify" vertical="center" wrapText="1"/>
    </xf>
    <xf numFmtId="0" fontId="63" fillId="14" borderId="14" xfId="23" applyFont="1" applyFill="1" applyBorder="1" applyAlignment="1">
      <alignment horizontal="center" vertical="center" wrapText="1"/>
    </xf>
    <xf numFmtId="0" fontId="13" fillId="14" borderId="14" xfId="23" applyFont="1" applyFill="1" applyBorder="1" applyAlignment="1">
      <alignment horizontal="center" vertical="center" wrapText="1"/>
    </xf>
    <xf numFmtId="0" fontId="15" fillId="23" borderId="11" xfId="23" applyFont="1" applyFill="1" applyBorder="1" applyAlignment="1">
      <alignment vertical="center"/>
    </xf>
    <xf numFmtId="0" fontId="62" fillId="22" borderId="2" xfId="23" applyFont="1" applyFill="1" applyBorder="1" applyAlignment="1">
      <alignment vertical="center" wrapText="1"/>
    </xf>
    <xf numFmtId="0" fontId="63" fillId="25" borderId="2" xfId="23" applyFont="1" applyFill="1" applyBorder="1" applyAlignment="1">
      <alignment horizontal="center" vertical="center"/>
    </xf>
    <xf numFmtId="0" fontId="63" fillId="25" borderId="2" xfId="23" applyFont="1" applyFill="1" applyBorder="1" applyAlignment="1">
      <alignment horizontal="center" vertical="center" wrapText="1"/>
    </xf>
    <xf numFmtId="0" fontId="13" fillId="25" borderId="2" xfId="23" applyFont="1" applyFill="1" applyBorder="1" applyAlignment="1">
      <alignment horizontal="center" vertical="center" wrapText="1"/>
    </xf>
    <xf numFmtId="0" fontId="12" fillId="25" borderId="2" xfId="23" applyFont="1" applyFill="1" applyBorder="1" applyAlignment="1">
      <alignment horizontal="center" vertical="center" wrapText="1"/>
    </xf>
    <xf numFmtId="0" fontId="14" fillId="25" borderId="2" xfId="23" applyFont="1" applyFill="1" applyBorder="1" applyAlignment="1">
      <alignment horizontal="justify" vertical="center" wrapText="1"/>
    </xf>
    <xf numFmtId="0" fontId="63" fillId="26" borderId="2" xfId="23" applyFont="1" applyFill="1" applyBorder="1" applyAlignment="1">
      <alignment horizontal="center" vertical="center"/>
    </xf>
    <xf numFmtId="0" fontId="63" fillId="26" borderId="2" xfId="23" applyFont="1" applyFill="1" applyBorder="1" applyAlignment="1">
      <alignment horizontal="center" vertical="center" wrapText="1"/>
    </xf>
    <xf numFmtId="0" fontId="13" fillId="26" borderId="2" xfId="23" applyFont="1" applyFill="1" applyBorder="1" applyAlignment="1">
      <alignment horizontal="center" vertical="center" wrapText="1"/>
    </xf>
    <xf numFmtId="0" fontId="12" fillId="26" borderId="2" xfId="23" applyFont="1" applyFill="1" applyBorder="1" applyAlignment="1">
      <alignment horizontal="center" vertical="center" wrapText="1"/>
    </xf>
    <xf numFmtId="0" fontId="14" fillId="26" borderId="2" xfId="23" applyFont="1" applyFill="1" applyBorder="1" applyAlignment="1">
      <alignment horizontal="justify" vertical="center" wrapText="1"/>
    </xf>
    <xf numFmtId="0" fontId="64" fillId="26" borderId="2" xfId="23" applyFont="1" applyFill="1" applyBorder="1" applyAlignment="1">
      <alignment horizontal="center" vertical="center"/>
    </xf>
    <xf numFmtId="0" fontId="64" fillId="0" borderId="2" xfId="23" applyFont="1" applyBorder="1" applyAlignment="1">
      <alignment horizontal="center" vertical="center"/>
    </xf>
    <xf numFmtId="0" fontId="63" fillId="0" borderId="2" xfId="23" applyFont="1" applyBorder="1" applyAlignment="1">
      <alignment horizontal="center" vertical="center" wrapText="1"/>
    </xf>
    <xf numFmtId="0" fontId="13" fillId="0" borderId="2" xfId="23" applyFont="1" applyBorder="1" applyAlignment="1">
      <alignment horizontal="center" vertical="center" wrapText="1"/>
    </xf>
    <xf numFmtId="0" fontId="12" fillId="0" borderId="2" xfId="23" applyFont="1" applyBorder="1" applyAlignment="1">
      <alignment horizontal="center" vertical="center" wrapText="1"/>
    </xf>
    <xf numFmtId="0" fontId="14" fillId="0" borderId="2" xfId="23" applyFont="1" applyBorder="1" applyAlignment="1">
      <alignment horizontal="justify" vertical="center" wrapText="1"/>
    </xf>
    <xf numFmtId="0" fontId="64" fillId="25" borderId="2" xfId="23" applyFont="1" applyFill="1" applyBorder="1" applyAlignment="1">
      <alignment horizontal="center" vertical="center"/>
    </xf>
    <xf numFmtId="0" fontId="65" fillId="25" borderId="0" xfId="23" applyFont="1" applyFill="1" applyAlignment="1">
      <alignment horizontal="center" vertical="center"/>
    </xf>
    <xf numFmtId="0" fontId="66" fillId="25" borderId="0" xfId="23" applyFont="1" applyFill="1" applyAlignment="1">
      <alignment horizontal="center" vertical="center"/>
    </xf>
    <xf numFmtId="0" fontId="66" fillId="25" borderId="0" xfId="23" applyFont="1" applyFill="1" applyAlignment="1">
      <alignment vertical="center"/>
    </xf>
    <xf numFmtId="0" fontId="32" fillId="21" borderId="11" xfId="8" applyFont="1" applyFill="1" applyBorder="1" applyAlignment="1">
      <alignment vertical="center" wrapText="1"/>
    </xf>
    <xf numFmtId="0" fontId="32" fillId="21" borderId="14" xfId="8" applyFont="1" applyFill="1" applyBorder="1" applyAlignment="1">
      <alignment vertical="center" wrapText="1"/>
    </xf>
    <xf numFmtId="0" fontId="32" fillId="21" borderId="12" xfId="8" applyFont="1" applyFill="1" applyBorder="1" applyAlignment="1">
      <alignment vertical="center" wrapText="1"/>
    </xf>
    <xf numFmtId="0" fontId="31" fillId="21" borderId="11" xfId="8" applyFont="1" applyFill="1" applyBorder="1" applyAlignment="1">
      <alignment vertical="center" wrapText="1"/>
    </xf>
    <xf numFmtId="0" fontId="31" fillId="21" borderId="14" xfId="8" applyFont="1" applyFill="1" applyBorder="1" applyAlignment="1">
      <alignment vertical="center" wrapText="1"/>
    </xf>
    <xf numFmtId="0" fontId="31" fillId="21" borderId="12" xfId="8" applyFont="1" applyFill="1" applyBorder="1" applyAlignment="1">
      <alignment vertical="center" wrapText="1"/>
    </xf>
    <xf numFmtId="9" fontId="28" fillId="4" borderId="0" xfId="20" applyNumberFormat="1" applyFont="1" applyFill="1" applyAlignment="1" applyProtection="1">
      <alignment horizontal="center" vertical="center"/>
      <protection locked="0"/>
    </xf>
    <xf numFmtId="14" fontId="68" fillId="4" borderId="0" xfId="0" applyNumberFormat="1" applyFont="1" applyFill="1" applyAlignment="1">
      <alignment horizontal="center" vertical="center" wrapText="1"/>
    </xf>
    <xf numFmtId="0" fontId="68" fillId="4" borderId="0" xfId="0" applyFont="1" applyFill="1"/>
    <xf numFmtId="49" fontId="68" fillId="4" borderId="0" xfId="0" applyNumberFormat="1" applyFont="1" applyFill="1" applyAlignment="1">
      <alignment horizontal="center" vertical="center" wrapText="1"/>
    </xf>
    <xf numFmtId="0" fontId="68" fillId="4" borderId="0" xfId="0" applyFont="1" applyFill="1" applyAlignment="1">
      <alignment horizontal="center"/>
    </xf>
    <xf numFmtId="9" fontId="68" fillId="4" borderId="0" xfId="0" applyNumberFormat="1" applyFont="1" applyFill="1" applyAlignment="1">
      <alignment horizontal="center"/>
    </xf>
    <xf numFmtId="0" fontId="68" fillId="4" borderId="0" xfId="0" applyFont="1" applyFill="1" applyAlignment="1">
      <alignment vertical="center"/>
    </xf>
    <xf numFmtId="0" fontId="68" fillId="4" borderId="0" xfId="0" applyFont="1" applyFill="1" applyAlignment="1">
      <alignment horizontal="left"/>
    </xf>
    <xf numFmtId="0" fontId="68" fillId="4" borderId="0" xfId="0" applyFont="1" applyFill="1" applyAlignment="1">
      <alignment horizontal="center" vertical="center"/>
    </xf>
    <xf numFmtId="1" fontId="68" fillId="4" borderId="0" xfId="0" applyNumberFormat="1" applyFont="1" applyFill="1"/>
    <xf numFmtId="9" fontId="67" fillId="4" borderId="0" xfId="0" applyNumberFormat="1" applyFont="1" applyFill="1" applyAlignment="1">
      <alignment horizontal="center" vertical="center"/>
    </xf>
    <xf numFmtId="0" fontId="67" fillId="4" borderId="0" xfId="0" applyFont="1" applyFill="1"/>
    <xf numFmtId="0" fontId="67" fillId="4" borderId="0" xfId="0" applyFont="1" applyFill="1" applyAlignment="1">
      <alignment horizontal="center" vertical="center" wrapText="1"/>
    </xf>
    <xf numFmtId="2" fontId="68" fillId="4" borderId="0" xfId="0" applyNumberFormat="1" applyFont="1" applyFill="1" applyAlignment="1">
      <alignment vertical="center"/>
    </xf>
    <xf numFmtId="2" fontId="67" fillId="4" borderId="2" xfId="0" applyNumberFormat="1" applyFont="1" applyFill="1" applyBorder="1" applyAlignment="1">
      <alignment horizontal="center" vertical="center"/>
    </xf>
    <xf numFmtId="10" fontId="67" fillId="4" borderId="2" xfId="0" applyNumberFormat="1" applyFont="1" applyFill="1" applyBorder="1" applyAlignment="1">
      <alignment horizontal="center" vertical="center"/>
    </xf>
    <xf numFmtId="10" fontId="67" fillId="4" borderId="0" xfId="0" applyNumberFormat="1" applyFont="1" applyFill="1" applyAlignment="1">
      <alignment vertical="center"/>
    </xf>
    <xf numFmtId="0" fontId="71" fillId="4" borderId="2" xfId="0" applyFont="1" applyFill="1" applyBorder="1" applyAlignment="1" applyProtection="1">
      <alignment horizontal="center" vertical="center" wrapText="1" readingOrder="1"/>
      <protection locked="0"/>
    </xf>
    <xf numFmtId="164" fontId="71" fillId="4" borderId="2" xfId="0" applyNumberFormat="1" applyFont="1" applyFill="1" applyBorder="1" applyAlignment="1" applyProtection="1">
      <alignment horizontal="center" vertical="center" wrapText="1" readingOrder="1"/>
      <protection locked="0"/>
    </xf>
    <xf numFmtId="10" fontId="67" fillId="4" borderId="2" xfId="10" applyNumberFormat="1" applyFont="1" applyFill="1" applyBorder="1" applyAlignment="1" applyProtection="1">
      <alignment horizontal="center" vertical="center"/>
    </xf>
    <xf numFmtId="9" fontId="71" fillId="4" borderId="2" xfId="0" applyNumberFormat="1" applyFont="1" applyFill="1" applyBorder="1" applyAlignment="1" applyProtection="1">
      <alignment horizontal="center" vertical="center" wrapText="1" readingOrder="1"/>
      <protection locked="0"/>
    </xf>
    <xf numFmtId="0" fontId="68" fillId="4" borderId="2" xfId="0" applyFont="1" applyFill="1" applyBorder="1" applyAlignment="1" applyProtection="1">
      <alignment horizontal="center" vertical="center"/>
      <protection locked="0"/>
    </xf>
    <xf numFmtId="9" fontId="68" fillId="4" borderId="2" xfId="0" applyNumberFormat="1" applyFont="1" applyFill="1" applyBorder="1" applyAlignment="1" applyProtection="1">
      <alignment horizontal="center" vertical="center"/>
      <protection locked="0"/>
    </xf>
    <xf numFmtId="9" fontId="68" fillId="4" borderId="0" xfId="10" applyFont="1" applyFill="1" applyAlignment="1" applyProtection="1">
      <alignment vertical="center"/>
    </xf>
    <xf numFmtId="0" fontId="67" fillId="4" borderId="0" xfId="0" applyFont="1" applyFill="1" applyAlignment="1">
      <alignment vertical="center"/>
    </xf>
    <xf numFmtId="9" fontId="71" fillId="4" borderId="0" xfId="0" applyNumberFormat="1" applyFont="1" applyFill="1" applyAlignment="1">
      <alignment vertical="center" wrapText="1" readingOrder="1"/>
    </xf>
    <xf numFmtId="0" fontId="68" fillId="4" borderId="0" xfId="0" applyFont="1" applyFill="1" applyAlignment="1">
      <alignment horizontal="left" vertical="center"/>
    </xf>
    <xf numFmtId="0" fontId="71" fillId="4" borderId="0" xfId="0" applyFont="1" applyFill="1" applyAlignment="1">
      <alignment vertical="center" wrapText="1" readingOrder="1"/>
    </xf>
    <xf numFmtId="0" fontId="68" fillId="4" borderId="12" xfId="0" applyFont="1" applyFill="1" applyBorder="1" applyAlignment="1">
      <alignment horizontal="center" vertical="center"/>
    </xf>
    <xf numFmtId="0" fontId="68" fillId="4" borderId="2" xfId="0" applyFont="1" applyFill="1" applyBorder="1"/>
    <xf numFmtId="10" fontId="74" fillId="0" borderId="65" xfId="0" applyNumberFormat="1" applyFont="1" applyBorder="1" applyAlignment="1">
      <alignment horizontal="center" vertical="center" wrapText="1" readingOrder="1"/>
    </xf>
    <xf numFmtId="0" fontId="68" fillId="4" borderId="2" xfId="0" applyFont="1" applyFill="1" applyBorder="1" applyAlignment="1">
      <alignment vertical="center"/>
    </xf>
    <xf numFmtId="10" fontId="74" fillId="20" borderId="65" xfId="0" applyNumberFormat="1" applyFont="1" applyFill="1" applyBorder="1" applyAlignment="1">
      <alignment horizontal="center" vertical="center" wrapText="1" readingOrder="1"/>
    </xf>
    <xf numFmtId="0" fontId="74" fillId="0" borderId="65" xfId="0" applyFont="1" applyBorder="1" applyAlignment="1">
      <alignment horizontal="center" vertical="center" wrapText="1" readingOrder="1"/>
    </xf>
    <xf numFmtId="0" fontId="67" fillId="17" borderId="2" xfId="0" applyFont="1" applyFill="1" applyBorder="1" applyAlignment="1">
      <alignment horizontal="center" vertical="center"/>
    </xf>
    <xf numFmtId="9" fontId="68" fillId="4" borderId="0" xfId="0" applyNumberFormat="1" applyFont="1" applyFill="1" applyAlignment="1">
      <alignment horizontal="center" vertical="center"/>
    </xf>
    <xf numFmtId="0" fontId="68" fillId="4" borderId="42" xfId="0" applyFont="1" applyFill="1" applyBorder="1" applyAlignment="1">
      <alignment horizontal="left" vertical="center"/>
    </xf>
    <xf numFmtId="0" fontId="68" fillId="4" borderId="43" xfId="0" applyFont="1" applyFill="1" applyBorder="1" applyAlignment="1">
      <alignment horizontal="center" vertical="center"/>
    </xf>
    <xf numFmtId="0" fontId="68" fillId="4" borderId="45" xfId="0" applyFont="1" applyFill="1" applyBorder="1" applyAlignment="1">
      <alignment vertical="center"/>
    </xf>
    <xf numFmtId="0" fontId="68" fillId="0" borderId="0" xfId="0" applyFont="1" applyAlignment="1">
      <alignment horizontal="left" vertical="center"/>
    </xf>
    <xf numFmtId="0" fontId="68" fillId="0" borderId="0" xfId="0" applyFont="1" applyAlignment="1">
      <alignment horizontal="center" vertical="center"/>
    </xf>
    <xf numFmtId="0" fontId="68" fillId="0" borderId="0" xfId="0" applyFont="1"/>
    <xf numFmtId="0" fontId="68" fillId="0" borderId="0" xfId="0" applyFont="1" applyAlignment="1">
      <alignment horizontal="center"/>
    </xf>
    <xf numFmtId="9" fontId="68" fillId="4" borderId="0" xfId="10" applyFont="1" applyFill="1" applyBorder="1" applyAlignment="1" applyProtection="1">
      <alignment horizontal="center" vertical="center"/>
    </xf>
    <xf numFmtId="0" fontId="67" fillId="35" borderId="2" xfId="0" applyFont="1" applyFill="1" applyBorder="1" applyAlignment="1">
      <alignment horizontal="center" vertical="center"/>
    </xf>
    <xf numFmtId="0" fontId="68" fillId="4" borderId="6" xfId="0" applyFont="1" applyFill="1" applyBorder="1" applyAlignment="1">
      <alignment horizontal="center" vertical="center"/>
    </xf>
    <xf numFmtId="9" fontId="40" fillId="4" borderId="0" xfId="20" applyNumberFormat="1" applyFont="1" applyFill="1" applyAlignment="1">
      <alignment horizontal="center"/>
    </xf>
    <xf numFmtId="0" fontId="29" fillId="4" borderId="0" xfId="20" applyFont="1" applyFill="1" applyAlignment="1">
      <alignment vertical="center"/>
    </xf>
    <xf numFmtId="0" fontId="40" fillId="4" borderId="0" xfId="20" applyFont="1" applyFill="1"/>
    <xf numFmtId="0" fontId="75" fillId="4" borderId="0" xfId="0" applyFont="1" applyFill="1" applyAlignment="1">
      <alignment horizontal="center" vertical="center"/>
    </xf>
    <xf numFmtId="0" fontId="29" fillId="4" borderId="6" xfId="20" applyFont="1" applyFill="1" applyBorder="1" applyAlignment="1">
      <alignment horizontal="center" vertical="center"/>
    </xf>
    <xf numFmtId="0" fontId="68" fillId="4" borderId="6" xfId="0" applyFont="1" applyFill="1" applyBorder="1" applyAlignment="1">
      <alignment vertical="center"/>
    </xf>
    <xf numFmtId="2" fontId="31" fillId="17" borderId="15" xfId="8" applyNumberFormat="1" applyFont="1" applyFill="1" applyBorder="1" applyAlignment="1" applyProtection="1">
      <alignment horizontal="center" vertical="center" wrapText="1"/>
      <protection locked="0"/>
    </xf>
    <xf numFmtId="0" fontId="31" fillId="17" borderId="99" xfId="8" applyFont="1" applyFill="1" applyBorder="1" applyAlignment="1" applyProtection="1">
      <alignment horizontal="center" vertical="center" wrapText="1"/>
      <protection locked="0"/>
    </xf>
    <xf numFmtId="0" fontId="76" fillId="21" borderId="81" xfId="8" applyFont="1" applyFill="1" applyBorder="1" applyAlignment="1" applyProtection="1">
      <alignment vertical="center" wrapText="1"/>
      <protection locked="0"/>
    </xf>
    <xf numFmtId="0" fontId="76" fillId="21" borderId="82" xfId="8" applyFont="1" applyFill="1" applyBorder="1" applyAlignment="1" applyProtection="1">
      <alignment vertical="center" wrapText="1"/>
      <protection locked="0"/>
    </xf>
    <xf numFmtId="0" fontId="76" fillId="21" borderId="28" xfId="8" applyFont="1" applyFill="1" applyBorder="1" applyAlignment="1" applyProtection="1">
      <alignment vertical="center" wrapText="1"/>
      <protection locked="0"/>
    </xf>
    <xf numFmtId="0" fontId="76" fillId="21" borderId="29" xfId="8" applyFont="1" applyFill="1" applyBorder="1" applyAlignment="1" applyProtection="1">
      <alignment vertical="center" wrapText="1"/>
      <protection locked="0"/>
    </xf>
    <xf numFmtId="0" fontId="31" fillId="21" borderId="52" xfId="8" applyFont="1" applyFill="1" applyBorder="1" applyAlignment="1" applyProtection="1">
      <alignment vertical="center" wrapText="1"/>
      <protection locked="0"/>
    </xf>
    <xf numFmtId="0" fontId="31" fillId="21" borderId="57" xfId="8" applyFont="1" applyFill="1" applyBorder="1" applyAlignment="1" applyProtection="1">
      <alignment vertical="center" wrapText="1"/>
      <protection locked="0"/>
    </xf>
    <xf numFmtId="0" fontId="32" fillId="33" borderId="14" xfId="0" applyFont="1" applyFill="1" applyBorder="1" applyAlignment="1">
      <alignment vertical="center"/>
    </xf>
    <xf numFmtId="0" fontId="32" fillId="33" borderId="56" xfId="0" applyFont="1" applyFill="1" applyBorder="1" applyAlignment="1">
      <alignment vertical="center"/>
    </xf>
    <xf numFmtId="0" fontId="31" fillId="17" borderId="14" xfId="8" applyFont="1" applyFill="1" applyBorder="1" applyAlignment="1" applyProtection="1">
      <alignment vertical="center" wrapText="1"/>
      <protection locked="0"/>
    </xf>
    <xf numFmtId="0" fontId="31" fillId="17" borderId="56" xfId="8" applyFont="1" applyFill="1" applyBorder="1" applyAlignment="1" applyProtection="1">
      <alignment vertical="center" wrapText="1"/>
      <protection locked="0"/>
    </xf>
    <xf numFmtId="0" fontId="31" fillId="17" borderId="52" xfId="8" applyFont="1" applyFill="1" applyBorder="1" applyAlignment="1" applyProtection="1">
      <alignment vertical="center" wrapText="1"/>
      <protection locked="0"/>
    </xf>
    <xf numFmtId="0" fontId="31" fillId="17" borderId="57" xfId="8" applyFont="1" applyFill="1" applyBorder="1" applyAlignment="1" applyProtection="1">
      <alignment vertical="center" wrapText="1"/>
      <protection locked="0"/>
    </xf>
    <xf numFmtId="0" fontId="32" fillId="30" borderId="81" xfId="0" applyFont="1" applyFill="1" applyBorder="1" applyAlignment="1" applyProtection="1">
      <alignment vertical="center"/>
      <protection locked="0"/>
    </xf>
    <xf numFmtId="0" fontId="32" fillId="30" borderId="82" xfId="0" applyFont="1" applyFill="1" applyBorder="1" applyAlignment="1" applyProtection="1">
      <alignment vertical="center"/>
      <protection locked="0"/>
    </xf>
    <xf numFmtId="0" fontId="28" fillId="17" borderId="2" xfId="20" applyFont="1" applyFill="1" applyBorder="1" applyAlignment="1" applyProtection="1">
      <alignment horizontal="center" vertical="center" wrapText="1"/>
      <protection locked="0"/>
    </xf>
    <xf numFmtId="0" fontId="28" fillId="17" borderId="9" xfId="20" applyFont="1" applyFill="1" applyBorder="1" applyAlignment="1" applyProtection="1">
      <alignment horizontal="center" vertical="center" wrapText="1"/>
      <protection locked="0"/>
    </xf>
    <xf numFmtId="0" fontId="31" fillId="4" borderId="0" xfId="20" applyFont="1" applyFill="1" applyAlignment="1" applyProtection="1">
      <alignment horizontal="center"/>
      <protection locked="0"/>
    </xf>
    <xf numFmtId="0" fontId="32" fillId="16" borderId="2" xfId="12" applyFont="1" applyFill="1" applyBorder="1" applyAlignment="1">
      <alignment horizontal="center" vertical="center"/>
    </xf>
    <xf numFmtId="0" fontId="32" fillId="16" borderId="8" xfId="12" applyFont="1" applyFill="1" applyBorder="1" applyAlignment="1">
      <alignment horizontal="center" vertical="center"/>
    </xf>
    <xf numFmtId="0" fontId="31" fillId="17" borderId="9" xfId="8" applyFont="1" applyFill="1" applyBorder="1" applyAlignment="1">
      <alignment horizontal="center" vertical="center" wrapText="1"/>
    </xf>
    <xf numFmtId="10" fontId="72" fillId="4" borderId="0" xfId="0" applyNumberFormat="1" applyFont="1" applyFill="1" applyAlignment="1">
      <alignment horizontal="center" vertical="center" wrapText="1"/>
    </xf>
    <xf numFmtId="0" fontId="60" fillId="37" borderId="42" xfId="0" applyFont="1" applyFill="1" applyBorder="1" applyAlignment="1">
      <alignment horizontal="left" vertical="center"/>
    </xf>
    <xf numFmtId="0" fontId="60" fillId="37" borderId="0" xfId="0" applyFont="1" applyFill="1" applyAlignment="1">
      <alignment horizontal="left" vertical="center"/>
    </xf>
    <xf numFmtId="0" fontId="0" fillId="37" borderId="0" xfId="0" applyFill="1" applyAlignment="1">
      <alignment vertical="center"/>
    </xf>
    <xf numFmtId="0" fontId="60" fillId="37" borderId="0" xfId="0" applyFont="1" applyFill="1" applyAlignment="1">
      <alignment vertical="center"/>
    </xf>
    <xf numFmtId="0" fontId="33" fillId="37" borderId="0" xfId="0" applyFont="1" applyFill="1" applyAlignment="1">
      <alignment horizontal="center" vertical="center" wrapText="1"/>
    </xf>
    <xf numFmtId="0" fontId="60" fillId="37" borderId="43" xfId="0" applyFont="1" applyFill="1" applyBorder="1" applyAlignment="1">
      <alignment horizontal="left" vertical="center"/>
    </xf>
    <xf numFmtId="0" fontId="58" fillId="37" borderId="42" xfId="0" applyFont="1" applyFill="1" applyBorder="1" applyAlignment="1">
      <alignment vertical="center"/>
    </xf>
    <xf numFmtId="0" fontId="31" fillId="38" borderId="0" xfId="8" applyFont="1" applyFill="1" applyAlignment="1" applyProtection="1">
      <alignment vertical="center" wrapText="1"/>
      <protection locked="0"/>
    </xf>
    <xf numFmtId="0" fontId="58" fillId="37" borderId="0" xfId="0" applyFont="1" applyFill="1" applyAlignment="1">
      <alignment horizontal="center" vertical="center"/>
    </xf>
    <xf numFmtId="0" fontId="58" fillId="37" borderId="43" xfId="0" applyFont="1" applyFill="1" applyBorder="1" applyAlignment="1">
      <alignment vertical="center"/>
    </xf>
    <xf numFmtId="0" fontId="58" fillId="37" borderId="0" xfId="0" applyFont="1" applyFill="1" applyAlignment="1">
      <alignment horizontal="center"/>
    </xf>
    <xf numFmtId="0" fontId="58" fillId="37" borderId="6" xfId="0" applyFont="1" applyFill="1" applyBorder="1" applyAlignment="1">
      <alignment horizontal="center"/>
    </xf>
    <xf numFmtId="0" fontId="58" fillId="37" borderId="0" xfId="0" applyFont="1" applyFill="1" applyAlignment="1">
      <alignment horizontal="left"/>
    </xf>
    <xf numFmtId="0" fontId="58" fillId="37" borderId="6" xfId="0" applyFont="1" applyFill="1" applyBorder="1" applyAlignment="1" applyProtection="1">
      <alignment horizontal="left"/>
      <protection locked="0"/>
    </xf>
    <xf numFmtId="0" fontId="58" fillId="37" borderId="0" xfId="0" applyFont="1" applyFill="1" applyAlignment="1">
      <alignment horizontal="left" vertical="center"/>
    </xf>
    <xf numFmtId="0" fontId="58" fillId="37" borderId="6" xfId="0" applyFont="1" applyFill="1" applyBorder="1" applyAlignment="1">
      <alignment horizontal="center" vertical="center"/>
    </xf>
    <xf numFmtId="0" fontId="58" fillId="37" borderId="78" xfId="0" applyFont="1" applyFill="1" applyBorder="1" applyAlignment="1">
      <alignment horizontal="left" vertical="center"/>
    </xf>
    <xf numFmtId="0" fontId="58" fillId="37" borderId="1" xfId="0" applyFont="1" applyFill="1" applyBorder="1" applyAlignment="1">
      <alignment horizontal="left" vertical="center"/>
    </xf>
    <xf numFmtId="0" fontId="58" fillId="37" borderId="1" xfId="0" applyFont="1" applyFill="1" applyBorder="1" applyAlignment="1">
      <alignment vertical="center"/>
    </xf>
    <xf numFmtId="0" fontId="58" fillId="37" borderId="1" xfId="0" applyFont="1" applyFill="1" applyBorder="1" applyAlignment="1">
      <alignment horizontal="center" vertical="center"/>
    </xf>
    <xf numFmtId="0" fontId="58" fillId="37" borderId="13" xfId="0" applyFont="1" applyFill="1" applyBorder="1" applyAlignment="1">
      <alignment vertical="center"/>
    </xf>
    <xf numFmtId="0" fontId="58" fillId="39" borderId="0" xfId="0" applyFont="1" applyFill="1" applyAlignment="1">
      <alignment horizontal="center"/>
    </xf>
    <xf numFmtId="0" fontId="58" fillId="37" borderId="0" xfId="0" applyFont="1" applyFill="1" applyAlignment="1">
      <alignment vertical="center"/>
    </xf>
    <xf numFmtId="0" fontId="58" fillId="37" borderId="2" xfId="0" applyFont="1" applyFill="1" applyBorder="1" applyAlignment="1" applyProtection="1">
      <alignment horizontal="center" vertical="center"/>
      <protection locked="0"/>
    </xf>
    <xf numFmtId="0" fontId="58" fillId="37" borderId="31" xfId="0" applyFont="1" applyFill="1" applyBorder="1" applyAlignment="1">
      <alignment vertical="center"/>
    </xf>
    <xf numFmtId="0" fontId="58" fillId="37" borderId="31" xfId="0" applyFont="1" applyFill="1" applyBorder="1" applyAlignment="1">
      <alignment horizontal="center"/>
    </xf>
    <xf numFmtId="166" fontId="38" fillId="29" borderId="71" xfId="0" applyNumberFormat="1" applyFont="1" applyFill="1" applyBorder="1" applyAlignment="1">
      <alignment horizontal="center" vertical="center" wrapText="1"/>
    </xf>
    <xf numFmtId="0" fontId="28" fillId="17" borderId="66" xfId="20" applyFont="1" applyFill="1" applyBorder="1" applyAlignment="1" applyProtection="1">
      <alignment horizontal="center" vertical="center"/>
      <protection hidden="1"/>
    </xf>
    <xf numFmtId="0" fontId="28" fillId="17" borderId="69" xfId="20" applyFont="1" applyFill="1" applyBorder="1" applyAlignment="1" applyProtection="1">
      <alignment horizontal="center" vertical="center"/>
      <protection hidden="1"/>
    </xf>
    <xf numFmtId="1" fontId="28" fillId="17" borderId="2" xfId="20" applyNumberFormat="1" applyFont="1" applyFill="1" applyBorder="1" applyAlignment="1" applyProtection="1">
      <alignment horizontal="center" vertical="center" wrapText="1"/>
      <protection hidden="1"/>
    </xf>
    <xf numFmtId="0" fontId="28" fillId="17" borderId="70" xfId="20" applyFont="1" applyFill="1" applyBorder="1" applyAlignment="1" applyProtection="1">
      <alignment horizontal="center" vertical="center"/>
      <protection hidden="1"/>
    </xf>
    <xf numFmtId="1" fontId="28" fillId="17" borderId="9" xfId="20" applyNumberFormat="1" applyFont="1" applyFill="1" applyBorder="1" applyAlignment="1" applyProtection="1">
      <alignment horizontal="center" vertical="center" wrapText="1"/>
      <protection hidden="1"/>
    </xf>
    <xf numFmtId="0" fontId="31" fillId="17" borderId="69" xfId="8" applyFont="1" applyFill="1" applyBorder="1" applyAlignment="1" applyProtection="1">
      <alignment horizontal="center" vertical="center" wrapText="1"/>
      <protection hidden="1"/>
    </xf>
    <xf numFmtId="0" fontId="31" fillId="17" borderId="70" xfId="8" applyFont="1" applyFill="1" applyBorder="1" applyAlignment="1" applyProtection="1">
      <alignment horizontal="center" vertical="center" wrapText="1"/>
      <protection hidden="1"/>
    </xf>
    <xf numFmtId="0" fontId="67" fillId="4" borderId="0" xfId="0" applyFont="1" applyFill="1" applyAlignment="1">
      <alignment horizontal="right" vertical="center"/>
    </xf>
    <xf numFmtId="0" fontId="68" fillId="4" borderId="0" xfId="0" applyFont="1" applyFill="1" applyAlignment="1" applyProtection="1">
      <alignment horizontal="left" vertical="center"/>
      <protection locked="0"/>
    </xf>
    <xf numFmtId="0" fontId="51" fillId="22" borderId="69" xfId="16" applyFont="1" applyFill="1" applyBorder="1" applyAlignment="1">
      <alignment horizontal="center" vertical="center" wrapText="1"/>
    </xf>
    <xf numFmtId="0" fontId="31" fillId="17" borderId="73" xfId="8" applyFont="1" applyFill="1" applyBorder="1" applyAlignment="1">
      <alignment horizontal="left" vertical="center" wrapText="1"/>
    </xf>
    <xf numFmtId="0" fontId="57" fillId="14" borderId="8" xfId="16" applyFont="1" applyFill="1" applyBorder="1" applyAlignment="1">
      <alignment horizontal="justify" vertical="center" wrapText="1"/>
    </xf>
    <xf numFmtId="0" fontId="31" fillId="14" borderId="9" xfId="16" applyFont="1" applyFill="1" applyBorder="1" applyAlignment="1">
      <alignment horizontal="center" vertical="center"/>
    </xf>
    <xf numFmtId="0" fontId="57" fillId="14" borderId="10" xfId="16" applyFont="1" applyFill="1" applyBorder="1" applyAlignment="1">
      <alignment horizontal="justify" vertical="center" wrapText="1"/>
    </xf>
    <xf numFmtId="0" fontId="52" fillId="4" borderId="2" xfId="16" applyFont="1" applyFill="1" applyBorder="1" applyAlignment="1">
      <alignment horizontal="center" vertical="center"/>
    </xf>
    <xf numFmtId="0" fontId="57" fillId="4" borderId="8" xfId="16" applyFont="1" applyFill="1" applyBorder="1" applyAlignment="1">
      <alignment horizontal="justify" vertical="center" wrapText="1"/>
    </xf>
    <xf numFmtId="0" fontId="57" fillId="4" borderId="2" xfId="16" applyFont="1" applyFill="1" applyBorder="1" applyAlignment="1">
      <alignment horizontal="center" vertical="center"/>
    </xf>
    <xf numFmtId="0" fontId="31" fillId="17" borderId="10" xfId="8" applyFont="1" applyFill="1" applyBorder="1" applyAlignment="1">
      <alignment horizontal="left" vertical="center" wrapText="1"/>
    </xf>
    <xf numFmtId="0" fontId="57" fillId="25" borderId="0" xfId="16" applyFont="1" applyFill="1" applyAlignment="1">
      <alignment horizontal="center" vertical="center"/>
    </xf>
    <xf numFmtId="0" fontId="57" fillId="25" borderId="0" xfId="16" applyFont="1" applyFill="1" applyAlignment="1">
      <alignment vertical="center"/>
    </xf>
    <xf numFmtId="0" fontId="52" fillId="25" borderId="0" xfId="16" applyFont="1" applyFill="1" applyAlignment="1">
      <alignment horizontal="center" vertical="center"/>
    </xf>
    <xf numFmtId="0" fontId="75" fillId="4" borderId="0" xfId="0" applyFont="1" applyFill="1" applyAlignment="1" applyProtection="1">
      <alignment vertical="center"/>
      <protection locked="0"/>
    </xf>
    <xf numFmtId="0" fontId="31" fillId="17" borderId="45" xfId="8" applyFont="1" applyFill="1" applyBorder="1" applyAlignment="1" applyProtection="1">
      <alignment vertical="center" wrapText="1"/>
      <protection locked="0"/>
    </xf>
    <xf numFmtId="0" fontId="31" fillId="17" borderId="46" xfId="8" applyFont="1" applyFill="1" applyBorder="1" applyAlignment="1" applyProtection="1">
      <alignment vertical="center" wrapText="1"/>
      <protection locked="0"/>
    </xf>
    <xf numFmtId="0" fontId="32" fillId="0" borderId="45" xfId="0" applyFont="1" applyBorder="1" applyAlignment="1">
      <alignment horizontal="left"/>
    </xf>
    <xf numFmtId="0" fontId="31" fillId="0" borderId="0" xfId="0" applyFont="1" applyAlignment="1">
      <alignment horizontal="center" vertical="center"/>
    </xf>
    <xf numFmtId="0" fontId="32" fillId="0" borderId="0" xfId="0" applyFont="1"/>
    <xf numFmtId="0" fontId="32" fillId="0" borderId="0" xfId="0" applyFont="1" applyAlignment="1">
      <alignment horizontal="right"/>
    </xf>
    <xf numFmtId="0" fontId="14" fillId="14" borderId="2" xfId="19" applyFont="1" applyFill="1" applyBorder="1" applyAlignment="1">
      <alignment horizontal="left" vertical="center" wrapText="1"/>
    </xf>
    <xf numFmtId="0" fontId="57" fillId="4" borderId="2" xfId="16" applyFont="1" applyFill="1" applyBorder="1" applyAlignment="1" applyProtection="1">
      <alignment horizontal="center" vertical="center" wrapText="1"/>
      <protection locked="0"/>
    </xf>
    <xf numFmtId="0" fontId="31" fillId="40" borderId="2" xfId="8" applyFont="1" applyFill="1" applyBorder="1" applyAlignment="1" applyProtection="1">
      <alignment horizontal="left" vertical="center" wrapText="1"/>
      <protection locked="0"/>
    </xf>
    <xf numFmtId="0" fontId="29" fillId="4" borderId="0" xfId="20" applyFont="1" applyFill="1" applyAlignment="1">
      <alignment horizontal="right" vertical="center"/>
    </xf>
    <xf numFmtId="0" fontId="0" fillId="27" borderId="42" xfId="0" applyFill="1" applyBorder="1"/>
    <xf numFmtId="167" fontId="31" fillId="0" borderId="0" xfId="0" applyNumberFormat="1" applyFont="1" applyProtection="1">
      <protection locked="0"/>
    </xf>
    <xf numFmtId="0" fontId="57" fillId="14" borderId="2" xfId="16" applyFont="1" applyFill="1" applyBorder="1" applyAlignment="1">
      <alignment horizontal="center" vertical="center" wrapText="1"/>
    </xf>
    <xf numFmtId="0" fontId="31" fillId="17" borderId="15" xfId="8" applyFont="1" applyFill="1" applyBorder="1" applyAlignment="1">
      <alignment horizontal="center" vertical="center" wrapText="1"/>
    </xf>
    <xf numFmtId="0" fontId="57" fillId="14" borderId="9" xfId="16" applyFont="1" applyFill="1" applyBorder="1" applyAlignment="1">
      <alignment horizontal="center" vertical="center" wrapText="1"/>
    </xf>
    <xf numFmtId="0" fontId="57" fillId="4" borderId="2" xfId="16" applyFont="1" applyFill="1" applyBorder="1" applyAlignment="1">
      <alignment horizontal="center" vertical="center" wrapText="1"/>
    </xf>
    <xf numFmtId="0" fontId="31" fillId="40" borderId="2" xfId="8" applyFont="1" applyFill="1" applyBorder="1" applyAlignment="1" applyProtection="1">
      <alignment horizontal="center" vertical="center" wrapText="1"/>
      <protection locked="0"/>
    </xf>
    <xf numFmtId="0" fontId="68" fillId="15" borderId="2" xfId="0" applyFont="1" applyFill="1" applyBorder="1" applyAlignment="1" applyProtection="1">
      <alignment horizontal="left" vertical="center"/>
      <protection hidden="1"/>
    </xf>
    <xf numFmtId="0" fontId="68" fillId="15" borderId="2" xfId="0" applyFont="1" applyFill="1" applyBorder="1" applyAlignment="1" applyProtection="1">
      <alignment horizontal="center" vertical="center" wrapText="1"/>
      <protection hidden="1"/>
    </xf>
    <xf numFmtId="167" fontId="68" fillId="15" borderId="2" xfId="0" applyNumberFormat="1" applyFont="1" applyFill="1" applyBorder="1" applyAlignment="1" applyProtection="1">
      <alignment horizontal="center" vertical="center" wrapText="1"/>
      <protection hidden="1"/>
    </xf>
    <xf numFmtId="49" fontId="68" fillId="15" borderId="2" xfId="0" applyNumberFormat="1" applyFont="1" applyFill="1" applyBorder="1" applyAlignment="1" applyProtection="1">
      <alignment horizontal="center" vertical="center" wrapText="1"/>
      <protection hidden="1"/>
    </xf>
    <xf numFmtId="14" fontId="68" fillId="15" borderId="2" xfId="0" applyNumberFormat="1" applyFont="1" applyFill="1" applyBorder="1" applyAlignment="1" applyProtection="1">
      <alignment horizontal="center" vertical="center" wrapText="1"/>
      <protection hidden="1"/>
    </xf>
    <xf numFmtId="0" fontId="68" fillId="4" borderId="0" xfId="0" applyFont="1" applyFill="1" applyAlignment="1" applyProtection="1">
      <alignment horizontal="left" vertical="center"/>
      <protection hidden="1"/>
    </xf>
    <xf numFmtId="0" fontId="68" fillId="4" borderId="0" xfId="0" applyFont="1" applyFill="1" applyAlignment="1" applyProtection="1">
      <alignment horizontal="center" vertical="center"/>
      <protection hidden="1"/>
    </xf>
    <xf numFmtId="0" fontId="68" fillId="4" borderId="0" xfId="0" applyFont="1" applyFill="1" applyAlignment="1" applyProtection="1">
      <alignment vertical="center"/>
      <protection hidden="1"/>
    </xf>
    <xf numFmtId="0" fontId="73" fillId="17" borderId="1" xfId="0" applyFont="1" applyFill="1" applyBorder="1" applyAlignment="1" applyProtection="1">
      <alignment horizontal="left" vertical="center"/>
      <protection hidden="1"/>
    </xf>
    <xf numFmtId="0" fontId="67" fillId="17" borderId="1" xfId="0" applyFont="1" applyFill="1" applyBorder="1" applyAlignment="1" applyProtection="1">
      <alignment horizontal="left" vertical="center"/>
      <protection hidden="1"/>
    </xf>
    <xf numFmtId="0" fontId="67" fillId="17" borderId="13" xfId="0" applyFont="1" applyFill="1" applyBorder="1" applyAlignment="1" applyProtection="1">
      <alignment horizontal="left" vertical="center"/>
      <protection hidden="1"/>
    </xf>
    <xf numFmtId="0" fontId="31" fillId="21" borderId="8" xfId="8" applyFont="1" applyFill="1" applyBorder="1" applyAlignment="1" applyProtection="1">
      <alignment vertical="center" wrapText="1"/>
      <protection locked="0"/>
    </xf>
    <xf numFmtId="165" fontId="0" fillId="27" borderId="45" xfId="0" applyNumberFormat="1" applyFill="1" applyBorder="1" applyAlignment="1" applyProtection="1">
      <alignment horizontal="left"/>
      <protection hidden="1"/>
    </xf>
    <xf numFmtId="0" fontId="75" fillId="4" borderId="0" xfId="0" applyFont="1" applyFill="1" applyAlignment="1" applyProtection="1">
      <alignment horizontal="left" vertical="center"/>
      <protection hidden="1"/>
    </xf>
    <xf numFmtId="0" fontId="28" fillId="17" borderId="2" xfId="29" applyFont="1" applyFill="1" applyBorder="1" applyAlignment="1" applyProtection="1">
      <alignment horizontal="center" vertical="center" wrapText="1"/>
      <protection locked="0"/>
    </xf>
    <xf numFmtId="1" fontId="28" fillId="17" borderId="2" xfId="20" applyNumberFormat="1" applyFont="1" applyFill="1" applyBorder="1" applyAlignment="1" applyProtection="1">
      <alignment horizontal="center" vertical="center" wrapText="1"/>
      <protection locked="0" hidden="1"/>
    </xf>
    <xf numFmtId="0" fontId="31" fillId="4" borderId="14" xfId="8" applyFont="1" applyFill="1" applyBorder="1" applyAlignment="1">
      <alignment horizontal="center" vertical="center" wrapText="1"/>
    </xf>
    <xf numFmtId="0" fontId="31" fillId="4" borderId="56" xfId="8" applyFont="1" applyFill="1" applyBorder="1" applyAlignment="1">
      <alignment horizontal="center" vertical="center" wrapText="1"/>
    </xf>
    <xf numFmtId="0" fontId="31" fillId="4" borderId="52" xfId="8" applyFont="1" applyFill="1" applyBorder="1" applyAlignment="1">
      <alignment horizontal="center" vertical="center" wrapText="1"/>
    </xf>
    <xf numFmtId="0" fontId="31" fillId="4" borderId="57" xfId="8" applyFont="1" applyFill="1" applyBorder="1" applyAlignment="1">
      <alignment horizontal="center" vertical="center" wrapText="1"/>
    </xf>
    <xf numFmtId="0" fontId="29" fillId="16" borderId="72" xfId="12" applyFont="1" applyFill="1" applyBorder="1" applyAlignment="1">
      <alignment horizontal="center" vertical="center"/>
    </xf>
    <xf numFmtId="0" fontId="29" fillId="16" borderId="74" xfId="12" applyFont="1" applyFill="1" applyBorder="1" applyAlignment="1">
      <alignment horizontal="center" vertical="center"/>
    </xf>
    <xf numFmtId="0" fontId="29" fillId="16" borderId="15" xfId="12" applyFont="1" applyFill="1" applyBorder="1" applyAlignment="1">
      <alignment horizontal="center" vertical="center"/>
    </xf>
    <xf numFmtId="0" fontId="29" fillId="16" borderId="75" xfId="12" applyFont="1" applyFill="1" applyBorder="1" applyAlignment="1">
      <alignment horizontal="center" vertical="center"/>
    </xf>
    <xf numFmtId="0" fontId="31" fillId="17" borderId="33" xfId="8" applyFont="1" applyFill="1" applyBorder="1" applyAlignment="1" applyProtection="1">
      <alignment horizontal="left" vertical="center" wrapText="1"/>
      <protection locked="0"/>
    </xf>
    <xf numFmtId="0" fontId="31" fillId="17" borderId="14" xfId="8" applyFont="1" applyFill="1" applyBorder="1" applyAlignment="1" applyProtection="1">
      <alignment horizontal="left" vertical="center" wrapText="1"/>
      <protection locked="0"/>
    </xf>
    <xf numFmtId="0" fontId="31" fillId="17" borderId="56" xfId="8" applyFont="1" applyFill="1" applyBorder="1" applyAlignment="1" applyProtection="1">
      <alignment horizontal="left" vertical="center" wrapText="1"/>
      <protection locked="0"/>
    </xf>
    <xf numFmtId="0" fontId="31" fillId="17" borderId="70" xfId="8" applyFont="1" applyFill="1" applyBorder="1" applyAlignment="1" applyProtection="1">
      <alignment horizontal="left" vertical="center" wrapText="1"/>
      <protection locked="0"/>
    </xf>
    <xf numFmtId="0" fontId="31" fillId="17" borderId="9" xfId="8" applyFont="1" applyFill="1" applyBorder="1" applyAlignment="1" applyProtection="1">
      <alignment horizontal="left" vertical="center" wrapText="1"/>
      <protection locked="0"/>
    </xf>
    <xf numFmtId="0" fontId="31" fillId="17" borderId="10" xfId="8" applyFont="1" applyFill="1" applyBorder="1" applyAlignment="1" applyProtection="1">
      <alignment horizontal="left" vertical="center" wrapText="1"/>
      <protection locked="0"/>
    </xf>
    <xf numFmtId="0" fontId="32" fillId="16" borderId="3" xfId="12" applyFont="1" applyFill="1" applyBorder="1" applyAlignment="1">
      <alignment horizontal="center" vertical="center"/>
    </xf>
    <xf numFmtId="0" fontId="32" fillId="16" borderId="1" xfId="12" applyFont="1" applyFill="1" applyBorder="1" applyAlignment="1">
      <alignment horizontal="center" vertical="center"/>
    </xf>
    <xf numFmtId="0" fontId="32" fillId="16" borderId="77" xfId="12" applyFont="1" applyFill="1" applyBorder="1" applyAlignment="1">
      <alignment horizontal="center" vertical="center"/>
    </xf>
    <xf numFmtId="0" fontId="32" fillId="16" borderId="50" xfId="12" applyFont="1" applyFill="1" applyBorder="1" applyAlignment="1">
      <alignment horizontal="center" vertical="center"/>
    </xf>
    <xf numFmtId="0" fontId="32" fillId="16" borderId="45" xfId="12" applyFont="1" applyFill="1" applyBorder="1" applyAlignment="1">
      <alignment horizontal="center" vertical="center"/>
    </xf>
    <xf numFmtId="0" fontId="32" fillId="16" borderId="46" xfId="12" applyFont="1" applyFill="1" applyBorder="1" applyAlignment="1">
      <alignment horizontal="center" vertical="center"/>
    </xf>
    <xf numFmtId="0" fontId="29" fillId="16" borderId="73" xfId="12" applyFont="1" applyFill="1" applyBorder="1" applyAlignment="1">
      <alignment horizontal="center" vertical="center"/>
    </xf>
    <xf numFmtId="0" fontId="29" fillId="16" borderId="76" xfId="12" applyFont="1" applyFill="1" applyBorder="1" applyAlignment="1">
      <alignment horizontal="center" vertical="center"/>
    </xf>
    <xf numFmtId="0" fontId="31" fillId="17" borderId="70" xfId="8" applyFont="1" applyFill="1" applyBorder="1" applyAlignment="1" applyProtection="1">
      <alignment horizontal="center" vertical="center" wrapText="1"/>
      <protection locked="0"/>
    </xf>
    <xf numFmtId="0" fontId="31" fillId="17" borderId="9" xfId="8" applyFont="1" applyFill="1" applyBorder="1" applyAlignment="1" applyProtection="1">
      <alignment horizontal="center" vertical="center" wrapText="1"/>
      <protection locked="0"/>
    </xf>
    <xf numFmtId="0" fontId="31" fillId="17" borderId="10" xfId="8" applyFont="1" applyFill="1" applyBorder="1" applyAlignment="1" applyProtection="1">
      <alignment horizontal="center" vertical="center" wrapText="1"/>
      <protection locked="0"/>
    </xf>
    <xf numFmtId="0" fontId="31" fillId="17" borderId="12" xfId="8" applyFont="1" applyFill="1" applyBorder="1" applyAlignment="1" applyProtection="1">
      <alignment horizontal="left" vertical="center" wrapText="1"/>
      <protection locked="0"/>
    </xf>
    <xf numFmtId="0" fontId="31" fillId="17" borderId="52" xfId="8" applyFont="1" applyFill="1" applyBorder="1" applyAlignment="1" applyProtection="1">
      <alignment horizontal="left" vertical="center" wrapText="1"/>
      <protection locked="0"/>
    </xf>
    <xf numFmtId="0" fontId="31" fillId="17" borderId="32" xfId="8" applyFont="1" applyFill="1" applyBorder="1" applyAlignment="1" applyProtection="1">
      <alignment horizontal="left" vertical="center" wrapText="1"/>
      <protection locked="0"/>
    </xf>
    <xf numFmtId="0" fontId="32" fillId="4" borderId="45" xfId="8" applyFont="1" applyFill="1" applyBorder="1" applyAlignment="1">
      <alignment horizontal="center" vertical="center" wrapText="1"/>
    </xf>
    <xf numFmtId="0" fontId="32" fillId="16" borderId="66" xfId="12" applyFont="1" applyFill="1" applyBorder="1" applyAlignment="1">
      <alignment horizontal="center" vertical="center"/>
    </xf>
    <xf numFmtId="0" fontId="32" fillId="16" borderId="67" xfId="12" applyFont="1" applyFill="1" applyBorder="1" applyAlignment="1">
      <alignment horizontal="center" vertical="center"/>
    </xf>
    <xf numFmtId="0" fontId="32" fillId="16" borderId="71" xfId="12" applyFont="1" applyFill="1" applyBorder="1" applyAlignment="1">
      <alignment horizontal="center" vertical="center"/>
    </xf>
    <xf numFmtId="0" fontId="32" fillId="16" borderId="69" xfId="12" applyFont="1" applyFill="1" applyBorder="1" applyAlignment="1">
      <alignment horizontal="center" vertical="center"/>
    </xf>
    <xf numFmtId="0" fontId="32" fillId="16" borderId="2" xfId="12" applyFont="1" applyFill="1" applyBorder="1" applyAlignment="1">
      <alignment horizontal="center" vertical="center"/>
    </xf>
    <xf numFmtId="0" fontId="32" fillId="16" borderId="8" xfId="12" applyFont="1" applyFill="1" applyBorder="1" applyAlignment="1">
      <alignment horizontal="center" vertical="center"/>
    </xf>
    <xf numFmtId="0" fontId="31" fillId="18" borderId="62" xfId="8" applyFont="1" applyFill="1" applyBorder="1" applyAlignment="1">
      <alignment horizontal="center" vertical="center" wrapText="1"/>
    </xf>
    <xf numFmtId="0" fontId="31" fillId="18" borderId="63" xfId="8" applyFont="1" applyFill="1" applyBorder="1" applyAlignment="1">
      <alignment horizontal="center" vertical="center" wrapText="1"/>
    </xf>
    <xf numFmtId="0" fontId="31" fillId="18" borderId="64" xfId="8" applyFont="1" applyFill="1" applyBorder="1" applyAlignment="1">
      <alignment horizontal="center" vertical="center" wrapText="1"/>
    </xf>
    <xf numFmtId="0" fontId="31" fillId="4" borderId="6" xfId="8" applyFont="1" applyFill="1" applyBorder="1" applyAlignment="1">
      <alignment horizontal="center" vertical="center" wrapText="1"/>
    </xf>
    <xf numFmtId="0" fontId="31" fillId="4" borderId="61" xfId="8" applyFont="1" applyFill="1" applyBorder="1" applyAlignment="1">
      <alignment horizontal="center" vertical="center" wrapText="1"/>
    </xf>
    <xf numFmtId="0" fontId="29" fillId="17" borderId="52" xfId="12" applyFont="1" applyFill="1" applyBorder="1" applyAlignment="1" applyProtection="1">
      <alignment horizontal="center" vertical="center"/>
      <protection locked="0"/>
    </xf>
    <xf numFmtId="0" fontId="29" fillId="17" borderId="57" xfId="12" applyFont="1" applyFill="1" applyBorder="1" applyAlignment="1" applyProtection="1">
      <alignment horizontal="center" vertical="center"/>
      <protection locked="0"/>
    </xf>
    <xf numFmtId="0" fontId="29" fillId="16" borderId="8" xfId="12" applyFont="1" applyFill="1" applyBorder="1" applyAlignment="1">
      <alignment horizontal="center" vertical="center"/>
    </xf>
    <xf numFmtId="0" fontId="29" fillId="17" borderId="14" xfId="12" applyFont="1" applyFill="1" applyBorder="1" applyAlignment="1" applyProtection="1">
      <alignment horizontal="center" vertical="center"/>
      <protection locked="0"/>
    </xf>
    <xf numFmtId="0" fontId="29" fillId="17" borderId="56" xfId="12" applyFont="1" applyFill="1" applyBorder="1" applyAlignment="1" applyProtection="1">
      <alignment horizontal="center" vertical="center"/>
      <protection locked="0"/>
    </xf>
    <xf numFmtId="0" fontId="28" fillId="17" borderId="5" xfId="12" applyFont="1" applyFill="1" applyBorder="1" applyAlignment="1">
      <alignment horizontal="left" vertical="top" wrapText="1"/>
    </xf>
    <xf numFmtId="0" fontId="28" fillId="17" borderId="6" xfId="12" applyFont="1" applyFill="1" applyBorder="1" applyAlignment="1">
      <alignment horizontal="left" vertical="top" wrapText="1"/>
    </xf>
    <xf numFmtId="0" fontId="28" fillId="17" borderId="5" xfId="12" applyFont="1" applyFill="1" applyBorder="1" applyAlignment="1">
      <alignment horizontal="center" vertical="center" wrapText="1"/>
    </xf>
    <xf numFmtId="0" fontId="28" fillId="17" borderId="7" xfId="12" applyFont="1" applyFill="1" applyBorder="1" applyAlignment="1">
      <alignment horizontal="center" vertical="center" wrapText="1"/>
    </xf>
    <xf numFmtId="0" fontId="32" fillId="16" borderId="70" xfId="12" applyFont="1" applyFill="1" applyBorder="1" applyAlignment="1">
      <alignment horizontal="center" vertical="center"/>
    </xf>
    <xf numFmtId="0" fontId="32" fillId="16" borderId="9" xfId="12" applyFont="1" applyFill="1" applyBorder="1" applyAlignment="1">
      <alignment horizontal="center" vertical="center"/>
    </xf>
    <xf numFmtId="0" fontId="32" fillId="16" borderId="10" xfId="12" applyFont="1" applyFill="1" applyBorder="1" applyAlignment="1">
      <alignment horizontal="center" vertical="center"/>
    </xf>
    <xf numFmtId="0" fontId="28" fillId="17" borderId="11" xfId="12" applyFont="1" applyFill="1" applyBorder="1" applyAlignment="1">
      <alignment horizontal="center" vertical="center" wrapText="1"/>
    </xf>
    <xf numFmtId="0" fontId="28" fillId="17" borderId="12" xfId="12" applyFont="1" applyFill="1" applyBorder="1" applyAlignment="1">
      <alignment horizontal="center" vertical="center" wrapText="1"/>
    </xf>
    <xf numFmtId="0" fontId="29" fillId="16" borderId="69" xfId="12" applyFont="1" applyFill="1" applyBorder="1" applyAlignment="1">
      <alignment horizontal="center" vertical="center"/>
    </xf>
    <xf numFmtId="0" fontId="29" fillId="17" borderId="0" xfId="12" applyFont="1" applyFill="1" applyAlignment="1" applyProtection="1">
      <alignment horizontal="center" vertical="center"/>
      <protection locked="0"/>
    </xf>
    <xf numFmtId="0" fontId="29" fillId="17" borderId="43" xfId="12" applyFont="1" applyFill="1" applyBorder="1" applyAlignment="1" applyProtection="1">
      <alignment horizontal="center" vertical="center"/>
      <protection locked="0"/>
    </xf>
    <xf numFmtId="0" fontId="31" fillId="17" borderId="11" xfId="8" applyFont="1" applyFill="1" applyBorder="1" applyAlignment="1" applyProtection="1">
      <alignment horizontal="left" vertical="center" wrapText="1"/>
      <protection locked="0"/>
    </xf>
    <xf numFmtId="0" fontId="31" fillId="17" borderId="47" xfId="8" applyFont="1" applyFill="1" applyBorder="1" applyAlignment="1" applyProtection="1">
      <alignment horizontal="left" vertical="center" wrapText="1"/>
      <protection locked="0"/>
    </xf>
    <xf numFmtId="0" fontId="31" fillId="17" borderId="33" xfId="8" applyFont="1" applyFill="1" applyBorder="1" applyAlignment="1" applyProtection="1">
      <alignment horizontal="center" vertical="center" wrapText="1"/>
      <protection locked="0"/>
    </xf>
    <xf numFmtId="0" fontId="31" fillId="17" borderId="14" xfId="8" applyFont="1" applyFill="1" applyBorder="1" applyAlignment="1" applyProtection="1">
      <alignment horizontal="center" vertical="center" wrapText="1"/>
      <protection locked="0"/>
    </xf>
    <xf numFmtId="0" fontId="31" fillId="17" borderId="56" xfId="8" applyFont="1" applyFill="1" applyBorder="1" applyAlignment="1" applyProtection="1">
      <alignment horizontal="center" vertical="center" wrapText="1"/>
      <protection locked="0"/>
    </xf>
    <xf numFmtId="0" fontId="29" fillId="4" borderId="0" xfId="12" applyFont="1" applyFill="1" applyAlignment="1">
      <alignment horizontal="center" vertical="center"/>
    </xf>
    <xf numFmtId="0" fontId="28" fillId="4" borderId="0" xfId="12" applyFont="1" applyFill="1" applyAlignment="1">
      <alignment horizontal="center" vertical="center"/>
    </xf>
    <xf numFmtId="0" fontId="28" fillId="17" borderId="2" xfId="12" applyFont="1" applyFill="1" applyBorder="1" applyAlignment="1">
      <alignment horizontal="left" vertical="center" wrapText="1"/>
    </xf>
    <xf numFmtId="0" fontId="28" fillId="17" borderId="9" xfId="12" applyFont="1" applyFill="1" applyBorder="1" applyAlignment="1">
      <alignment horizontal="left" vertical="center" wrapText="1"/>
    </xf>
    <xf numFmtId="0" fontId="28" fillId="17" borderId="17" xfId="12" applyFont="1" applyFill="1" applyBorder="1" applyAlignment="1">
      <alignment horizontal="left" vertical="center" wrapText="1"/>
    </xf>
    <xf numFmtId="0" fontId="28" fillId="17" borderId="5" xfId="12" applyFont="1" applyFill="1" applyBorder="1" applyAlignment="1" applyProtection="1">
      <alignment horizontal="center" vertical="center"/>
      <protection locked="0"/>
    </xf>
    <xf numFmtId="0" fontId="28" fillId="17" borderId="6" xfId="12" applyFont="1" applyFill="1" applyBorder="1" applyAlignment="1" applyProtection="1">
      <alignment horizontal="center" vertical="center"/>
      <protection locked="0"/>
    </xf>
    <xf numFmtId="0" fontId="28" fillId="17" borderId="61" xfId="12" applyFont="1" applyFill="1" applyBorder="1" applyAlignment="1" applyProtection="1">
      <alignment horizontal="center" vertical="center"/>
      <protection locked="0"/>
    </xf>
    <xf numFmtId="0" fontId="28" fillId="17" borderId="2" xfId="12" applyFont="1" applyFill="1" applyBorder="1" applyAlignment="1" applyProtection="1">
      <alignment horizontal="center" vertical="center"/>
      <protection locked="0"/>
    </xf>
    <xf numFmtId="0" fontId="28" fillId="17" borderId="8" xfId="12" applyFont="1" applyFill="1" applyBorder="1" applyAlignment="1" applyProtection="1">
      <alignment horizontal="center" vertical="center"/>
      <protection locked="0"/>
    </xf>
    <xf numFmtId="0" fontId="29" fillId="16" borderId="39" xfId="12" applyFont="1" applyFill="1" applyBorder="1" applyAlignment="1">
      <alignment horizontal="center" vertical="center"/>
    </xf>
    <xf numFmtId="0" fontId="29" fillId="16" borderId="40" xfId="12" applyFont="1" applyFill="1" applyBorder="1" applyAlignment="1">
      <alignment horizontal="center" vertical="center"/>
    </xf>
    <xf numFmtId="0" fontId="29" fillId="16" borderId="41" xfId="12" applyFont="1" applyFill="1" applyBorder="1" applyAlignment="1">
      <alignment horizontal="center" vertical="center"/>
    </xf>
    <xf numFmtId="0" fontId="29" fillId="16" borderId="42" xfId="12" applyFont="1" applyFill="1" applyBorder="1" applyAlignment="1">
      <alignment horizontal="center" vertical="center"/>
    </xf>
    <xf numFmtId="0" fontId="29" fillId="16" borderId="0" xfId="12" applyFont="1" applyFill="1" applyAlignment="1">
      <alignment horizontal="center" vertical="center"/>
    </xf>
    <xf numFmtId="0" fontId="29" fillId="16" borderId="43" xfId="12" applyFont="1" applyFill="1" applyBorder="1" applyAlignment="1">
      <alignment horizontal="center" vertical="center"/>
    </xf>
    <xf numFmtId="0" fontId="29" fillId="16" borderId="44" xfId="12" applyFont="1" applyFill="1" applyBorder="1" applyAlignment="1">
      <alignment horizontal="center" vertical="center"/>
    </xf>
    <xf numFmtId="0" fontId="29" fillId="16" borderId="45" xfId="12" applyFont="1" applyFill="1" applyBorder="1" applyAlignment="1">
      <alignment horizontal="center" vertical="center"/>
    </xf>
    <xf numFmtId="0" fontId="29" fillId="16" borderId="46" xfId="12" applyFont="1" applyFill="1" applyBorder="1" applyAlignment="1">
      <alignment horizontal="center" vertical="center"/>
    </xf>
    <xf numFmtId="0" fontId="31" fillId="17" borderId="80" xfId="8" applyFont="1" applyFill="1" applyBorder="1" applyAlignment="1" applyProtection="1">
      <alignment horizontal="left" vertical="center" wrapText="1"/>
      <protection locked="0"/>
    </xf>
    <xf numFmtId="0" fontId="31" fillId="17" borderId="81" xfId="8" applyFont="1" applyFill="1" applyBorder="1" applyAlignment="1" applyProtection="1">
      <alignment horizontal="left" vertical="center" wrapText="1"/>
      <protection locked="0"/>
    </xf>
    <xf numFmtId="0" fontId="31" fillId="17" borderId="82" xfId="8" applyFont="1" applyFill="1" applyBorder="1" applyAlignment="1" applyProtection="1">
      <alignment horizontal="left" vertical="center" wrapText="1"/>
      <protection locked="0"/>
    </xf>
    <xf numFmtId="0" fontId="32" fillId="16" borderId="3" xfId="8" applyFont="1" applyFill="1" applyBorder="1" applyAlignment="1">
      <alignment horizontal="center" vertical="center" wrapText="1"/>
    </xf>
    <xf numFmtId="0" fontId="32" fillId="16" borderId="1" xfId="8" applyFont="1" applyFill="1" applyBorder="1" applyAlignment="1">
      <alignment horizontal="center" vertical="center" wrapText="1"/>
    </xf>
    <xf numFmtId="0" fontId="32" fillId="16" borderId="50" xfId="8" applyFont="1" applyFill="1" applyBorder="1" applyAlignment="1">
      <alignment horizontal="center" vertical="center" wrapText="1"/>
    </xf>
    <xf numFmtId="0" fontId="32" fillId="16" borderId="45" xfId="8" applyFont="1" applyFill="1" applyBorder="1" applyAlignment="1">
      <alignment horizontal="center" vertical="center" wrapText="1"/>
    </xf>
    <xf numFmtId="0" fontId="28" fillId="17" borderId="50" xfId="12" applyFont="1" applyFill="1" applyBorder="1" applyAlignment="1">
      <alignment horizontal="left" vertical="top" wrapText="1"/>
    </xf>
    <xf numFmtId="0" fontId="28" fillId="17" borderId="45" xfId="12" applyFont="1" applyFill="1" applyBorder="1" applyAlignment="1">
      <alignment horizontal="left" vertical="top" wrapText="1"/>
    </xf>
    <xf numFmtId="0" fontId="28" fillId="17" borderId="47" xfId="12" applyFont="1" applyFill="1" applyBorder="1" applyAlignment="1">
      <alignment horizontal="center" vertical="center" wrapText="1"/>
    </xf>
    <xf numFmtId="0" fontId="28" fillId="17" borderId="32" xfId="12" applyFont="1" applyFill="1" applyBorder="1" applyAlignment="1">
      <alignment horizontal="center" vertical="center" wrapText="1"/>
    </xf>
    <xf numFmtId="0" fontId="28" fillId="17" borderId="11" xfId="12" applyFont="1" applyFill="1" applyBorder="1" applyAlignment="1" applyProtection="1">
      <alignment horizontal="left" vertical="center" wrapText="1"/>
      <protection locked="0"/>
    </xf>
    <xf numFmtId="0" fontId="28" fillId="17" borderId="14" xfId="12" applyFont="1" applyFill="1" applyBorder="1" applyAlignment="1" applyProtection="1">
      <alignment horizontal="left" vertical="center" wrapText="1"/>
      <protection locked="0"/>
    </xf>
    <xf numFmtId="0" fontId="28" fillId="17" borderId="56" xfId="12" applyFont="1" applyFill="1" applyBorder="1" applyAlignment="1" applyProtection="1">
      <alignment horizontal="left" vertical="center" wrapText="1"/>
      <protection locked="0"/>
    </xf>
    <xf numFmtId="0" fontId="31" fillId="17" borderId="6" xfId="8" applyFont="1" applyFill="1" applyBorder="1" applyAlignment="1" applyProtection="1">
      <alignment horizontal="left" vertical="center" wrapText="1"/>
      <protection locked="0"/>
    </xf>
    <xf numFmtId="0" fontId="31" fillId="17" borderId="7" xfId="8" applyFont="1" applyFill="1" applyBorder="1" applyAlignment="1" applyProtection="1">
      <alignment horizontal="left" vertical="center" wrapText="1"/>
      <protection locked="0"/>
    </xf>
    <xf numFmtId="0" fontId="32" fillId="16" borderId="39" xfId="12" applyFont="1" applyFill="1" applyBorder="1" applyAlignment="1">
      <alignment horizontal="center" vertical="center"/>
    </xf>
    <xf numFmtId="0" fontId="32" fillId="16" borderId="41" xfId="12" applyFont="1" applyFill="1" applyBorder="1" applyAlignment="1">
      <alignment horizontal="center" vertical="center"/>
    </xf>
    <xf numFmtId="0" fontId="32" fillId="16" borderId="42" xfId="12" applyFont="1" applyFill="1" applyBorder="1" applyAlignment="1">
      <alignment horizontal="center" vertical="center"/>
    </xf>
    <xf numFmtId="0" fontId="32" fillId="16" borderId="43" xfId="12" applyFont="1" applyFill="1" applyBorder="1" applyAlignment="1">
      <alignment horizontal="center" vertical="center"/>
    </xf>
    <xf numFmtId="0" fontId="32" fillId="16" borderId="44" xfId="12" applyFont="1" applyFill="1" applyBorder="1" applyAlignment="1">
      <alignment horizontal="center" vertical="center"/>
    </xf>
    <xf numFmtId="0" fontId="31" fillId="17" borderId="5" xfId="8" applyFont="1" applyFill="1" applyBorder="1" applyAlignment="1" applyProtection="1">
      <alignment horizontal="left" vertical="center" wrapText="1"/>
      <protection locked="0"/>
    </xf>
    <xf numFmtId="0" fontId="31" fillId="21" borderId="11" xfId="8" applyFont="1" applyFill="1" applyBorder="1" applyAlignment="1" applyProtection="1">
      <alignment horizontal="left" vertical="center" wrapText="1"/>
      <protection locked="0"/>
    </xf>
    <xf numFmtId="0" fontId="31" fillId="21" borderId="14" xfId="8" applyFont="1" applyFill="1" applyBorder="1" applyAlignment="1" applyProtection="1">
      <alignment horizontal="left" vertical="center" wrapText="1"/>
      <protection locked="0"/>
    </xf>
    <xf numFmtId="0" fontId="31" fillId="21" borderId="12" xfId="8" applyFont="1" applyFill="1" applyBorder="1" applyAlignment="1" applyProtection="1">
      <alignment horizontal="left" vertical="center" wrapText="1"/>
      <protection locked="0"/>
    </xf>
    <xf numFmtId="0" fontId="32" fillId="16" borderId="3" xfId="12" applyFont="1" applyFill="1" applyBorder="1" applyAlignment="1">
      <alignment horizontal="left" vertical="center"/>
    </xf>
    <xf numFmtId="0" fontId="32" fillId="16" borderId="1" xfId="12" applyFont="1" applyFill="1" applyBorder="1" applyAlignment="1">
      <alignment horizontal="left" vertical="center"/>
    </xf>
    <xf numFmtId="0" fontId="32" fillId="16" borderId="77" xfId="12" applyFont="1" applyFill="1" applyBorder="1" applyAlignment="1">
      <alignment horizontal="left" vertical="center"/>
    </xf>
    <xf numFmtId="0" fontId="32" fillId="16" borderId="50" xfId="12" applyFont="1" applyFill="1" applyBorder="1" applyAlignment="1">
      <alignment horizontal="left" vertical="center"/>
    </xf>
    <xf numFmtId="0" fontId="32" fillId="16" borderId="45" xfId="12" applyFont="1" applyFill="1" applyBorder="1" applyAlignment="1">
      <alignment horizontal="left" vertical="center"/>
    </xf>
    <xf numFmtId="0" fontId="32" fillId="16" borderId="46" xfId="12" applyFont="1" applyFill="1" applyBorder="1" applyAlignment="1">
      <alignment horizontal="left" vertical="center"/>
    </xf>
    <xf numFmtId="0" fontId="28" fillId="17" borderId="5" xfId="12" applyFont="1" applyFill="1" applyBorder="1" applyAlignment="1" applyProtection="1">
      <alignment horizontal="left" vertical="center" wrapText="1"/>
      <protection locked="0"/>
    </xf>
    <xf numFmtId="0" fontId="28" fillId="17" borderId="6" xfId="12" applyFont="1" applyFill="1" applyBorder="1" applyAlignment="1" applyProtection="1">
      <alignment horizontal="left" vertical="center" wrapText="1"/>
      <protection locked="0"/>
    </xf>
    <xf numFmtId="0" fontId="28" fillId="17" borderId="61" xfId="12" applyFont="1" applyFill="1" applyBorder="1" applyAlignment="1" applyProtection="1">
      <alignment horizontal="left" vertical="center" wrapText="1"/>
      <protection locked="0"/>
    </xf>
    <xf numFmtId="14" fontId="38" fillId="15" borderId="3" xfId="0" applyNumberFormat="1" applyFont="1" applyFill="1" applyBorder="1" applyAlignment="1">
      <alignment horizontal="center" vertical="center" wrapText="1"/>
    </xf>
    <xf numFmtId="14" fontId="38" fillId="15" borderId="1" xfId="0" applyNumberFormat="1" applyFont="1" applyFill="1" applyBorder="1" applyAlignment="1">
      <alignment horizontal="center" vertical="center" wrapText="1"/>
    </xf>
    <xf numFmtId="14" fontId="38" fillId="15" borderId="13" xfId="0" applyNumberFormat="1" applyFont="1" applyFill="1" applyBorder="1" applyAlignment="1">
      <alignment horizontal="center" vertical="center" wrapText="1"/>
    </xf>
    <xf numFmtId="14" fontId="38" fillId="15" borderId="11" xfId="0" applyNumberFormat="1" applyFont="1" applyFill="1" applyBorder="1" applyAlignment="1">
      <alignment horizontal="center" vertical="center" wrapText="1"/>
    </xf>
    <xf numFmtId="14" fontId="38" fillId="15" borderId="14" xfId="0" applyNumberFormat="1" applyFont="1" applyFill="1" applyBorder="1" applyAlignment="1">
      <alignment horizontal="center" vertical="center" wrapText="1"/>
    </xf>
    <xf numFmtId="14" fontId="38" fillId="15" borderId="12" xfId="0" applyNumberFormat="1" applyFont="1" applyFill="1" applyBorder="1" applyAlignment="1">
      <alignment horizontal="center" vertical="center" wrapText="1"/>
    </xf>
    <xf numFmtId="0" fontId="32" fillId="15" borderId="2" xfId="12" applyFont="1" applyFill="1" applyBorder="1" applyAlignment="1">
      <alignment horizontal="center" vertical="center"/>
    </xf>
    <xf numFmtId="0" fontId="32" fillId="15" borderId="2" xfId="12" applyFont="1" applyFill="1" applyBorder="1" applyAlignment="1">
      <alignment horizontal="center" vertical="center" wrapText="1"/>
    </xf>
    <xf numFmtId="0" fontId="31" fillId="15" borderId="3" xfId="12" applyFont="1" applyFill="1" applyBorder="1" applyAlignment="1">
      <alignment horizontal="center"/>
    </xf>
    <xf numFmtId="0" fontId="31" fillId="15" borderId="13" xfId="12" applyFont="1" applyFill="1" applyBorder="1" applyAlignment="1">
      <alignment horizontal="center"/>
    </xf>
    <xf numFmtId="0" fontId="31" fillId="15" borderId="4" xfId="12" applyFont="1" applyFill="1" applyBorder="1" applyAlignment="1">
      <alignment horizontal="center"/>
    </xf>
    <xf numFmtId="0" fontId="31" fillId="15" borderId="31" xfId="12" applyFont="1" applyFill="1" applyBorder="1" applyAlignment="1">
      <alignment horizontal="center"/>
    </xf>
    <xf numFmtId="0" fontId="31" fillId="15" borderId="5" xfId="12" applyFont="1" applyFill="1" applyBorder="1" applyAlignment="1">
      <alignment horizontal="center"/>
    </xf>
    <xf numFmtId="0" fontId="31" fillId="15" borderId="7" xfId="12" applyFont="1" applyFill="1" applyBorder="1" applyAlignment="1">
      <alignment horizontal="center"/>
    </xf>
    <xf numFmtId="2" fontId="29" fillId="4" borderId="27" xfId="12" applyNumberFormat="1" applyFont="1" applyFill="1" applyBorder="1" applyAlignment="1">
      <alignment horizontal="center"/>
    </xf>
    <xf numFmtId="2" fontId="29" fillId="4" borderId="28" xfId="12" applyNumberFormat="1" applyFont="1" applyFill="1" applyBorder="1" applyAlignment="1">
      <alignment horizontal="center"/>
    </xf>
    <xf numFmtId="2" fontId="29" fillId="4" borderId="29" xfId="12" applyNumberFormat="1" applyFont="1" applyFill="1" applyBorder="1" applyAlignment="1">
      <alignment horizontal="center"/>
    </xf>
    <xf numFmtId="0" fontId="40" fillId="4" borderId="0" xfId="12" applyFont="1" applyFill="1" applyAlignment="1">
      <alignment horizontal="center"/>
    </xf>
    <xf numFmtId="0" fontId="29" fillId="4" borderId="42" xfId="12" applyFont="1" applyFill="1" applyBorder="1" applyAlignment="1">
      <alignment horizontal="center" vertical="center"/>
    </xf>
    <xf numFmtId="0" fontId="29" fillId="4" borderId="43" xfId="12" applyFont="1" applyFill="1" applyBorder="1" applyAlignment="1">
      <alignment horizontal="center" vertical="center"/>
    </xf>
    <xf numFmtId="0" fontId="40" fillId="4" borderId="42" xfId="12" applyFont="1" applyFill="1" applyBorder="1" applyAlignment="1">
      <alignment horizontal="center"/>
    </xf>
    <xf numFmtId="0" fontId="40" fillId="4" borderId="43" xfId="12" applyFont="1" applyFill="1" applyBorder="1" applyAlignment="1">
      <alignment horizontal="center"/>
    </xf>
    <xf numFmtId="2" fontId="29" fillId="4" borderId="44" xfId="12" applyNumberFormat="1" applyFont="1" applyFill="1" applyBorder="1" applyAlignment="1">
      <alignment horizontal="center"/>
    </xf>
    <xf numFmtId="0" fontId="29" fillId="4" borderId="39" xfId="12" applyFont="1" applyFill="1" applyBorder="1" applyAlignment="1">
      <alignment horizontal="center" vertical="center"/>
    </xf>
    <xf numFmtId="0" fontId="29" fillId="4" borderId="40" xfId="12" applyFont="1" applyFill="1" applyBorder="1" applyAlignment="1">
      <alignment horizontal="center" vertical="center"/>
    </xf>
    <xf numFmtId="0" fontId="29" fillId="4" borderId="41" xfId="12" applyFont="1" applyFill="1" applyBorder="1" applyAlignment="1">
      <alignment horizontal="center" vertical="center"/>
    </xf>
    <xf numFmtId="0" fontId="40" fillId="4" borderId="39" xfId="12" applyFont="1" applyFill="1" applyBorder="1" applyAlignment="1">
      <alignment horizontal="center"/>
    </xf>
    <xf numFmtId="0" fontId="40" fillId="4" borderId="40" xfId="12" applyFont="1" applyFill="1" applyBorder="1" applyAlignment="1">
      <alignment horizontal="center"/>
    </xf>
    <xf numFmtId="0" fontId="40" fillId="4" borderId="41" xfId="12" applyFont="1" applyFill="1" applyBorder="1" applyAlignment="1">
      <alignment horizontal="center"/>
    </xf>
    <xf numFmtId="0" fontId="28" fillId="17" borderId="9" xfId="12" applyFont="1" applyFill="1" applyBorder="1" applyAlignment="1" applyProtection="1">
      <alignment horizontal="center" vertical="center"/>
      <protection locked="0"/>
    </xf>
    <xf numFmtId="0" fontId="28" fillId="17" borderId="10" xfId="12" applyFont="1" applyFill="1" applyBorder="1" applyAlignment="1" applyProtection="1">
      <alignment horizontal="center" vertical="center"/>
      <protection locked="0"/>
    </xf>
    <xf numFmtId="0" fontId="32" fillId="21" borderId="11" xfId="8" applyFont="1" applyFill="1" applyBorder="1" applyAlignment="1">
      <alignment horizontal="left" vertical="center" wrapText="1"/>
    </xf>
    <xf numFmtId="0" fontId="32" fillId="21" borderId="14" xfId="8" applyFont="1" applyFill="1" applyBorder="1" applyAlignment="1">
      <alignment horizontal="left" vertical="center" wrapText="1"/>
    </xf>
    <xf numFmtId="0" fontId="32" fillId="21" borderId="12" xfId="8" applyFont="1" applyFill="1" applyBorder="1" applyAlignment="1">
      <alignment horizontal="left" vertical="center" wrapText="1"/>
    </xf>
    <xf numFmtId="0" fontId="32" fillId="16" borderId="40" xfId="12" applyFont="1" applyFill="1" applyBorder="1" applyAlignment="1">
      <alignment horizontal="center" vertical="center"/>
    </xf>
    <xf numFmtId="0" fontId="32" fillId="16" borderId="55" xfId="12" applyFont="1" applyFill="1" applyBorder="1" applyAlignment="1">
      <alignment horizontal="center" vertical="center"/>
    </xf>
    <xf numFmtId="0" fontId="32" fillId="16" borderId="6" xfId="12" applyFont="1" applyFill="1" applyBorder="1" applyAlignment="1">
      <alignment horizontal="center" vertical="center"/>
    </xf>
    <xf numFmtId="0" fontId="32" fillId="16" borderId="72" xfId="12" applyFont="1" applyFill="1" applyBorder="1" applyAlignment="1">
      <alignment horizontal="center" vertical="center"/>
    </xf>
    <xf numFmtId="0" fontId="32" fillId="16" borderId="74" xfId="12" applyFont="1" applyFill="1" applyBorder="1" applyAlignment="1">
      <alignment horizontal="center" vertical="center"/>
    </xf>
    <xf numFmtId="0" fontId="32" fillId="4" borderId="3" xfId="8" applyFont="1" applyFill="1" applyBorder="1" applyAlignment="1">
      <alignment horizontal="center" vertical="center" wrapText="1"/>
    </xf>
    <xf numFmtId="0" fontId="32" fillId="4" borderId="1" xfId="8" applyFont="1" applyFill="1" applyBorder="1" applyAlignment="1">
      <alignment horizontal="center" vertical="center" wrapText="1"/>
    </xf>
    <xf numFmtId="0" fontId="32" fillId="4" borderId="0" xfId="8" applyFont="1" applyFill="1" applyAlignment="1">
      <alignment horizontal="center" vertical="center" wrapText="1"/>
    </xf>
    <xf numFmtId="0" fontId="31" fillId="21" borderId="2" xfId="8" applyFont="1" applyFill="1" applyBorder="1" applyAlignment="1" applyProtection="1">
      <alignment horizontal="left" vertical="center" wrapText="1"/>
      <protection locked="0"/>
    </xf>
    <xf numFmtId="0" fontId="28" fillId="17" borderId="47" xfId="12" applyFont="1" applyFill="1" applyBorder="1" applyAlignment="1" applyProtection="1">
      <alignment horizontal="left" vertical="center" wrapText="1"/>
      <protection locked="0"/>
    </xf>
    <xf numFmtId="0" fontId="28" fillId="17" borderId="52" xfId="12" applyFont="1" applyFill="1" applyBorder="1" applyAlignment="1" applyProtection="1">
      <alignment horizontal="left" vertical="center" wrapText="1"/>
      <protection locked="0"/>
    </xf>
    <xf numFmtId="0" fontId="28" fillId="17" borderId="57" xfId="12" applyFont="1" applyFill="1" applyBorder="1" applyAlignment="1" applyProtection="1">
      <alignment horizontal="left" vertical="center" wrapText="1"/>
      <protection locked="0"/>
    </xf>
    <xf numFmtId="0" fontId="31" fillId="17" borderId="55" xfId="8" applyFont="1" applyFill="1" applyBorder="1" applyAlignment="1" applyProtection="1">
      <alignment horizontal="center" vertical="center" wrapText="1"/>
      <protection locked="0"/>
    </xf>
    <xf numFmtId="0" fontId="31" fillId="17" borderId="6" xfId="8" applyFont="1" applyFill="1" applyBorder="1" applyAlignment="1" applyProtection="1">
      <alignment horizontal="center" vertical="center" wrapText="1"/>
      <protection locked="0"/>
    </xf>
    <xf numFmtId="0" fontId="31" fillId="17" borderId="61" xfId="8" applyFont="1" applyFill="1" applyBorder="1" applyAlignment="1" applyProtection="1">
      <alignment horizontal="center" vertical="center" wrapText="1"/>
      <protection locked="0"/>
    </xf>
    <xf numFmtId="0" fontId="29" fillId="16" borderId="2" xfId="12" applyFont="1" applyFill="1" applyBorder="1" applyAlignment="1">
      <alignment horizontal="center" vertical="center"/>
    </xf>
    <xf numFmtId="0" fontId="33" fillId="4" borderId="0" xfId="8" applyFont="1" applyFill="1" applyAlignment="1">
      <alignment horizontal="center" vertical="center" wrapText="1"/>
    </xf>
    <xf numFmtId="0" fontId="31" fillId="17" borderId="5" xfId="8" applyFont="1" applyFill="1" applyBorder="1" applyAlignment="1" applyProtection="1">
      <alignment horizontal="center" vertical="center" wrapText="1"/>
      <protection locked="0"/>
    </xf>
    <xf numFmtId="0" fontId="31" fillId="17" borderId="11" xfId="8" applyFont="1" applyFill="1" applyBorder="1" applyAlignment="1" applyProtection="1">
      <alignment horizontal="center" vertical="center" wrapText="1"/>
      <protection locked="0"/>
    </xf>
    <xf numFmtId="0" fontId="31" fillId="17" borderId="47" xfId="8" applyFont="1" applyFill="1" applyBorder="1" applyAlignment="1" applyProtection="1">
      <alignment horizontal="center" vertical="center" wrapText="1"/>
      <protection locked="0"/>
    </xf>
    <xf numFmtId="0" fontId="31" fillId="17" borderId="52" xfId="8" applyFont="1" applyFill="1" applyBorder="1" applyAlignment="1" applyProtection="1">
      <alignment horizontal="center" vertical="center" wrapText="1"/>
      <protection locked="0"/>
    </xf>
    <xf numFmtId="0" fontId="31" fillId="17" borderId="57" xfId="8" applyFont="1" applyFill="1" applyBorder="1" applyAlignment="1" applyProtection="1">
      <alignment horizontal="center" vertical="center" wrapText="1"/>
      <protection locked="0"/>
    </xf>
    <xf numFmtId="0" fontId="22" fillId="12" borderId="27" xfId="0" applyFont="1" applyFill="1" applyBorder="1" applyAlignment="1">
      <alignment horizontal="center"/>
    </xf>
    <xf numFmtId="0" fontId="22" fillId="12" borderId="28" xfId="0" applyFont="1" applyFill="1" applyBorder="1" applyAlignment="1">
      <alignment horizontal="center"/>
    </xf>
    <xf numFmtId="0" fontId="22" fillId="12" borderId="29" xfId="0" applyFont="1" applyFill="1" applyBorder="1" applyAlignment="1">
      <alignment horizontal="center"/>
    </xf>
    <xf numFmtId="0" fontId="36" fillId="13" borderId="35" xfId="2" applyFont="1" applyFill="1" applyBorder="1" applyAlignment="1">
      <alignment horizontal="center" vertical="center" textRotation="90"/>
    </xf>
    <xf numFmtId="0" fontId="36" fillId="13" borderId="36" xfId="2" applyFont="1" applyFill="1" applyBorder="1" applyAlignment="1">
      <alignment horizontal="center" vertical="center" textRotation="90"/>
    </xf>
    <xf numFmtId="0" fontId="36" fillId="13" borderId="37" xfId="2" applyFont="1" applyFill="1" applyBorder="1" applyAlignment="1">
      <alignment horizontal="center" vertical="center" textRotation="90"/>
    </xf>
    <xf numFmtId="0" fontId="36" fillId="9" borderId="35" xfId="2" applyFont="1" applyFill="1" applyBorder="1" applyAlignment="1">
      <alignment horizontal="center" vertical="center" textRotation="90"/>
    </xf>
    <xf numFmtId="0" fontId="36" fillId="9" borderId="36" xfId="2" applyFont="1" applyFill="1" applyBorder="1" applyAlignment="1">
      <alignment horizontal="center" vertical="center" textRotation="90"/>
    </xf>
    <xf numFmtId="0" fontId="17" fillId="3" borderId="2" xfId="8" applyFont="1" applyFill="1" applyBorder="1" applyAlignment="1">
      <alignment horizontal="center" vertical="center" wrapText="1"/>
    </xf>
    <xf numFmtId="0" fontId="22" fillId="6" borderId="2" xfId="8" applyFont="1" applyFill="1" applyBorder="1" applyAlignment="1">
      <alignment horizontal="center" vertical="center" textRotation="90" wrapText="1"/>
    </xf>
    <xf numFmtId="0" fontId="22" fillId="7" borderId="2" xfId="8" applyFont="1" applyFill="1" applyBorder="1" applyAlignment="1">
      <alignment horizontal="center" vertical="center" textRotation="90" wrapText="1"/>
    </xf>
    <xf numFmtId="0" fontId="22" fillId="8" borderId="2" xfId="8" applyFont="1" applyFill="1" applyBorder="1" applyAlignment="1">
      <alignment horizontal="center" vertical="center" textRotation="90" wrapText="1"/>
    </xf>
    <xf numFmtId="0" fontId="22" fillId="9" borderId="2" xfId="8" applyFont="1" applyFill="1" applyBorder="1" applyAlignment="1">
      <alignment horizontal="center" vertical="center" textRotation="90" wrapText="1"/>
    </xf>
    <xf numFmtId="0" fontId="45" fillId="15" borderId="11" xfId="0" applyFont="1" applyFill="1" applyBorder="1" applyAlignment="1">
      <alignment horizontal="center" vertical="center" wrapText="1"/>
    </xf>
    <xf numFmtId="0" fontId="45" fillId="15" borderId="12" xfId="0" applyFont="1" applyFill="1" applyBorder="1" applyAlignment="1">
      <alignment horizontal="center" vertical="center" wrapText="1"/>
    </xf>
    <xf numFmtId="0" fontId="45" fillId="4" borderId="3" xfId="0" applyFont="1" applyFill="1" applyBorder="1" applyAlignment="1">
      <alignment horizontal="center" vertical="center"/>
    </xf>
    <xf numFmtId="0" fontId="45" fillId="4" borderId="13" xfId="0" applyFont="1" applyFill="1" applyBorder="1" applyAlignment="1">
      <alignment horizontal="center" vertical="center"/>
    </xf>
    <xf numFmtId="0" fontId="45" fillId="4" borderId="4" xfId="0" applyFont="1" applyFill="1" applyBorder="1" applyAlignment="1">
      <alignment horizontal="center" vertical="center"/>
    </xf>
    <xf numFmtId="0" fontId="45" fillId="4" borderId="31" xfId="0" applyFont="1" applyFill="1" applyBorder="1" applyAlignment="1">
      <alignment horizontal="center" vertical="center"/>
    </xf>
    <xf numFmtId="0" fontId="45" fillId="4" borderId="50" xfId="0" applyFont="1" applyFill="1" applyBorder="1" applyAlignment="1">
      <alignment horizontal="center" vertical="center"/>
    </xf>
    <xf numFmtId="0" fontId="45" fillId="4" borderId="51" xfId="0" applyFont="1" applyFill="1" applyBorder="1" applyAlignment="1">
      <alignment horizontal="center" vertical="center"/>
    </xf>
    <xf numFmtId="0" fontId="45" fillId="15" borderId="11" xfId="0" applyFont="1" applyFill="1" applyBorder="1" applyAlignment="1">
      <alignment horizontal="center" vertical="center"/>
    </xf>
    <xf numFmtId="0" fontId="45" fillId="15" borderId="14" xfId="0" applyFont="1" applyFill="1" applyBorder="1" applyAlignment="1">
      <alignment horizontal="center" vertical="center"/>
    </xf>
    <xf numFmtId="0" fontId="45" fillId="15" borderId="12" xfId="0" applyFont="1" applyFill="1" applyBorder="1" applyAlignment="1">
      <alignment horizontal="center" vertical="center"/>
    </xf>
    <xf numFmtId="0" fontId="45" fillId="17" borderId="11" xfId="0" applyFont="1" applyFill="1" applyBorder="1" applyAlignment="1">
      <alignment horizontal="left" vertical="center"/>
    </xf>
    <xf numFmtId="0" fontId="45" fillId="17" borderId="14" xfId="0" applyFont="1" applyFill="1" applyBorder="1" applyAlignment="1">
      <alignment horizontal="left" vertical="center"/>
    </xf>
    <xf numFmtId="0" fontId="45" fillId="17" borderId="12" xfId="0" applyFont="1" applyFill="1" applyBorder="1" applyAlignment="1">
      <alignment horizontal="left" vertical="center"/>
    </xf>
    <xf numFmtId="0" fontId="45" fillId="18" borderId="47" xfId="0" applyFont="1" applyFill="1" applyBorder="1" applyAlignment="1">
      <alignment horizontal="center" vertical="center"/>
    </xf>
    <xf numFmtId="0" fontId="45" fillId="18" borderId="52" xfId="0" applyFont="1" applyFill="1" applyBorder="1" applyAlignment="1">
      <alignment horizontal="center" vertical="center"/>
    </xf>
    <xf numFmtId="0" fontId="45" fillId="18" borderId="32" xfId="0" applyFont="1" applyFill="1" applyBorder="1" applyAlignment="1">
      <alignment horizontal="center" vertical="center"/>
    </xf>
    <xf numFmtId="10" fontId="45" fillId="17" borderId="11" xfId="15" applyNumberFormat="1" applyFont="1" applyFill="1" applyBorder="1" applyAlignment="1" applyProtection="1">
      <alignment horizontal="center" vertical="center" wrapText="1"/>
    </xf>
    <xf numFmtId="10" fontId="45" fillId="17" borderId="12" xfId="15" applyNumberFormat="1" applyFont="1" applyFill="1" applyBorder="1" applyAlignment="1" applyProtection="1">
      <alignment horizontal="center" vertical="center" wrapText="1"/>
    </xf>
    <xf numFmtId="0" fontId="44" fillId="15" borderId="39" xfId="1" applyFont="1" applyFill="1" applyBorder="1" applyAlignment="1">
      <alignment horizontal="center"/>
    </xf>
    <xf numFmtId="0" fontId="44" fillId="15" borderId="40" xfId="1" applyFont="1" applyFill="1" applyBorder="1" applyAlignment="1">
      <alignment horizontal="center"/>
    </xf>
    <xf numFmtId="0" fontId="44" fillId="15" borderId="54" xfId="1" applyFont="1" applyFill="1" applyBorder="1" applyAlignment="1">
      <alignment horizontal="center"/>
    </xf>
    <xf numFmtId="0" fontId="44" fillId="15" borderId="42" xfId="1" applyFont="1" applyFill="1" applyBorder="1" applyAlignment="1">
      <alignment horizontal="center"/>
    </xf>
    <xf numFmtId="0" fontId="44" fillId="15" borderId="0" xfId="1" applyFont="1" applyFill="1" applyAlignment="1">
      <alignment horizontal="center"/>
    </xf>
    <xf numFmtId="0" fontId="44" fillId="15" borderId="31" xfId="1" applyFont="1" applyFill="1" applyBorder="1" applyAlignment="1">
      <alignment horizontal="center"/>
    </xf>
    <xf numFmtId="0" fontId="44" fillId="15" borderId="55" xfId="1" applyFont="1" applyFill="1" applyBorder="1" applyAlignment="1">
      <alignment horizontal="center"/>
    </xf>
    <xf numFmtId="0" fontId="44" fillId="15" borderId="6" xfId="1" applyFont="1" applyFill="1" applyBorder="1" applyAlignment="1">
      <alignment horizontal="center"/>
    </xf>
    <xf numFmtId="0" fontId="44" fillId="15" borderId="7" xfId="1" applyFont="1" applyFill="1" applyBorder="1" applyAlignment="1">
      <alignment horizontal="center"/>
    </xf>
    <xf numFmtId="0" fontId="45" fillId="15" borderId="11" xfId="2" applyFont="1" applyFill="1" applyBorder="1" applyAlignment="1">
      <alignment horizontal="center" vertical="center" wrapText="1"/>
    </xf>
    <xf numFmtId="0" fontId="45" fillId="15" borderId="12" xfId="2" applyFont="1" applyFill="1" applyBorder="1" applyAlignment="1">
      <alignment horizontal="center" vertical="center" wrapText="1"/>
    </xf>
    <xf numFmtId="0" fontId="45" fillId="15" borderId="11" xfId="2" applyFont="1" applyFill="1" applyBorder="1" applyAlignment="1">
      <alignment horizontal="left" vertical="center" wrapText="1"/>
    </xf>
    <xf numFmtId="0" fontId="45" fillId="15" borderId="12" xfId="2" applyFont="1" applyFill="1" applyBorder="1" applyAlignment="1">
      <alignment horizontal="left" vertical="center" wrapText="1"/>
    </xf>
    <xf numFmtId="0" fontId="45" fillId="15" borderId="3" xfId="0" applyFont="1" applyFill="1" applyBorder="1" applyAlignment="1">
      <alignment horizontal="center" vertical="center"/>
    </xf>
    <xf numFmtId="0" fontId="45" fillId="15" borderId="1" xfId="0" applyFont="1" applyFill="1" applyBorder="1" applyAlignment="1">
      <alignment horizontal="center" vertical="center"/>
    </xf>
    <xf numFmtId="0" fontId="45" fillId="15" borderId="13" xfId="0" applyFont="1" applyFill="1" applyBorder="1" applyAlignment="1">
      <alignment horizontal="center" vertical="center"/>
    </xf>
    <xf numFmtId="0" fontId="45" fillId="15" borderId="5" xfId="0" applyFont="1" applyFill="1" applyBorder="1" applyAlignment="1">
      <alignment horizontal="center" vertical="center"/>
    </xf>
    <xf numFmtId="0" fontId="45" fillId="15" borderId="6" xfId="0" applyFont="1" applyFill="1" applyBorder="1" applyAlignment="1">
      <alignment horizontal="center" vertical="center"/>
    </xf>
    <xf numFmtId="0" fontId="45" fillId="15" borderId="7" xfId="0" applyFont="1" applyFill="1" applyBorder="1" applyAlignment="1">
      <alignment horizontal="center" vertical="center"/>
    </xf>
    <xf numFmtId="9" fontId="45" fillId="15" borderId="11" xfId="0" applyNumberFormat="1" applyFont="1" applyFill="1" applyBorder="1" applyAlignment="1">
      <alignment horizontal="center" vertical="center" wrapText="1"/>
    </xf>
    <xf numFmtId="9" fontId="45" fillId="15" borderId="12" xfId="0" applyNumberFormat="1" applyFont="1" applyFill="1" applyBorder="1" applyAlignment="1">
      <alignment horizontal="center" vertical="center" wrapText="1"/>
    </xf>
    <xf numFmtId="10" fontId="45" fillId="17" borderId="11" xfId="0" applyNumberFormat="1" applyFont="1" applyFill="1" applyBorder="1" applyAlignment="1">
      <alignment horizontal="center" vertical="center"/>
    </xf>
    <xf numFmtId="10" fontId="45" fillId="17" borderId="14" xfId="0" applyNumberFormat="1" applyFont="1" applyFill="1" applyBorder="1" applyAlignment="1">
      <alignment horizontal="center" vertical="center"/>
    </xf>
    <xf numFmtId="10" fontId="47" fillId="4" borderId="11" xfId="0" applyNumberFormat="1" applyFont="1" applyFill="1" applyBorder="1" applyAlignment="1">
      <alignment horizontal="center" vertical="center"/>
    </xf>
    <xf numFmtId="10" fontId="47" fillId="4" borderId="12" xfId="0" applyNumberFormat="1" applyFont="1" applyFill="1" applyBorder="1" applyAlignment="1">
      <alignment horizontal="center" vertical="center"/>
    </xf>
    <xf numFmtId="10" fontId="47" fillId="4" borderId="11" xfId="0" applyNumberFormat="1" applyFont="1" applyFill="1" applyBorder="1" applyAlignment="1" applyProtection="1">
      <alignment horizontal="center" vertical="center"/>
      <protection locked="0"/>
    </xf>
    <xf numFmtId="10" fontId="47" fillId="4" borderId="12" xfId="0" applyNumberFormat="1" applyFont="1" applyFill="1" applyBorder="1" applyAlignment="1" applyProtection="1">
      <alignment horizontal="center" vertical="center"/>
      <protection locked="0"/>
    </xf>
    <xf numFmtId="0" fontId="44" fillId="15" borderId="11" xfId="0" applyFont="1" applyFill="1" applyBorder="1" applyAlignment="1">
      <alignment horizontal="left"/>
    </xf>
    <xf numFmtId="0" fontId="44" fillId="15" borderId="14" xfId="0" applyFont="1" applyFill="1" applyBorder="1" applyAlignment="1">
      <alignment horizontal="left"/>
    </xf>
    <xf numFmtId="0" fontId="44" fillId="15" borderId="12" xfId="0" applyFont="1" applyFill="1" applyBorder="1" applyAlignment="1">
      <alignment horizontal="left"/>
    </xf>
    <xf numFmtId="0" fontId="45" fillId="15" borderId="3" xfId="0" applyFont="1" applyFill="1" applyBorder="1" applyAlignment="1">
      <alignment horizontal="left" vertical="center"/>
    </xf>
    <xf numFmtId="0" fontId="45" fillId="15" borderId="1" xfId="0" applyFont="1" applyFill="1" applyBorder="1" applyAlignment="1">
      <alignment horizontal="left" vertical="center"/>
    </xf>
    <xf numFmtId="0" fontId="45" fillId="15" borderId="13" xfId="0" applyFont="1" applyFill="1" applyBorder="1" applyAlignment="1">
      <alignment horizontal="left" vertical="center"/>
    </xf>
    <xf numFmtId="0" fontId="45" fillId="15" borderId="5" xfId="0" applyFont="1" applyFill="1" applyBorder="1" applyAlignment="1">
      <alignment horizontal="left" vertical="center"/>
    </xf>
    <xf numFmtId="0" fontId="45" fillId="15" borderId="6" xfId="0" applyFont="1" applyFill="1" applyBorder="1" applyAlignment="1">
      <alignment horizontal="left" vertical="center"/>
    </xf>
    <xf numFmtId="0" fontId="45" fillId="15" borderId="7" xfId="0" applyFont="1" applyFill="1" applyBorder="1" applyAlignment="1">
      <alignment horizontal="left" vertical="center"/>
    </xf>
    <xf numFmtId="9" fontId="45" fillId="15" borderId="3" xfId="0" applyNumberFormat="1" applyFont="1" applyFill="1" applyBorder="1" applyAlignment="1">
      <alignment horizontal="center" vertical="center"/>
    </xf>
    <xf numFmtId="9" fontId="45" fillId="15" borderId="13" xfId="0" applyNumberFormat="1" applyFont="1" applyFill="1" applyBorder="1" applyAlignment="1">
      <alignment horizontal="center" vertical="center"/>
    </xf>
    <xf numFmtId="9" fontId="45" fillId="15" borderId="5" xfId="0" applyNumberFormat="1" applyFont="1" applyFill="1" applyBorder="1" applyAlignment="1">
      <alignment horizontal="center" vertical="center"/>
    </xf>
    <xf numFmtId="9" fontId="45" fillId="15" borderId="7" xfId="0" applyNumberFormat="1" applyFont="1" applyFill="1" applyBorder="1" applyAlignment="1">
      <alignment horizontal="center" vertical="center"/>
    </xf>
    <xf numFmtId="0" fontId="45" fillId="15" borderId="3" xfId="0" applyFont="1" applyFill="1" applyBorder="1" applyAlignment="1">
      <alignment horizontal="center" vertical="center" wrapText="1"/>
    </xf>
    <xf numFmtId="0" fontId="45" fillId="15" borderId="1" xfId="0" applyFont="1" applyFill="1" applyBorder="1" applyAlignment="1">
      <alignment horizontal="center" vertical="center" wrapText="1"/>
    </xf>
    <xf numFmtId="0" fontId="45" fillId="15" borderId="13" xfId="0" applyFont="1" applyFill="1" applyBorder="1" applyAlignment="1">
      <alignment horizontal="center" vertical="center" wrapText="1"/>
    </xf>
    <xf numFmtId="0" fontId="45" fillId="15" borderId="5" xfId="0" applyFont="1" applyFill="1" applyBorder="1" applyAlignment="1">
      <alignment horizontal="center" vertical="center" wrapText="1"/>
    </xf>
    <xf numFmtId="0" fontId="45" fillId="15" borderId="6" xfId="0" applyFont="1" applyFill="1" applyBorder="1" applyAlignment="1">
      <alignment horizontal="center" vertical="center" wrapText="1"/>
    </xf>
    <xf numFmtId="0" fontId="45" fillId="15" borderId="7" xfId="0" applyFont="1" applyFill="1" applyBorder="1" applyAlignment="1">
      <alignment horizontal="center" vertical="center" wrapText="1"/>
    </xf>
    <xf numFmtId="0" fontId="46" fillId="4" borderId="14" xfId="0" applyFont="1" applyFill="1" applyBorder="1" applyAlignment="1">
      <alignment horizontal="center" vertical="center"/>
    </xf>
    <xf numFmtId="0" fontId="44" fillId="4" borderId="0" xfId="0" applyFont="1" applyFill="1" applyAlignment="1">
      <alignment horizontal="center" vertical="center"/>
    </xf>
    <xf numFmtId="0" fontId="45" fillId="15" borderId="11" xfId="0" applyFont="1" applyFill="1" applyBorder="1" applyAlignment="1">
      <alignment horizontal="left" vertical="center" wrapText="1"/>
    </xf>
    <xf numFmtId="0" fontId="45" fillId="15" borderId="14" xfId="0" applyFont="1" applyFill="1" applyBorder="1" applyAlignment="1">
      <alignment horizontal="left" vertical="center" wrapText="1"/>
    </xf>
    <xf numFmtId="0" fontId="45" fillId="15" borderId="12" xfId="0" applyFont="1" applyFill="1" applyBorder="1" applyAlignment="1">
      <alignment horizontal="left" vertical="center" wrapText="1"/>
    </xf>
    <xf numFmtId="0" fontId="45" fillId="4" borderId="11" xfId="0" applyFont="1" applyFill="1" applyBorder="1" applyAlignment="1">
      <alignment horizontal="center" vertical="center"/>
    </xf>
    <xf numFmtId="0" fontId="45" fillId="4" borderId="14" xfId="0" applyFont="1" applyFill="1" applyBorder="1" applyAlignment="1">
      <alignment horizontal="center" vertical="center"/>
    </xf>
    <xf numFmtId="0" fontId="44" fillId="17" borderId="11" xfId="0" applyFont="1" applyFill="1" applyBorder="1" applyAlignment="1">
      <alignment horizontal="left" vertical="center" wrapText="1"/>
    </xf>
    <xf numFmtId="0" fontId="44" fillId="17" borderId="14" xfId="0" applyFont="1" applyFill="1" applyBorder="1" applyAlignment="1">
      <alignment horizontal="left" vertical="center" wrapText="1"/>
    </xf>
    <xf numFmtId="0" fontId="44" fillId="17" borderId="12" xfId="0" applyFont="1" applyFill="1" applyBorder="1" applyAlignment="1">
      <alignment horizontal="left" vertical="center" wrapText="1"/>
    </xf>
    <xf numFmtId="0" fontId="45" fillId="17" borderId="11" xfId="0" applyFont="1" applyFill="1" applyBorder="1" applyAlignment="1">
      <alignment horizontal="center" vertical="center"/>
    </xf>
    <xf numFmtId="0" fontId="45" fillId="17" borderId="12" xfId="0" applyFont="1" applyFill="1" applyBorder="1" applyAlignment="1">
      <alignment horizontal="center" vertical="center"/>
    </xf>
    <xf numFmtId="1" fontId="45" fillId="15" borderId="11" xfId="15" applyNumberFormat="1" applyFont="1" applyFill="1" applyBorder="1" applyAlignment="1" applyProtection="1">
      <alignment horizontal="center" vertical="center"/>
    </xf>
    <xf numFmtId="1" fontId="45" fillId="15" borderId="12" xfId="15" applyNumberFormat="1" applyFont="1" applyFill="1" applyBorder="1" applyAlignment="1" applyProtection="1">
      <alignment horizontal="center" vertical="center"/>
    </xf>
    <xf numFmtId="0" fontId="44" fillId="17" borderId="11" xfId="0" applyFont="1" applyFill="1" applyBorder="1" applyAlignment="1" applyProtection="1">
      <alignment horizontal="left" vertical="center"/>
      <protection locked="0"/>
    </xf>
    <xf numFmtId="0" fontId="44" fillId="17" borderId="14" xfId="0" applyFont="1" applyFill="1" applyBorder="1" applyAlignment="1" applyProtection="1">
      <alignment horizontal="left" vertical="center"/>
      <protection locked="0"/>
    </xf>
    <xf numFmtId="0" fontId="44" fillId="17" borderId="12" xfId="0" applyFont="1" applyFill="1" applyBorder="1" applyAlignment="1" applyProtection="1">
      <alignment horizontal="left" vertical="center"/>
      <protection locked="0"/>
    </xf>
    <xf numFmtId="164" fontId="44" fillId="17" borderId="11" xfId="15" applyNumberFormat="1" applyFont="1" applyFill="1" applyBorder="1" applyAlignment="1" applyProtection="1">
      <alignment horizontal="center" vertical="center"/>
    </xf>
    <xf numFmtId="164" fontId="44" fillId="17" borderId="12" xfId="15" applyNumberFormat="1" applyFont="1" applyFill="1" applyBorder="1" applyAlignment="1" applyProtection="1">
      <alignment horizontal="center" vertical="center"/>
    </xf>
    <xf numFmtId="0" fontId="49" fillId="17" borderId="11" xfId="0" applyFont="1" applyFill="1" applyBorder="1" applyAlignment="1">
      <alignment horizontal="center" vertical="center"/>
    </xf>
    <xf numFmtId="0" fontId="49" fillId="17" borderId="14" xfId="0" applyFont="1" applyFill="1" applyBorder="1" applyAlignment="1">
      <alignment horizontal="center" vertical="center"/>
    </xf>
    <xf numFmtId="0" fontId="49" fillId="17" borderId="12" xfId="0" applyFont="1" applyFill="1" applyBorder="1" applyAlignment="1">
      <alignment horizontal="center" vertical="center"/>
    </xf>
    <xf numFmtId="0" fontId="45" fillId="18" borderId="11" xfId="0" applyFont="1" applyFill="1" applyBorder="1" applyAlignment="1">
      <alignment vertical="center"/>
    </xf>
    <xf numFmtId="0" fontId="45" fillId="18" borderId="14" xfId="0" applyFont="1" applyFill="1" applyBorder="1" applyAlignment="1">
      <alignment vertical="center"/>
    </xf>
    <xf numFmtId="0" fontId="45" fillId="18" borderId="12" xfId="0" applyFont="1" applyFill="1" applyBorder="1" applyAlignment="1">
      <alignment vertical="center"/>
    </xf>
    <xf numFmtId="10" fontId="47" fillId="4" borderId="11" xfId="15" applyNumberFormat="1" applyFont="1" applyFill="1" applyBorder="1" applyAlignment="1" applyProtection="1">
      <alignment horizontal="center" vertical="center"/>
      <protection locked="0"/>
    </xf>
    <xf numFmtId="10" fontId="47" fillId="4" borderId="12" xfId="15" applyNumberFormat="1" applyFont="1" applyFill="1" applyBorder="1" applyAlignment="1" applyProtection="1">
      <alignment horizontal="center" vertical="center"/>
      <protection locked="0"/>
    </xf>
    <xf numFmtId="0" fontId="45" fillId="15" borderId="11" xfId="0" applyFont="1" applyFill="1" applyBorder="1" applyAlignment="1">
      <alignment horizontal="left" vertical="center"/>
    </xf>
    <xf numFmtId="0" fontId="45" fillId="15" borderId="14" xfId="0" applyFont="1" applyFill="1" applyBorder="1" applyAlignment="1">
      <alignment horizontal="left" vertical="center"/>
    </xf>
    <xf numFmtId="0" fontId="45" fillId="15" borderId="12" xfId="0" applyFont="1" applyFill="1" applyBorder="1" applyAlignment="1">
      <alignment horizontal="left" vertical="center"/>
    </xf>
    <xf numFmtId="164" fontId="50" fillId="4" borderId="11" xfId="15" applyNumberFormat="1" applyFont="1" applyFill="1" applyBorder="1" applyAlignment="1" applyProtection="1">
      <alignment horizontal="center" vertical="center"/>
    </xf>
    <xf numFmtId="164" fontId="50" fillId="4" borderId="12" xfId="15" applyNumberFormat="1" applyFont="1" applyFill="1" applyBorder="1" applyAlignment="1" applyProtection="1">
      <alignment horizontal="center" vertical="center"/>
    </xf>
    <xf numFmtId="0" fontId="44" fillId="4" borderId="3" xfId="0" applyFont="1" applyFill="1" applyBorder="1" applyAlignment="1">
      <alignment horizontal="center" vertical="center"/>
    </xf>
    <xf numFmtId="0" fontId="44" fillId="4" borderId="13" xfId="0" applyFont="1" applyFill="1" applyBorder="1" applyAlignment="1">
      <alignment horizontal="center" vertical="center"/>
    </xf>
    <xf numFmtId="0" fontId="45" fillId="4" borderId="1" xfId="0" applyFont="1" applyFill="1" applyBorder="1" applyAlignment="1">
      <alignment horizontal="center" vertical="center"/>
    </xf>
    <xf numFmtId="10" fontId="47" fillId="4" borderId="47" xfId="0" applyNumberFormat="1" applyFont="1" applyFill="1" applyBorder="1" applyAlignment="1">
      <alignment horizontal="center" vertical="center" wrapText="1"/>
    </xf>
    <xf numFmtId="10" fontId="47" fillId="4" borderId="32" xfId="0" applyNumberFormat="1" applyFont="1" applyFill="1" applyBorder="1" applyAlignment="1">
      <alignment horizontal="center" vertical="center" wrapText="1"/>
    </xf>
    <xf numFmtId="0" fontId="50" fillId="15" borderId="11" xfId="0" applyFont="1" applyFill="1" applyBorder="1" applyAlignment="1">
      <alignment horizontal="left" vertical="center"/>
    </xf>
    <xf numFmtId="0" fontId="45" fillId="17" borderId="11" xfId="0" applyFont="1" applyFill="1" applyBorder="1" applyAlignment="1">
      <alignment horizontal="center" vertical="center" wrapText="1"/>
    </xf>
    <xf numFmtId="0" fontId="45" fillId="17" borderId="14" xfId="0" applyFont="1" applyFill="1" applyBorder="1" applyAlignment="1">
      <alignment horizontal="center" vertical="center" wrapText="1"/>
    </xf>
    <xf numFmtId="0" fontId="45" fillId="17" borderId="12" xfId="0" applyFont="1" applyFill="1" applyBorder="1" applyAlignment="1">
      <alignment horizontal="center" vertical="center" wrapText="1"/>
    </xf>
    <xf numFmtId="0" fontId="49" fillId="18" borderId="11" xfId="0" applyFont="1" applyFill="1" applyBorder="1" applyAlignment="1">
      <alignment vertical="center"/>
    </xf>
    <xf numFmtId="0" fontId="49" fillId="18" borderId="14" xfId="0" applyFont="1" applyFill="1" applyBorder="1" applyAlignment="1">
      <alignment vertical="center"/>
    </xf>
    <xf numFmtId="0" fontId="49" fillId="18" borderId="12" xfId="0" applyFont="1" applyFill="1" applyBorder="1" applyAlignment="1">
      <alignment vertical="center"/>
    </xf>
    <xf numFmtId="0" fontId="44" fillId="15" borderId="11" xfId="0" applyFont="1" applyFill="1" applyBorder="1" applyAlignment="1">
      <alignment horizontal="left" vertical="center"/>
    </xf>
    <xf numFmtId="0" fontId="44" fillId="15" borderId="14" xfId="0" applyFont="1" applyFill="1" applyBorder="1" applyAlignment="1">
      <alignment horizontal="left" vertical="center"/>
    </xf>
    <xf numFmtId="0" fontId="44" fillId="15" borderId="12" xfId="0" applyFont="1" applyFill="1" applyBorder="1" applyAlignment="1">
      <alignment horizontal="left" vertical="center"/>
    </xf>
    <xf numFmtId="0" fontId="27" fillId="0" borderId="22" xfId="3" applyFont="1" applyBorder="1" applyAlignment="1">
      <alignment horizontal="left" vertical="center" wrapText="1" indent="1" readingOrder="1"/>
    </xf>
    <xf numFmtId="0" fontId="27" fillId="0" borderId="26" xfId="3" applyFont="1" applyBorder="1" applyAlignment="1">
      <alignment horizontal="left" vertical="center" wrapText="1" indent="1" readingOrder="1"/>
    </xf>
    <xf numFmtId="9" fontId="27" fillId="0" borderId="2" xfId="3" applyNumberFormat="1" applyFont="1" applyBorder="1" applyAlignment="1">
      <alignment horizontal="center" vertical="center" wrapText="1" readingOrder="1"/>
    </xf>
    <xf numFmtId="0" fontId="27" fillId="0" borderId="19" xfId="3" applyFont="1" applyBorder="1" applyAlignment="1">
      <alignment horizontal="left" vertical="center" wrapText="1" indent="1" readingOrder="1"/>
    </xf>
    <xf numFmtId="0" fontId="27" fillId="0" borderId="25" xfId="3" applyFont="1" applyBorder="1" applyAlignment="1">
      <alignment horizontal="left" vertical="center" wrapText="1" indent="1" readingOrder="1"/>
    </xf>
    <xf numFmtId="9" fontId="27" fillId="0" borderId="17" xfId="3" applyNumberFormat="1" applyFont="1" applyBorder="1" applyAlignment="1">
      <alignment horizontal="center" vertical="center" wrapText="1" readingOrder="1"/>
    </xf>
    <xf numFmtId="0" fontId="26" fillId="11" borderId="2" xfId="3" applyFont="1" applyFill="1" applyBorder="1" applyAlignment="1">
      <alignment horizontal="left" vertical="center" wrapText="1" readingOrder="1"/>
    </xf>
    <xf numFmtId="0" fontId="26" fillId="5" borderId="18" xfId="3" applyFont="1" applyFill="1" applyBorder="1" applyAlignment="1">
      <alignment horizontal="center" vertical="center" wrapText="1" readingOrder="1"/>
    </xf>
    <xf numFmtId="0" fontId="26" fillId="5" borderId="19" xfId="3" applyFont="1" applyFill="1" applyBorder="1" applyAlignment="1">
      <alignment horizontal="center" vertical="center" wrapText="1" readingOrder="1"/>
    </xf>
    <xf numFmtId="0" fontId="26" fillId="5" borderId="2" xfId="3" applyFont="1" applyFill="1" applyBorder="1" applyAlignment="1">
      <alignment horizontal="center" vertical="center" wrapText="1" readingOrder="1"/>
    </xf>
    <xf numFmtId="0" fontId="27" fillId="0" borderId="18" xfId="3" applyFont="1" applyBorder="1" applyAlignment="1">
      <alignment horizontal="center" vertical="center" wrapText="1" readingOrder="1"/>
    </xf>
    <xf numFmtId="0" fontId="27" fillId="0" borderId="21" xfId="3" applyFont="1" applyBorder="1" applyAlignment="1">
      <alignment horizontal="center" vertical="center" wrapText="1" readingOrder="1"/>
    </xf>
    <xf numFmtId="0" fontId="27" fillId="0" borderId="19" xfId="3" applyFont="1" applyBorder="1" applyAlignment="1">
      <alignment horizontal="center" vertical="center" wrapText="1" readingOrder="1"/>
    </xf>
    <xf numFmtId="9" fontId="9" fillId="0" borderId="2" xfId="3" applyNumberFormat="1" applyBorder="1" applyAlignment="1">
      <alignment horizontal="center" vertical="center"/>
    </xf>
    <xf numFmtId="0" fontId="9" fillId="0" borderId="2" xfId="3" applyBorder="1" applyAlignment="1">
      <alignment horizontal="center" vertical="center"/>
    </xf>
    <xf numFmtId="0" fontId="27" fillId="0" borderId="23" xfId="3" applyFont="1" applyBorder="1" applyAlignment="1">
      <alignment horizontal="center" vertical="center" wrapText="1" readingOrder="1"/>
    </xf>
    <xf numFmtId="0" fontId="27" fillId="0" borderId="3" xfId="3" applyFont="1" applyBorder="1" applyAlignment="1">
      <alignment horizontal="center" vertical="center" wrapText="1" readingOrder="1"/>
    </xf>
    <xf numFmtId="0" fontId="27" fillId="0" borderId="4" xfId="3" applyFont="1" applyBorder="1" applyAlignment="1">
      <alignment horizontal="center" vertical="center" wrapText="1" readingOrder="1"/>
    </xf>
    <xf numFmtId="0" fontId="27" fillId="0" borderId="5" xfId="3" applyFont="1" applyBorder="1" applyAlignment="1">
      <alignment horizontal="center" vertical="center" wrapText="1" readingOrder="1"/>
    </xf>
    <xf numFmtId="9" fontId="9" fillId="0" borderId="15" xfId="3" applyNumberFormat="1" applyBorder="1" applyAlignment="1">
      <alignment horizontal="center" vertical="center"/>
    </xf>
    <xf numFmtId="9" fontId="9" fillId="0" borderId="16" xfId="3" applyNumberFormat="1" applyBorder="1" applyAlignment="1">
      <alignment horizontal="center" vertical="center"/>
    </xf>
    <xf numFmtId="9" fontId="9" fillId="0" borderId="17" xfId="3" applyNumberFormat="1" applyBorder="1" applyAlignment="1">
      <alignment horizontal="center" vertical="center"/>
    </xf>
    <xf numFmtId="0" fontId="27" fillId="0" borderId="24" xfId="3" applyFont="1" applyBorder="1" applyAlignment="1">
      <alignment horizontal="center" vertical="center" wrapText="1" readingOrder="1"/>
    </xf>
    <xf numFmtId="0" fontId="26" fillId="0" borderId="23" xfId="3" applyFont="1" applyBorder="1" applyAlignment="1">
      <alignment horizontal="center" vertical="center" wrapText="1" readingOrder="1"/>
    </xf>
    <xf numFmtId="0" fontId="26" fillId="0" borderId="6" xfId="3" applyFont="1" applyBorder="1" applyAlignment="1">
      <alignment horizontal="center" vertical="center" wrapText="1" readingOrder="1"/>
    </xf>
    <xf numFmtId="0" fontId="26" fillId="0" borderId="7" xfId="3" applyFont="1" applyBorder="1" applyAlignment="1">
      <alignment horizontal="center" vertical="center" wrapText="1" readingOrder="1"/>
    </xf>
    <xf numFmtId="0" fontId="26" fillId="5" borderId="3" xfId="3" applyFont="1" applyFill="1" applyBorder="1" applyAlignment="1">
      <alignment horizontal="center" vertical="center" wrapText="1" readingOrder="1"/>
    </xf>
    <xf numFmtId="0" fontId="26" fillId="5" borderId="13" xfId="3" applyFont="1" applyFill="1" applyBorder="1" applyAlignment="1">
      <alignment horizontal="center" vertical="center" wrapText="1" readingOrder="1"/>
    </xf>
    <xf numFmtId="0" fontId="31" fillId="17" borderId="84" xfId="8" applyFont="1" applyFill="1" applyBorder="1" applyAlignment="1" applyProtection="1">
      <alignment horizontal="center" vertical="center" wrapText="1"/>
      <protection locked="0"/>
    </xf>
    <xf numFmtId="0" fontId="31" fillId="17" borderId="83" xfId="8" applyFont="1" applyFill="1" applyBorder="1" applyAlignment="1" applyProtection="1">
      <alignment horizontal="center" vertical="center" wrapText="1"/>
      <protection locked="0"/>
    </xf>
    <xf numFmtId="0" fontId="31" fillId="17" borderId="82" xfId="8" applyFont="1" applyFill="1" applyBorder="1" applyAlignment="1" applyProtection="1">
      <alignment horizontal="center" vertical="center" wrapText="1"/>
      <protection locked="0"/>
    </xf>
    <xf numFmtId="0" fontId="31" fillId="17" borderId="2" xfId="8" applyFont="1" applyFill="1" applyBorder="1" applyAlignment="1" applyProtection="1">
      <alignment horizontal="center" vertical="center" wrapText="1"/>
      <protection locked="0"/>
    </xf>
    <xf numFmtId="0" fontId="31" fillId="17" borderId="12" xfId="8" applyFont="1" applyFill="1" applyBorder="1" applyAlignment="1" applyProtection="1">
      <alignment horizontal="center" vertical="center" wrapText="1"/>
      <protection locked="0"/>
    </xf>
    <xf numFmtId="0" fontId="32" fillId="16" borderId="11" xfId="12" applyFont="1" applyFill="1" applyBorder="1" applyAlignment="1">
      <alignment horizontal="center" vertical="center"/>
    </xf>
    <xf numFmtId="0" fontId="29" fillId="16" borderId="4" xfId="12" applyFont="1" applyFill="1" applyBorder="1" applyAlignment="1">
      <alignment horizontal="center" vertical="center"/>
    </xf>
    <xf numFmtId="0" fontId="29" fillId="16" borderId="31" xfId="12" applyFont="1" applyFill="1" applyBorder="1" applyAlignment="1">
      <alignment horizontal="center" vertical="center"/>
    </xf>
    <xf numFmtId="0" fontId="29" fillId="16" borderId="50" xfId="12" applyFont="1" applyFill="1" applyBorder="1" applyAlignment="1">
      <alignment horizontal="center" vertical="center"/>
    </xf>
    <xf numFmtId="0" fontId="29" fillId="16" borderId="51" xfId="12" applyFont="1" applyFill="1" applyBorder="1" applyAlignment="1">
      <alignment horizontal="center" vertical="center"/>
    </xf>
    <xf numFmtId="0" fontId="29" fillId="17" borderId="80" xfId="12" applyFont="1" applyFill="1" applyBorder="1" applyAlignment="1" applyProtection="1">
      <alignment horizontal="center" vertical="center"/>
      <protection locked="0"/>
    </xf>
    <xf numFmtId="0" fontId="29" fillId="17" borderId="81" xfId="12" applyFont="1" applyFill="1" applyBorder="1" applyAlignment="1" applyProtection="1">
      <alignment horizontal="center" vertical="center"/>
      <protection locked="0"/>
    </xf>
    <xf numFmtId="0" fontId="29" fillId="17" borderId="82" xfId="12" applyFont="1" applyFill="1" applyBorder="1" applyAlignment="1" applyProtection="1">
      <alignment horizontal="center" vertical="center"/>
      <protection locked="0"/>
    </xf>
    <xf numFmtId="0" fontId="29" fillId="17" borderId="33" xfId="12" applyFont="1" applyFill="1" applyBorder="1" applyAlignment="1" applyProtection="1">
      <alignment horizontal="center" vertical="center"/>
      <protection locked="0"/>
    </xf>
    <xf numFmtId="0" fontId="29" fillId="17" borderId="79" xfId="12" applyFont="1" applyFill="1" applyBorder="1" applyAlignment="1" applyProtection="1">
      <alignment horizontal="center" vertical="center"/>
      <protection locked="0"/>
    </xf>
    <xf numFmtId="0" fontId="28" fillId="17" borderId="68" xfId="12" applyFont="1" applyFill="1" applyBorder="1" applyAlignment="1">
      <alignment horizontal="center" vertical="center" wrapText="1"/>
    </xf>
    <xf numFmtId="0" fontId="28" fillId="17" borderId="54" xfId="12" applyFont="1" applyFill="1" applyBorder="1" applyAlignment="1">
      <alignment horizontal="center" vertical="center" wrapText="1"/>
    </xf>
    <xf numFmtId="0" fontId="32" fillId="16" borderId="0" xfId="12" applyFont="1" applyFill="1" applyAlignment="1">
      <alignment horizontal="center" vertical="center"/>
    </xf>
    <xf numFmtId="0" fontId="29" fillId="16" borderId="78" xfId="12" applyFont="1" applyFill="1" applyBorder="1" applyAlignment="1">
      <alignment horizontal="center" vertical="center"/>
    </xf>
    <xf numFmtId="0" fontId="29" fillId="16" borderId="13" xfId="12" applyFont="1" applyFill="1" applyBorder="1" applyAlignment="1">
      <alignment horizontal="center" vertical="center"/>
    </xf>
    <xf numFmtId="0" fontId="29" fillId="16" borderId="3" xfId="12" applyFont="1" applyFill="1" applyBorder="1" applyAlignment="1">
      <alignment horizontal="center" vertical="center"/>
    </xf>
    <xf numFmtId="0" fontId="28" fillId="17" borderId="4" xfId="12" applyFont="1" applyFill="1" applyBorder="1" applyAlignment="1">
      <alignment horizontal="center" vertical="center" wrapText="1"/>
    </xf>
    <xf numFmtId="0" fontId="28" fillId="17" borderId="31" xfId="12" applyFont="1" applyFill="1" applyBorder="1" applyAlignment="1">
      <alignment horizontal="center" vertical="center" wrapText="1"/>
    </xf>
    <xf numFmtId="0" fontId="28" fillId="17" borderId="50" xfId="12" applyFont="1" applyFill="1" applyBorder="1" applyAlignment="1">
      <alignment horizontal="center" vertical="center" wrapText="1"/>
    </xf>
    <xf numFmtId="0" fontId="28" fillId="17" borderId="51" xfId="12" applyFont="1" applyFill="1" applyBorder="1" applyAlignment="1">
      <alignment horizontal="center" vertical="center" wrapText="1"/>
    </xf>
    <xf numFmtId="0" fontId="32" fillId="16" borderId="84" xfId="12" applyFont="1" applyFill="1" applyBorder="1" applyAlignment="1">
      <alignment horizontal="center" vertical="center"/>
    </xf>
    <xf numFmtId="0" fontId="31" fillId="17" borderId="32" xfId="8" applyFont="1" applyFill="1" applyBorder="1" applyAlignment="1" applyProtection="1">
      <alignment horizontal="center" vertical="center" wrapText="1"/>
      <protection locked="0"/>
    </xf>
    <xf numFmtId="0" fontId="28" fillId="17" borderId="79" xfId="12" applyFont="1" applyFill="1" applyBorder="1" applyAlignment="1" applyProtection="1">
      <alignment horizontal="center" vertical="center"/>
      <protection locked="0"/>
    </xf>
    <xf numFmtId="0" fontId="28" fillId="17" borderId="52" xfId="12" applyFont="1" applyFill="1" applyBorder="1" applyAlignment="1" applyProtection="1">
      <alignment horizontal="center" vertical="center"/>
      <protection locked="0"/>
    </xf>
    <xf numFmtId="0" fontId="28" fillId="17" borderId="57" xfId="12" applyFont="1" applyFill="1" applyBorder="1" applyAlignment="1" applyProtection="1">
      <alignment horizontal="center" vertical="center"/>
      <protection locked="0"/>
    </xf>
    <xf numFmtId="0" fontId="28" fillId="17" borderId="80" xfId="12" applyFont="1" applyFill="1" applyBorder="1" applyAlignment="1" applyProtection="1">
      <alignment horizontal="center" vertical="center"/>
      <protection locked="0"/>
    </xf>
    <xf numFmtId="0" fontId="28" fillId="17" borderId="81" xfId="12" applyFont="1" applyFill="1" applyBorder="1" applyAlignment="1" applyProtection="1">
      <alignment horizontal="center" vertical="center"/>
      <protection locked="0"/>
    </xf>
    <xf numFmtId="0" fontId="28" fillId="17" borderId="82" xfId="12" applyFont="1" applyFill="1" applyBorder="1" applyAlignment="1" applyProtection="1">
      <alignment horizontal="center" vertical="center"/>
      <protection locked="0"/>
    </xf>
    <xf numFmtId="0" fontId="28" fillId="17" borderId="33" xfId="12" applyFont="1" applyFill="1" applyBorder="1" applyAlignment="1" applyProtection="1">
      <alignment horizontal="center" vertical="center"/>
      <protection locked="0"/>
    </xf>
    <xf numFmtId="0" fontId="28" fillId="17" borderId="14" xfId="12" applyFont="1" applyFill="1" applyBorder="1" applyAlignment="1" applyProtection="1">
      <alignment horizontal="center" vertical="center"/>
      <protection locked="0"/>
    </xf>
    <xf numFmtId="0" fontId="28" fillId="17" borderId="56" xfId="12" applyFont="1" applyFill="1" applyBorder="1" applyAlignment="1" applyProtection="1">
      <alignment horizontal="center" vertical="center"/>
      <protection locked="0"/>
    </xf>
    <xf numFmtId="0" fontId="31" fillId="17" borderId="79" xfId="8" applyFont="1" applyFill="1" applyBorder="1" applyAlignment="1" applyProtection="1">
      <alignment horizontal="center" vertical="center" wrapText="1"/>
      <protection locked="0"/>
    </xf>
    <xf numFmtId="0" fontId="31" fillId="17" borderId="7" xfId="8" applyFont="1" applyFill="1" applyBorder="1" applyAlignment="1" applyProtection="1">
      <alignment horizontal="center" vertical="center" wrapText="1"/>
      <protection locked="0"/>
    </xf>
    <xf numFmtId="0" fontId="0" fillId="27" borderId="42" xfId="0" applyFill="1" applyBorder="1" applyAlignment="1">
      <alignment horizontal="center" wrapText="1"/>
    </xf>
    <xf numFmtId="0" fontId="32" fillId="28" borderId="39" xfId="0" applyFont="1" applyFill="1" applyBorder="1" applyAlignment="1">
      <alignment horizontal="center" vertical="center"/>
    </xf>
    <xf numFmtId="0" fontId="32" fillId="28" borderId="40" xfId="0" applyFont="1" applyFill="1" applyBorder="1" applyAlignment="1">
      <alignment horizontal="center" vertical="center"/>
    </xf>
    <xf numFmtId="0" fontId="32" fillId="28" borderId="54" xfId="0" applyFont="1" applyFill="1" applyBorder="1" applyAlignment="1">
      <alignment horizontal="center" vertical="center"/>
    </xf>
    <xf numFmtId="0" fontId="32" fillId="28" borderId="42" xfId="0" applyFont="1" applyFill="1" applyBorder="1" applyAlignment="1">
      <alignment horizontal="center" vertical="center"/>
    </xf>
    <xf numFmtId="0" fontId="32" fillId="28" borderId="0" xfId="0" applyFont="1" applyFill="1" applyAlignment="1">
      <alignment horizontal="center" vertical="center"/>
    </xf>
    <xf numFmtId="0" fontId="32" fillId="28" borderId="31" xfId="0" applyFont="1" applyFill="1" applyBorder="1" applyAlignment="1">
      <alignment horizontal="center" vertical="center"/>
    </xf>
    <xf numFmtId="0" fontId="32" fillId="28" borderId="44" xfId="0" applyFont="1" applyFill="1" applyBorder="1" applyAlignment="1">
      <alignment horizontal="center" vertical="center"/>
    </xf>
    <xf numFmtId="0" fontId="32" fillId="28" borderId="45" xfId="0" applyFont="1" applyFill="1" applyBorder="1" applyAlignment="1">
      <alignment horizontal="center" vertical="center"/>
    </xf>
    <xf numFmtId="0" fontId="32" fillId="28" borderId="51" xfId="0" applyFont="1" applyFill="1" applyBorder="1" applyAlignment="1">
      <alignment horizontal="center" vertical="center"/>
    </xf>
    <xf numFmtId="0" fontId="32" fillId="21" borderId="39" xfId="8" applyFont="1" applyFill="1" applyBorder="1" applyAlignment="1">
      <alignment horizontal="left" vertical="center" wrapText="1"/>
    </xf>
    <xf numFmtId="0" fontId="32" fillId="21" borderId="40" xfId="8" applyFont="1" applyFill="1" applyBorder="1" applyAlignment="1">
      <alignment horizontal="left" vertical="center" wrapText="1"/>
    </xf>
    <xf numFmtId="0" fontId="32" fillId="21" borderId="54" xfId="8" applyFont="1" applyFill="1" applyBorder="1" applyAlignment="1">
      <alignment horizontal="left" vertical="center" wrapText="1"/>
    </xf>
    <xf numFmtId="0" fontId="31" fillId="21" borderId="68" xfId="8" applyFont="1" applyFill="1" applyBorder="1" applyAlignment="1" applyProtection="1">
      <alignment horizontal="left" vertical="center" wrapText="1"/>
      <protection locked="0"/>
    </xf>
    <xf numFmtId="0" fontId="31" fillId="21" borderId="40" xfId="8" applyFont="1" applyFill="1" applyBorder="1" applyAlignment="1" applyProtection="1">
      <alignment horizontal="left" vertical="center" wrapText="1"/>
      <protection locked="0"/>
    </xf>
    <xf numFmtId="0" fontId="31" fillId="21" borderId="41" xfId="8" applyFont="1" applyFill="1" applyBorder="1" applyAlignment="1" applyProtection="1">
      <alignment horizontal="left" vertical="center" wrapText="1"/>
      <protection locked="0"/>
    </xf>
    <xf numFmtId="0" fontId="32" fillId="21" borderId="42" xfId="8" applyFont="1" applyFill="1" applyBorder="1" applyAlignment="1">
      <alignment horizontal="left" vertical="center" wrapText="1"/>
    </xf>
    <xf numFmtId="0" fontId="32" fillId="21" borderId="0" xfId="8" applyFont="1" applyFill="1" applyAlignment="1">
      <alignment horizontal="left" vertical="center" wrapText="1"/>
    </xf>
    <xf numFmtId="0" fontId="32" fillId="21" borderId="31" xfId="8" applyFont="1" applyFill="1" applyBorder="1" applyAlignment="1">
      <alignment horizontal="left" vertical="center" wrapText="1"/>
    </xf>
    <xf numFmtId="0" fontId="31" fillId="21" borderId="8" xfId="8" applyFont="1" applyFill="1" applyBorder="1" applyAlignment="1" applyProtection="1">
      <alignment horizontal="left" vertical="center" wrapText="1"/>
      <protection locked="0"/>
    </xf>
    <xf numFmtId="0" fontId="0" fillId="27" borderId="0" xfId="0" applyFill="1" applyAlignment="1">
      <alignment horizontal="right"/>
    </xf>
    <xf numFmtId="0" fontId="0" fillId="27" borderId="0" xfId="0" applyFill="1" applyAlignment="1">
      <alignment horizontal="left"/>
    </xf>
    <xf numFmtId="0" fontId="0" fillId="27" borderId="0" xfId="0" applyFill="1" applyAlignment="1">
      <alignment horizontal="center"/>
    </xf>
    <xf numFmtId="0" fontId="32" fillId="16" borderId="39" xfId="18" applyFont="1" applyFill="1" applyBorder="1" applyAlignment="1">
      <alignment horizontal="center" vertical="center"/>
    </xf>
    <xf numFmtId="0" fontId="32" fillId="16" borderId="40" xfId="18" applyFont="1" applyFill="1" applyBorder="1" applyAlignment="1">
      <alignment horizontal="center" vertical="center"/>
    </xf>
    <xf numFmtId="0" fontId="32" fillId="16" borderId="41" xfId="18" applyFont="1" applyFill="1" applyBorder="1" applyAlignment="1">
      <alignment horizontal="center" vertical="center"/>
    </xf>
    <xf numFmtId="0" fontId="32" fillId="21" borderId="55" xfId="8" applyFont="1" applyFill="1" applyBorder="1" applyAlignment="1">
      <alignment horizontal="left" vertical="center" wrapText="1"/>
    </xf>
    <xf numFmtId="0" fontId="32" fillId="21" borderId="6" xfId="8" applyFont="1" applyFill="1" applyBorder="1" applyAlignment="1">
      <alignment horizontal="left" vertical="center" wrapText="1"/>
    </xf>
    <xf numFmtId="0" fontId="32" fillId="21" borderId="7" xfId="8" applyFont="1" applyFill="1" applyBorder="1" applyAlignment="1">
      <alignment horizontal="left" vertical="center" wrapText="1"/>
    </xf>
    <xf numFmtId="0" fontId="31" fillId="21" borderId="56" xfId="8" applyFont="1" applyFill="1" applyBorder="1" applyAlignment="1" applyProtection="1">
      <alignment horizontal="left" vertical="center" wrapText="1"/>
      <protection locked="0"/>
    </xf>
    <xf numFmtId="0" fontId="32" fillId="30" borderId="75" xfId="0" applyFont="1" applyFill="1" applyBorder="1" applyAlignment="1">
      <alignment horizontal="center" vertical="center"/>
    </xf>
    <xf numFmtId="0" fontId="32" fillId="30" borderId="75" xfId="0" applyFont="1" applyFill="1" applyBorder="1" applyAlignment="1">
      <alignment horizontal="center" vertical="center" wrapText="1"/>
    </xf>
    <xf numFmtId="0" fontId="31" fillId="31" borderId="75" xfId="0" applyFont="1" applyFill="1" applyBorder="1" applyAlignment="1">
      <alignment horizontal="center"/>
    </xf>
    <xf numFmtId="0" fontId="31" fillId="17" borderId="17" xfId="8" applyFont="1" applyFill="1" applyBorder="1" applyAlignment="1" applyProtection="1">
      <alignment horizontal="center" vertical="center" wrapText="1"/>
      <protection locked="0"/>
    </xf>
    <xf numFmtId="0" fontId="32" fillId="30" borderId="5" xfId="0" applyFont="1" applyFill="1" applyBorder="1" applyAlignment="1" applyProtection="1">
      <alignment horizontal="center" vertical="center"/>
      <protection locked="0"/>
    </xf>
    <xf numFmtId="0" fontId="32" fillId="30" borderId="6" xfId="0" applyFont="1" applyFill="1" applyBorder="1" applyAlignment="1" applyProtection="1">
      <alignment horizontal="center" vertical="center"/>
      <protection locked="0"/>
    </xf>
    <xf numFmtId="0" fontId="32" fillId="30" borderId="7" xfId="0" applyFont="1" applyFill="1" applyBorder="1" applyAlignment="1" applyProtection="1">
      <alignment horizontal="center" vertical="center"/>
      <protection locked="0"/>
    </xf>
    <xf numFmtId="0" fontId="32" fillId="33" borderId="2" xfId="0" applyFont="1" applyFill="1" applyBorder="1" applyAlignment="1">
      <alignment horizontal="center" vertical="center"/>
    </xf>
    <xf numFmtId="0" fontId="60" fillId="30" borderId="11" xfId="0" applyFont="1" applyFill="1" applyBorder="1" applyAlignment="1" applyProtection="1">
      <alignment horizontal="center" vertical="center"/>
      <protection locked="0"/>
    </xf>
    <xf numFmtId="0" fontId="32" fillId="30" borderId="14" xfId="0" applyFont="1" applyFill="1" applyBorder="1" applyAlignment="1" applyProtection="1">
      <alignment horizontal="center" vertical="center"/>
      <protection locked="0"/>
    </xf>
    <xf numFmtId="0" fontId="32" fillId="30" borderId="12" xfId="0" applyFont="1" applyFill="1" applyBorder="1" applyAlignment="1" applyProtection="1">
      <alignment horizontal="center" vertical="center"/>
      <protection locked="0"/>
    </xf>
    <xf numFmtId="0" fontId="58" fillId="30" borderId="2" xfId="0" applyFont="1" applyFill="1" applyBorder="1" applyAlignment="1">
      <alignment horizontal="left" vertical="center"/>
    </xf>
    <xf numFmtId="0" fontId="60" fillId="27" borderId="89" xfId="0" applyFont="1" applyFill="1" applyBorder="1" applyAlignment="1">
      <alignment horizontal="center" vertical="center"/>
    </xf>
    <xf numFmtId="0" fontId="33" fillId="27" borderId="0" xfId="0" applyFont="1" applyFill="1" applyAlignment="1">
      <alignment horizontal="center" vertical="center" wrapText="1"/>
    </xf>
    <xf numFmtId="0" fontId="31" fillId="17" borderId="90" xfId="8" applyFont="1" applyFill="1" applyBorder="1" applyAlignment="1" applyProtection="1">
      <alignment horizontal="center" vertical="center" wrapText="1"/>
      <protection locked="0"/>
    </xf>
    <xf numFmtId="0" fontId="31" fillId="17" borderId="91" xfId="8" applyFont="1" applyFill="1" applyBorder="1" applyAlignment="1" applyProtection="1">
      <alignment horizontal="center" vertical="center" wrapText="1"/>
      <protection locked="0"/>
    </xf>
    <xf numFmtId="0" fontId="31" fillId="17" borderId="92" xfId="8" applyFont="1" applyFill="1" applyBorder="1" applyAlignment="1" applyProtection="1">
      <alignment horizontal="center" vertical="center" wrapText="1"/>
      <protection locked="0"/>
    </xf>
    <xf numFmtId="0" fontId="58" fillId="30" borderId="11" xfId="0" applyFont="1" applyFill="1" applyBorder="1" applyAlignment="1">
      <alignment horizontal="left" vertical="center"/>
    </xf>
    <xf numFmtId="0" fontId="58" fillId="30" borderId="14" xfId="0" applyFont="1" applyFill="1" applyBorder="1" applyAlignment="1">
      <alignment horizontal="left" vertical="center"/>
    </xf>
    <xf numFmtId="0" fontId="58" fillId="34" borderId="2" xfId="0" applyFont="1" applyFill="1" applyBorder="1" applyAlignment="1">
      <alignment horizontal="center" vertical="center"/>
    </xf>
    <xf numFmtId="0" fontId="32" fillId="30" borderId="27"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29" xfId="0" applyFont="1" applyFill="1" applyBorder="1" applyAlignment="1">
      <alignment horizontal="center" vertical="center"/>
    </xf>
    <xf numFmtId="0" fontId="58" fillId="30" borderId="12" xfId="0" applyFont="1" applyFill="1" applyBorder="1" applyAlignment="1">
      <alignment horizontal="left" vertical="center"/>
    </xf>
    <xf numFmtId="0" fontId="31" fillId="17" borderId="15" xfId="8" applyFont="1" applyFill="1" applyBorder="1" applyAlignment="1" applyProtection="1">
      <alignment horizontal="center" vertical="center" wrapText="1"/>
      <protection locked="0"/>
    </xf>
    <xf numFmtId="0" fontId="31" fillId="0" borderId="1" xfId="0" applyFont="1" applyBorder="1" applyAlignment="1">
      <alignment horizontal="center" vertical="center"/>
    </xf>
    <xf numFmtId="0" fontId="31" fillId="0" borderId="1" xfId="0" applyFont="1" applyBorder="1" applyAlignment="1">
      <alignment horizontal="center"/>
    </xf>
    <xf numFmtId="0" fontId="31" fillId="0" borderId="0" xfId="0" applyFont="1" applyAlignment="1">
      <alignment horizontal="left"/>
    </xf>
    <xf numFmtId="0" fontId="32" fillId="0" borderId="45" xfId="0" applyFont="1" applyBorder="1" applyAlignment="1">
      <alignment horizontal="center"/>
    </xf>
    <xf numFmtId="0" fontId="32" fillId="30" borderId="44" xfId="0" applyFont="1" applyFill="1" applyBorder="1" applyAlignment="1">
      <alignment horizontal="left" vertical="center"/>
    </xf>
    <xf numFmtId="0" fontId="32" fillId="30" borderId="45" xfId="0" applyFont="1" applyFill="1" applyBorder="1" applyAlignment="1">
      <alignment horizontal="left" vertical="center"/>
    </xf>
    <xf numFmtId="0" fontId="32" fillId="30" borderId="46" xfId="0" applyFont="1" applyFill="1" applyBorder="1" applyAlignment="1">
      <alignment horizontal="left" vertical="center"/>
    </xf>
    <xf numFmtId="0" fontId="31" fillId="0" borderId="94" xfId="0" applyFont="1" applyBorder="1" applyAlignment="1">
      <alignment horizontal="left"/>
    </xf>
    <xf numFmtId="0" fontId="31" fillId="0" borderId="95" xfId="0" applyFont="1" applyBorder="1" applyAlignment="1">
      <alignment horizontal="left"/>
    </xf>
    <xf numFmtId="0" fontId="31" fillId="0" borderId="96" xfId="0" applyFont="1" applyBorder="1" applyAlignment="1">
      <alignment horizontal="left"/>
    </xf>
    <xf numFmtId="0" fontId="31" fillId="0" borderId="97" xfId="0" applyFont="1" applyBorder="1" applyAlignment="1">
      <alignment horizontal="left"/>
    </xf>
    <xf numFmtId="0" fontId="31" fillId="0" borderId="91" xfId="0" applyFont="1" applyBorder="1" applyAlignment="1">
      <alignment horizontal="left"/>
    </xf>
    <xf numFmtId="0" fontId="31" fillId="0" borderId="98" xfId="0" applyFont="1" applyBorder="1" applyAlignment="1">
      <alignment horizontal="left"/>
    </xf>
    <xf numFmtId="0" fontId="31" fillId="0" borderId="42" xfId="0" applyFont="1" applyBorder="1" applyAlignment="1">
      <alignment horizontal="left"/>
    </xf>
    <xf numFmtId="0" fontId="31" fillId="0" borderId="43" xfId="0" applyFont="1" applyBorder="1" applyAlignment="1">
      <alignment horizontal="left"/>
    </xf>
    <xf numFmtId="0" fontId="31" fillId="0" borderId="6" xfId="0" applyFont="1" applyBorder="1" applyAlignment="1">
      <alignment horizontal="center"/>
    </xf>
    <xf numFmtId="0" fontId="31" fillId="21" borderId="11" xfId="8" applyFont="1" applyFill="1" applyBorder="1" applyAlignment="1">
      <alignment horizontal="left" vertical="center" wrapText="1"/>
    </xf>
    <xf numFmtId="0" fontId="31" fillId="21" borderId="14" xfId="8" applyFont="1" applyFill="1" applyBorder="1" applyAlignment="1">
      <alignment horizontal="left" vertical="center" wrapText="1"/>
    </xf>
    <xf numFmtId="0" fontId="31" fillId="21" borderId="12" xfId="8" applyFont="1" applyFill="1" applyBorder="1" applyAlignment="1">
      <alignment horizontal="left" vertical="center" wrapText="1"/>
    </xf>
    <xf numFmtId="0" fontId="31" fillId="21" borderId="2" xfId="8" applyFont="1" applyFill="1" applyBorder="1" applyAlignment="1">
      <alignment horizontal="left" vertical="center" wrapText="1"/>
    </xf>
    <xf numFmtId="0" fontId="28" fillId="17" borderId="67" xfId="12" applyFont="1" applyFill="1" applyBorder="1" applyAlignment="1">
      <alignment horizontal="left" vertical="center" wrapText="1"/>
    </xf>
    <xf numFmtId="0" fontId="31" fillId="17" borderId="67" xfId="8" applyFont="1" applyFill="1" applyBorder="1" applyAlignment="1" applyProtection="1">
      <alignment horizontal="center" vertical="center" wrapText="1"/>
      <protection locked="0"/>
    </xf>
    <xf numFmtId="0" fontId="31" fillId="17" borderId="71" xfId="8" applyFont="1" applyFill="1" applyBorder="1" applyAlignment="1" applyProtection="1">
      <alignment horizontal="center" vertical="center" wrapText="1"/>
      <protection locked="0"/>
    </xf>
    <xf numFmtId="0" fontId="31" fillId="17" borderId="8" xfId="8" applyFont="1" applyFill="1" applyBorder="1" applyAlignment="1" applyProtection="1">
      <alignment horizontal="center" vertical="center" wrapText="1"/>
      <protection locked="0"/>
    </xf>
    <xf numFmtId="0" fontId="29" fillId="16" borderId="67" xfId="12" applyFont="1" applyFill="1" applyBorder="1" applyAlignment="1">
      <alignment horizontal="center" vertical="center"/>
    </xf>
    <xf numFmtId="0" fontId="29" fillId="16" borderId="71" xfId="12" applyFont="1" applyFill="1" applyBorder="1" applyAlignment="1">
      <alignment horizontal="center" vertical="center"/>
    </xf>
    <xf numFmtId="0" fontId="29" fillId="16" borderId="9" xfId="12" applyFont="1" applyFill="1" applyBorder="1" applyAlignment="1">
      <alignment horizontal="center" vertical="center"/>
    </xf>
    <xf numFmtId="0" fontId="29" fillId="16" borderId="10" xfId="12" applyFont="1" applyFill="1" applyBorder="1" applyAlignment="1">
      <alignment horizontal="center" vertical="center"/>
    </xf>
    <xf numFmtId="0" fontId="28" fillId="17" borderId="75" xfId="12" applyFont="1" applyFill="1" applyBorder="1" applyAlignment="1">
      <alignment horizontal="left" vertical="center" wrapText="1"/>
    </xf>
    <xf numFmtId="0" fontId="32" fillId="16" borderId="2" xfId="8" applyFont="1" applyFill="1" applyBorder="1" applyAlignment="1">
      <alignment horizontal="center" vertical="center" wrapText="1"/>
    </xf>
    <xf numFmtId="0" fontId="32" fillId="16" borderId="9" xfId="8" applyFont="1" applyFill="1" applyBorder="1" applyAlignment="1">
      <alignment horizontal="center" vertical="center" wrapText="1"/>
    </xf>
    <xf numFmtId="0" fontId="31" fillId="17" borderId="17" xfId="8" applyFont="1" applyFill="1" applyBorder="1" applyAlignment="1">
      <alignment horizontal="left" vertical="center" wrapText="1"/>
    </xf>
    <xf numFmtId="0" fontId="31" fillId="17" borderId="34" xfId="8" applyFont="1" applyFill="1" applyBorder="1" applyAlignment="1">
      <alignment horizontal="left" vertical="center" wrapText="1"/>
    </xf>
    <xf numFmtId="0" fontId="31" fillId="17" borderId="67" xfId="8" applyFont="1" applyFill="1" applyBorder="1" applyAlignment="1">
      <alignment horizontal="left" vertical="center" wrapText="1"/>
    </xf>
    <xf numFmtId="0" fontId="31" fillId="17" borderId="71" xfId="8" applyFont="1" applyFill="1" applyBorder="1" applyAlignment="1">
      <alignment horizontal="left" vertical="center" wrapText="1"/>
    </xf>
    <xf numFmtId="0" fontId="31" fillId="17" borderId="75" xfId="8" applyFont="1" applyFill="1" applyBorder="1" applyAlignment="1">
      <alignment horizontal="left" vertical="center" wrapText="1"/>
    </xf>
    <xf numFmtId="0" fontId="31" fillId="17" borderId="76" xfId="8" applyFont="1" applyFill="1" applyBorder="1" applyAlignment="1">
      <alignment horizontal="left" vertical="center" wrapText="1"/>
    </xf>
    <xf numFmtId="0" fontId="28" fillId="17" borderId="67" xfId="12" applyFont="1" applyFill="1" applyBorder="1" applyAlignment="1">
      <alignment horizontal="center" vertical="center" wrapText="1"/>
    </xf>
    <xf numFmtId="0" fontId="28" fillId="17" borderId="2" xfId="12" applyFont="1" applyFill="1" applyBorder="1" applyAlignment="1">
      <alignment horizontal="center" vertical="center" wrapText="1"/>
    </xf>
    <xf numFmtId="0" fontId="31" fillId="17" borderId="34" xfId="8" applyFont="1" applyFill="1" applyBorder="1" applyAlignment="1" applyProtection="1">
      <alignment horizontal="center" vertical="center" wrapText="1"/>
      <protection locked="0"/>
    </xf>
    <xf numFmtId="0" fontId="28" fillId="17" borderId="71" xfId="12" applyFont="1" applyFill="1" applyBorder="1" applyAlignment="1">
      <alignment horizontal="center" vertical="center" wrapText="1"/>
    </xf>
    <xf numFmtId="0" fontId="28" fillId="17" borderId="8" xfId="12" applyFont="1" applyFill="1" applyBorder="1" applyAlignment="1">
      <alignment horizontal="center" vertical="center" wrapText="1"/>
    </xf>
    <xf numFmtId="0" fontId="28" fillId="17" borderId="9" xfId="12" applyFont="1" applyFill="1" applyBorder="1" applyAlignment="1">
      <alignment horizontal="center" vertical="center" wrapText="1"/>
    </xf>
    <xf numFmtId="0" fontId="28" fillId="17" borderId="10" xfId="12" applyFont="1" applyFill="1" applyBorder="1" applyAlignment="1">
      <alignment horizontal="center" vertical="center" wrapText="1"/>
    </xf>
    <xf numFmtId="0" fontId="28" fillId="17" borderId="84" xfId="12" applyFont="1" applyFill="1" applyBorder="1" applyAlignment="1">
      <alignment horizontal="center" vertical="center" wrapText="1"/>
    </xf>
    <xf numFmtId="165" fontId="31" fillId="21" borderId="2" xfId="8" applyNumberFormat="1" applyFont="1" applyFill="1" applyBorder="1" applyAlignment="1" applyProtection="1">
      <alignment horizontal="left" vertical="center" wrapText="1"/>
      <protection locked="0"/>
    </xf>
    <xf numFmtId="165" fontId="31" fillId="21" borderId="8" xfId="8" applyNumberFormat="1" applyFont="1" applyFill="1" applyBorder="1" applyAlignment="1" applyProtection="1">
      <alignment horizontal="left" vertical="center" wrapText="1"/>
      <protection locked="0"/>
    </xf>
    <xf numFmtId="0" fontId="32" fillId="16" borderId="39" xfId="20" applyFont="1" applyFill="1" applyBorder="1" applyAlignment="1">
      <alignment horizontal="center" vertical="center"/>
    </xf>
    <xf numFmtId="0" fontId="32" fillId="16" borderId="40" xfId="20" applyFont="1" applyFill="1" applyBorder="1" applyAlignment="1">
      <alignment horizontal="center" vertical="center"/>
    </xf>
    <xf numFmtId="0" fontId="32" fillId="16" borderId="41" xfId="20" applyFont="1" applyFill="1" applyBorder="1" applyAlignment="1">
      <alignment horizontal="center" vertical="center"/>
    </xf>
    <xf numFmtId="0" fontId="60" fillId="27" borderId="14" xfId="0" applyFont="1" applyFill="1" applyBorder="1" applyAlignment="1">
      <alignment horizontal="center" vertical="center"/>
    </xf>
    <xf numFmtId="0" fontId="32" fillId="30" borderId="39" xfId="0" applyFont="1" applyFill="1" applyBorder="1" applyAlignment="1">
      <alignment horizontal="center" vertical="center"/>
    </xf>
    <xf numFmtId="0" fontId="32" fillId="30" borderId="40" xfId="0" applyFont="1" applyFill="1" applyBorder="1" applyAlignment="1">
      <alignment horizontal="center" vertical="center"/>
    </xf>
    <xf numFmtId="0" fontId="32" fillId="30" borderId="41" xfId="0" applyFont="1" applyFill="1" applyBorder="1" applyAlignment="1">
      <alignment horizontal="center" vertical="center"/>
    </xf>
    <xf numFmtId="0" fontId="32" fillId="30" borderId="42" xfId="0" applyFont="1" applyFill="1" applyBorder="1" applyAlignment="1">
      <alignment horizontal="center" vertical="center"/>
    </xf>
    <xf numFmtId="0" fontId="32" fillId="30" borderId="0" xfId="0" applyFont="1" applyFill="1" applyAlignment="1">
      <alignment horizontal="center" vertical="center"/>
    </xf>
    <xf numFmtId="0" fontId="32" fillId="30" borderId="43" xfId="0" applyFont="1" applyFill="1" applyBorder="1" applyAlignment="1">
      <alignment horizontal="center" vertical="center"/>
    </xf>
    <xf numFmtId="0" fontId="0" fillId="27" borderId="0" xfId="0" applyFill="1" applyAlignment="1">
      <alignment horizontal="center" wrapText="1"/>
    </xf>
    <xf numFmtId="0" fontId="32" fillId="21" borderId="69" xfId="8" applyFont="1" applyFill="1" applyBorder="1" applyAlignment="1">
      <alignment horizontal="left" vertical="center" wrapText="1"/>
    </xf>
    <xf numFmtId="0" fontId="32" fillId="21" borderId="2" xfId="8" applyFont="1" applyFill="1" applyBorder="1" applyAlignment="1">
      <alignment horizontal="left" vertical="center" wrapText="1"/>
    </xf>
    <xf numFmtId="0" fontId="32" fillId="21" borderId="2" xfId="8" applyFont="1" applyFill="1" applyBorder="1" applyAlignment="1" applyProtection="1">
      <alignment horizontal="left" vertical="center" wrapText="1"/>
      <protection locked="0"/>
    </xf>
    <xf numFmtId="165" fontId="32" fillId="21" borderId="2" xfId="8" applyNumberFormat="1" applyFont="1" applyFill="1" applyBorder="1" applyAlignment="1" applyProtection="1">
      <alignment horizontal="left" vertical="center" wrapText="1"/>
      <protection locked="0"/>
    </xf>
    <xf numFmtId="0" fontId="31" fillId="21" borderId="2" xfId="8" applyFont="1" applyFill="1" applyBorder="1" applyAlignment="1" applyProtection="1">
      <alignment horizontal="center" vertical="center" wrapText="1"/>
      <protection locked="0"/>
    </xf>
    <xf numFmtId="0" fontId="32" fillId="30" borderId="71" xfId="0" applyFont="1" applyFill="1" applyBorder="1" applyAlignment="1">
      <alignment horizontal="center" vertical="center" wrapText="1"/>
    </xf>
    <xf numFmtId="0" fontId="32" fillId="30" borderId="10" xfId="0" applyFont="1" applyFill="1" applyBorder="1" applyAlignment="1">
      <alignment horizontal="center" vertical="center" wrapText="1"/>
    </xf>
    <xf numFmtId="0" fontId="32" fillId="21" borderId="70" xfId="8" applyFont="1" applyFill="1" applyBorder="1" applyAlignment="1">
      <alignment horizontal="left" vertical="center" wrapText="1"/>
    </xf>
    <xf numFmtId="0" fontId="32" fillId="21" borderId="9" xfId="8" applyFont="1" applyFill="1" applyBorder="1" applyAlignment="1">
      <alignment horizontal="left" vertical="center" wrapText="1"/>
    </xf>
    <xf numFmtId="0" fontId="31" fillId="21" borderId="9" xfId="8" applyFont="1" applyFill="1" applyBorder="1" applyAlignment="1" applyProtection="1">
      <alignment horizontal="left" vertical="center" wrapText="1"/>
      <protection locked="0"/>
    </xf>
    <xf numFmtId="165" fontId="31" fillId="21" borderId="9" xfId="8" applyNumberFormat="1" applyFont="1" applyFill="1" applyBorder="1" applyAlignment="1" applyProtection="1">
      <alignment horizontal="left" vertical="center" wrapText="1"/>
      <protection locked="0"/>
    </xf>
    <xf numFmtId="165" fontId="31" fillId="21" borderId="10" xfId="8" applyNumberFormat="1" applyFont="1" applyFill="1" applyBorder="1" applyAlignment="1" applyProtection="1">
      <alignment horizontal="left" vertical="center" wrapText="1"/>
      <protection locked="0"/>
    </xf>
    <xf numFmtId="0" fontId="32" fillId="30" borderId="66" xfId="0" applyFont="1" applyFill="1" applyBorder="1" applyAlignment="1">
      <alignment horizontal="center" vertical="center"/>
    </xf>
    <xf numFmtId="0" fontId="32" fillId="30" borderId="70" xfId="0" applyFont="1" applyFill="1" applyBorder="1" applyAlignment="1">
      <alignment horizontal="center" vertical="center"/>
    </xf>
    <xf numFmtId="0" fontId="32" fillId="30" borderId="67" xfId="0" applyFont="1" applyFill="1" applyBorder="1" applyAlignment="1">
      <alignment horizontal="center" vertical="center"/>
    </xf>
    <xf numFmtId="0" fontId="32" fillId="30" borderId="9" xfId="0" applyFont="1" applyFill="1" applyBorder="1" applyAlignment="1">
      <alignment horizontal="center" vertical="center"/>
    </xf>
    <xf numFmtId="0" fontId="32" fillId="30" borderId="68" xfId="0" applyFont="1" applyFill="1" applyBorder="1" applyAlignment="1">
      <alignment horizontal="center" vertical="center"/>
    </xf>
    <xf numFmtId="0" fontId="32" fillId="30" borderId="54" xfId="0" applyFont="1" applyFill="1" applyBorder="1" applyAlignment="1">
      <alignment horizontal="center" vertical="center"/>
    </xf>
    <xf numFmtId="0" fontId="32" fillId="30" borderId="50" xfId="0" applyFont="1" applyFill="1" applyBorder="1" applyAlignment="1">
      <alignment horizontal="center" vertical="center"/>
    </xf>
    <xf numFmtId="0" fontId="32" fillId="30" borderId="45" xfId="0" applyFont="1" applyFill="1" applyBorder="1" applyAlignment="1">
      <alignment horizontal="center" vertical="center"/>
    </xf>
    <xf numFmtId="0" fontId="32" fillId="30" borderId="51" xfId="0" applyFont="1" applyFill="1" applyBorder="1" applyAlignment="1">
      <alignment horizontal="center" vertical="center"/>
    </xf>
    <xf numFmtId="0" fontId="32" fillId="30" borderId="67" xfId="0" applyFont="1" applyFill="1" applyBorder="1" applyAlignment="1">
      <alignment horizontal="center" vertical="center" wrapText="1"/>
    </xf>
    <xf numFmtId="0" fontId="32" fillId="30" borderId="9" xfId="0" applyFont="1" applyFill="1" applyBorder="1" applyAlignment="1">
      <alignment horizontal="center" vertical="center" wrapText="1"/>
    </xf>
    <xf numFmtId="0" fontId="31" fillId="17" borderId="4" xfId="8" applyFont="1" applyFill="1" applyBorder="1" applyAlignment="1" applyProtection="1">
      <alignment horizontal="center" vertical="center" wrapText="1"/>
      <protection locked="0"/>
    </xf>
    <xf numFmtId="0" fontId="31" fillId="17" borderId="0" xfId="8" applyFont="1" applyFill="1" applyAlignment="1" applyProtection="1">
      <alignment horizontal="center" vertical="center" wrapText="1"/>
      <protection locked="0"/>
    </xf>
    <xf numFmtId="0" fontId="31" fillId="17" borderId="31" xfId="8" applyFont="1" applyFill="1" applyBorder="1" applyAlignment="1" applyProtection="1">
      <alignment horizontal="center" vertical="center" wrapText="1"/>
      <protection locked="0"/>
    </xf>
    <xf numFmtId="0" fontId="32" fillId="33" borderId="11" xfId="0" applyFont="1" applyFill="1" applyBorder="1" applyAlignment="1">
      <alignment horizontal="center" vertical="center"/>
    </xf>
    <xf numFmtId="0" fontId="32" fillId="33" borderId="14" xfId="0" applyFont="1" applyFill="1" applyBorder="1" applyAlignment="1">
      <alignment horizontal="center" vertical="center"/>
    </xf>
    <xf numFmtId="0" fontId="32" fillId="33" borderId="56" xfId="0" applyFont="1" applyFill="1" applyBorder="1" applyAlignment="1">
      <alignment horizontal="center" vertical="center"/>
    </xf>
    <xf numFmtId="0" fontId="32" fillId="30" borderId="55" xfId="0" applyFont="1" applyFill="1" applyBorder="1" applyAlignment="1" applyProtection="1">
      <alignment horizontal="center" vertical="center"/>
      <protection locked="0"/>
    </xf>
    <xf numFmtId="0" fontId="32" fillId="30" borderId="61" xfId="0" applyFont="1" applyFill="1" applyBorder="1" applyAlignment="1" applyProtection="1">
      <alignment horizontal="center" vertical="center"/>
      <protection locked="0"/>
    </xf>
    <xf numFmtId="0" fontId="60" fillId="37" borderId="55" xfId="0" applyFont="1" applyFill="1" applyBorder="1" applyAlignment="1" applyProtection="1">
      <alignment horizontal="center" vertical="center"/>
      <protection locked="0"/>
    </xf>
    <xf numFmtId="0" fontId="32" fillId="37" borderId="6" xfId="0" applyFont="1" applyFill="1" applyBorder="1" applyAlignment="1" applyProtection="1">
      <alignment horizontal="center" vertical="center"/>
      <protection locked="0"/>
    </xf>
    <xf numFmtId="0" fontId="32" fillId="37" borderId="61" xfId="0" applyFont="1" applyFill="1" applyBorder="1" applyAlignment="1" applyProtection="1">
      <alignment horizontal="center" vertical="center"/>
      <protection locked="0"/>
    </xf>
    <xf numFmtId="0" fontId="58" fillId="37" borderId="69" xfId="0" applyFont="1" applyFill="1" applyBorder="1" applyAlignment="1">
      <alignment horizontal="left" vertical="center"/>
    </xf>
    <xf numFmtId="0" fontId="58" fillId="37" borderId="2" xfId="0" applyFont="1" applyFill="1" applyBorder="1" applyAlignment="1">
      <alignment horizontal="left" vertical="center"/>
    </xf>
    <xf numFmtId="0" fontId="58" fillId="37" borderId="11" xfId="0" applyFont="1" applyFill="1" applyBorder="1" applyAlignment="1">
      <alignment horizontal="left" vertical="center"/>
    </xf>
    <xf numFmtId="0" fontId="58" fillId="37" borderId="8" xfId="0" applyFont="1" applyFill="1" applyBorder="1" applyAlignment="1">
      <alignment horizontal="left" vertical="center"/>
    </xf>
    <xf numFmtId="0" fontId="60" fillId="37" borderId="0" xfId="0" applyFont="1" applyFill="1" applyAlignment="1">
      <alignment horizontal="center" vertical="center"/>
    </xf>
    <xf numFmtId="0" fontId="33" fillId="37" borderId="0" xfId="0" applyFont="1" applyFill="1" applyAlignment="1">
      <alignment horizontal="center" vertical="center" wrapText="1"/>
    </xf>
    <xf numFmtId="0" fontId="60" fillId="30" borderId="30" xfId="0" applyFont="1" applyFill="1" applyBorder="1" applyAlignment="1" applyProtection="1">
      <alignment horizontal="center" vertical="center"/>
      <protection locked="0"/>
    </xf>
    <xf numFmtId="0" fontId="60" fillId="30" borderId="67" xfId="0" applyFont="1" applyFill="1" applyBorder="1" applyAlignment="1" applyProtection="1">
      <alignment horizontal="center" vertical="center"/>
      <protection locked="0"/>
    </xf>
    <xf numFmtId="0" fontId="60" fillId="30" borderId="71" xfId="0" applyFont="1" applyFill="1" applyBorder="1" applyAlignment="1" applyProtection="1">
      <alignment horizontal="center" vertical="center"/>
      <protection locked="0"/>
    </xf>
    <xf numFmtId="0" fontId="32" fillId="33" borderId="12" xfId="0" applyFont="1" applyFill="1" applyBorder="1" applyAlignment="1">
      <alignment horizontal="center" vertical="center"/>
    </xf>
    <xf numFmtId="0" fontId="31" fillId="38" borderId="11" xfId="8" applyFont="1" applyFill="1" applyBorder="1" applyAlignment="1" applyProtection="1">
      <alignment horizontal="center" vertical="center" wrapText="1"/>
      <protection locked="0"/>
    </xf>
    <xf numFmtId="0" fontId="31" fillId="38" borderId="14" xfId="8" applyFont="1" applyFill="1" applyBorder="1" applyAlignment="1" applyProtection="1">
      <alignment horizontal="center" vertical="center" wrapText="1"/>
      <protection locked="0"/>
    </xf>
    <xf numFmtId="0" fontId="31" fillId="38" borderId="12" xfId="8" applyFont="1" applyFill="1" applyBorder="1" applyAlignment="1" applyProtection="1">
      <alignment horizontal="center" vertical="center" wrapText="1"/>
      <protection locked="0"/>
    </xf>
    <xf numFmtId="0" fontId="31" fillId="38" borderId="90" xfId="8" applyFont="1" applyFill="1" applyBorder="1" applyAlignment="1" applyProtection="1">
      <alignment horizontal="center" vertical="center" wrapText="1"/>
      <protection locked="0"/>
    </xf>
    <xf numFmtId="0" fontId="31" fillId="38" borderId="91" xfId="8" applyFont="1" applyFill="1" applyBorder="1" applyAlignment="1" applyProtection="1">
      <alignment horizontal="center" vertical="center" wrapText="1"/>
      <protection locked="0"/>
    </xf>
    <xf numFmtId="0" fontId="31" fillId="38" borderId="92" xfId="8" applyFont="1" applyFill="1" applyBorder="1" applyAlignment="1" applyProtection="1">
      <alignment horizontal="center" vertical="center" wrapText="1"/>
      <protection locked="0"/>
    </xf>
    <xf numFmtId="0" fontId="58" fillId="37" borderId="33" xfId="0" applyFont="1" applyFill="1" applyBorder="1" applyAlignment="1">
      <alignment horizontal="center" vertical="center"/>
    </xf>
    <xf numFmtId="0" fontId="58" fillId="37" borderId="14" xfId="0" applyFont="1" applyFill="1" applyBorder="1" applyAlignment="1">
      <alignment horizontal="center" vertical="center"/>
    </xf>
    <xf numFmtId="0" fontId="58" fillId="37" borderId="12" xfId="0" applyFont="1" applyFill="1" applyBorder="1" applyAlignment="1">
      <alignment horizontal="center" vertical="center"/>
    </xf>
    <xf numFmtId="0" fontId="58" fillId="37" borderId="11" xfId="0" applyFont="1" applyFill="1" applyBorder="1" applyAlignment="1">
      <alignment horizontal="center" vertical="center"/>
    </xf>
    <xf numFmtId="0" fontId="58" fillId="37" borderId="56" xfId="0" applyFont="1" applyFill="1" applyBorder="1" applyAlignment="1">
      <alignment horizontal="center" vertical="center"/>
    </xf>
    <xf numFmtId="0" fontId="58" fillId="37" borderId="11" xfId="0" applyFont="1" applyFill="1" applyBorder="1" applyAlignment="1" applyProtection="1">
      <alignment horizontal="center" vertical="center"/>
      <protection locked="0"/>
    </xf>
    <xf numFmtId="0" fontId="58" fillId="37" borderId="14" xfId="0" applyFont="1" applyFill="1" applyBorder="1" applyAlignment="1" applyProtection="1">
      <alignment horizontal="center" vertical="center"/>
      <protection locked="0"/>
    </xf>
    <xf numFmtId="0" fontId="58" fillId="37" borderId="12" xfId="0" applyFont="1" applyFill="1" applyBorder="1" applyAlignment="1" applyProtection="1">
      <alignment horizontal="center" vertical="center"/>
      <protection locked="0"/>
    </xf>
    <xf numFmtId="0" fontId="76" fillId="38" borderId="11" xfId="8" applyFont="1" applyFill="1" applyBorder="1" applyAlignment="1" applyProtection="1">
      <alignment horizontal="center" vertical="center" wrapText="1"/>
      <protection locked="0"/>
    </xf>
    <xf numFmtId="0" fontId="76" fillId="38" borderId="12" xfId="8" applyFont="1" applyFill="1" applyBorder="1" applyAlignment="1" applyProtection="1">
      <alignment horizontal="center" vertical="center" wrapText="1"/>
      <protection locked="0"/>
    </xf>
    <xf numFmtId="0" fontId="58" fillId="37" borderId="33" xfId="0" applyFont="1" applyFill="1" applyBorder="1" applyAlignment="1">
      <alignment horizontal="left" vertical="center"/>
    </xf>
    <xf numFmtId="0" fontId="58" fillId="37" borderId="6" xfId="0" applyFont="1" applyFill="1" applyBorder="1" applyAlignment="1">
      <alignment horizontal="left" vertical="center"/>
    </xf>
    <xf numFmtId="0" fontId="58" fillId="37" borderId="14" xfId="0" applyFont="1" applyFill="1" applyBorder="1" applyAlignment="1">
      <alignment horizontal="left" vertical="center"/>
    </xf>
    <xf numFmtId="0" fontId="58" fillId="37" borderId="56" xfId="0" applyFont="1" applyFill="1" applyBorder="1" applyAlignment="1">
      <alignment horizontal="left" vertical="center"/>
    </xf>
    <xf numFmtId="0" fontId="60" fillId="37" borderId="89" xfId="0" applyFont="1" applyFill="1" applyBorder="1" applyAlignment="1">
      <alignment horizontal="center" vertical="center"/>
    </xf>
    <xf numFmtId="0" fontId="31" fillId="17" borderId="2" xfId="8" applyFont="1" applyFill="1" applyBorder="1" applyAlignment="1" applyProtection="1">
      <alignment horizontal="center" vertical="center" wrapText="1"/>
      <protection hidden="1"/>
    </xf>
    <xf numFmtId="0" fontId="28" fillId="17" borderId="2" xfId="22" applyFont="1" applyFill="1" applyBorder="1" applyAlignment="1" applyProtection="1">
      <alignment horizontal="center" vertical="center" wrapText="1"/>
      <protection hidden="1"/>
    </xf>
    <xf numFmtId="0" fontId="31" fillId="17" borderId="8" xfId="8" applyFont="1" applyFill="1" applyBorder="1" applyAlignment="1" applyProtection="1">
      <alignment horizontal="center" vertical="center" wrapText="1"/>
      <protection hidden="1"/>
    </xf>
    <xf numFmtId="0" fontId="31" fillId="17" borderId="9" xfId="8" applyFont="1" applyFill="1" applyBorder="1" applyAlignment="1" applyProtection="1">
      <alignment horizontal="center" vertical="center" wrapText="1"/>
      <protection hidden="1"/>
    </xf>
    <xf numFmtId="0" fontId="28" fillId="17" borderId="9" xfId="22" applyFont="1" applyFill="1" applyBorder="1" applyAlignment="1" applyProtection="1">
      <alignment horizontal="center" vertical="center" wrapText="1"/>
      <protection hidden="1"/>
    </xf>
    <xf numFmtId="0" fontId="31" fillId="17" borderId="10" xfId="8" applyFont="1" applyFill="1" applyBorder="1" applyAlignment="1" applyProtection="1">
      <alignment horizontal="center" vertical="center" wrapText="1"/>
      <protection hidden="1"/>
    </xf>
    <xf numFmtId="0" fontId="32" fillId="16" borderId="39" xfId="22" applyFont="1" applyFill="1" applyBorder="1" applyAlignment="1">
      <alignment horizontal="center" vertical="center"/>
    </xf>
    <xf numFmtId="0" fontId="32" fillId="16" borderId="40" xfId="22" applyFont="1" applyFill="1" applyBorder="1" applyAlignment="1">
      <alignment horizontal="center" vertical="center"/>
    </xf>
    <xf numFmtId="0" fontId="32" fillId="16" borderId="41" xfId="22" applyFont="1" applyFill="1" applyBorder="1" applyAlignment="1">
      <alignment horizontal="center" vertical="center"/>
    </xf>
    <xf numFmtId="0" fontId="32" fillId="0" borderId="45" xfId="0" applyFont="1" applyBorder="1" applyAlignment="1">
      <alignment horizontal="right"/>
    </xf>
    <xf numFmtId="0" fontId="32" fillId="0" borderId="0" xfId="0" applyFont="1" applyAlignment="1">
      <alignment horizontal="right"/>
    </xf>
    <xf numFmtId="165" fontId="31" fillId="0" borderId="45" xfId="0" applyNumberFormat="1" applyFont="1" applyBorder="1" applyAlignment="1" applyProtection="1">
      <alignment horizontal="left"/>
      <protection hidden="1"/>
    </xf>
    <xf numFmtId="0" fontId="31" fillId="0" borderId="0" xfId="0" applyFont="1" applyAlignment="1" applyProtection="1">
      <alignment horizontal="left"/>
      <protection hidden="1"/>
    </xf>
    <xf numFmtId="0" fontId="0" fillId="27" borderId="0" xfId="0" applyFill="1" applyAlignment="1" applyProtection="1">
      <alignment horizontal="left"/>
      <protection hidden="1"/>
    </xf>
    <xf numFmtId="167" fontId="31" fillId="0" borderId="0" xfId="0" applyNumberFormat="1" applyFont="1" applyAlignment="1" applyProtection="1">
      <alignment horizontal="left"/>
      <protection locked="0"/>
    </xf>
    <xf numFmtId="0" fontId="32" fillId="0" borderId="1" xfId="0" applyFont="1" applyBorder="1" applyAlignment="1">
      <alignment horizontal="center" vertical="center"/>
    </xf>
    <xf numFmtId="0" fontId="32" fillId="0" borderId="1" xfId="0" applyFont="1" applyBorder="1" applyAlignment="1">
      <alignment horizontal="center"/>
    </xf>
    <xf numFmtId="0" fontId="77" fillId="28" borderId="67" xfId="0" applyFont="1" applyFill="1" applyBorder="1" applyAlignment="1">
      <alignment horizontal="center" vertical="center"/>
    </xf>
    <xf numFmtId="0" fontId="77" fillId="28" borderId="2" xfId="0" applyFont="1" applyFill="1" applyBorder="1" applyAlignment="1">
      <alignment horizontal="center" vertical="center"/>
    </xf>
    <xf numFmtId="0" fontId="59" fillId="33" borderId="66" xfId="0" applyFont="1" applyFill="1" applyBorder="1" applyAlignment="1">
      <alignment horizontal="center" vertical="center"/>
    </xf>
    <xf numFmtId="0" fontId="59" fillId="33" borderId="67" xfId="0" applyFont="1" applyFill="1" applyBorder="1" applyAlignment="1">
      <alignment horizontal="center" vertical="center"/>
    </xf>
    <xf numFmtId="0" fontId="59" fillId="33" borderId="69" xfId="0" applyFont="1" applyFill="1" applyBorder="1" applyAlignment="1">
      <alignment horizontal="center" vertical="center"/>
    </xf>
    <xf numFmtId="0" fontId="59" fillId="33" borderId="2" xfId="0" applyFont="1" applyFill="1" applyBorder="1" applyAlignment="1">
      <alignment horizontal="center" vertical="center"/>
    </xf>
    <xf numFmtId="0" fontId="31" fillId="17" borderId="81" xfId="8" applyFont="1" applyFill="1" applyBorder="1" applyAlignment="1" applyProtection="1">
      <alignment horizontal="center" vertical="center" wrapText="1"/>
      <protection locked="0"/>
    </xf>
    <xf numFmtId="0" fontId="32" fillId="21" borderId="2" xfId="8" applyFont="1" applyFill="1" applyBorder="1" applyAlignment="1" applyProtection="1">
      <alignment horizontal="left" vertical="center" wrapText="1"/>
      <protection hidden="1"/>
    </xf>
    <xf numFmtId="0" fontId="33" fillId="4" borderId="0" xfId="0" applyFont="1" applyFill="1" applyAlignment="1">
      <alignment horizontal="center" vertical="center"/>
    </xf>
    <xf numFmtId="167" fontId="38" fillId="15" borderId="2" xfId="0" applyNumberFormat="1" applyFont="1" applyFill="1" applyBorder="1" applyAlignment="1">
      <alignment horizontal="center" vertical="center" wrapText="1"/>
    </xf>
    <xf numFmtId="14" fontId="38" fillId="15" borderId="2" xfId="0" applyNumberFormat="1" applyFont="1" applyFill="1" applyBorder="1" applyAlignment="1">
      <alignment horizontal="center" vertical="center" wrapText="1"/>
    </xf>
    <xf numFmtId="0" fontId="31" fillId="21" borderId="2" xfId="8" applyFont="1" applyFill="1" applyBorder="1" applyAlignment="1" applyProtection="1">
      <alignment horizontal="left" vertical="center" wrapText="1"/>
      <protection hidden="1"/>
    </xf>
    <xf numFmtId="0" fontId="32" fillId="16" borderId="67" xfId="20" applyFont="1" applyFill="1" applyBorder="1" applyAlignment="1">
      <alignment horizontal="center" vertical="center"/>
    </xf>
    <xf numFmtId="0" fontId="32" fillId="16" borderId="2" xfId="20" applyFont="1" applyFill="1" applyBorder="1" applyAlignment="1">
      <alignment horizontal="center" vertical="center"/>
    </xf>
    <xf numFmtId="0" fontId="32" fillId="16" borderId="15" xfId="20" applyFont="1" applyFill="1" applyBorder="1" applyAlignment="1">
      <alignment horizontal="center" vertical="center"/>
    </xf>
    <xf numFmtId="0" fontId="29" fillId="16" borderId="67" xfId="20" applyFont="1" applyFill="1" applyBorder="1" applyAlignment="1">
      <alignment horizontal="center" vertical="center"/>
    </xf>
    <xf numFmtId="0" fontId="29" fillId="16" borderId="71" xfId="20" applyFont="1" applyFill="1" applyBorder="1" applyAlignment="1">
      <alignment horizontal="center" vertical="center"/>
    </xf>
    <xf numFmtId="0" fontId="29" fillId="16" borderId="2" xfId="20" applyFont="1" applyFill="1" applyBorder="1" applyAlignment="1">
      <alignment horizontal="center" vertical="center"/>
    </xf>
    <xf numFmtId="0" fontId="29" fillId="16" borderId="8" xfId="20" applyFont="1" applyFill="1" applyBorder="1" applyAlignment="1">
      <alignment horizontal="center" vertical="center"/>
    </xf>
    <xf numFmtId="0" fontId="29" fillId="16" borderId="15" xfId="20" applyFont="1" applyFill="1" applyBorder="1" applyAlignment="1">
      <alignment horizontal="center" vertical="center"/>
    </xf>
    <xf numFmtId="0" fontId="29" fillId="16" borderId="73" xfId="20" applyFont="1" applyFill="1" applyBorder="1" applyAlignment="1">
      <alignment horizontal="center" vertical="center"/>
    </xf>
    <xf numFmtId="0" fontId="32" fillId="16" borderId="69" xfId="20" applyFont="1" applyFill="1" applyBorder="1" applyAlignment="1">
      <alignment horizontal="center" vertical="center"/>
    </xf>
    <xf numFmtId="0" fontId="32" fillId="16" borderId="72" xfId="20" applyFont="1" applyFill="1" applyBorder="1" applyAlignment="1">
      <alignment horizontal="center" vertical="center"/>
    </xf>
    <xf numFmtId="0" fontId="32" fillId="16" borderId="87" xfId="20" applyFont="1" applyFill="1" applyBorder="1" applyAlignment="1">
      <alignment horizontal="center" vertical="center" wrapText="1"/>
    </xf>
    <xf numFmtId="0" fontId="32" fillId="16" borderId="16" xfId="20" applyFont="1" applyFill="1" applyBorder="1" applyAlignment="1">
      <alignment horizontal="center" vertical="center" wrapText="1"/>
    </xf>
    <xf numFmtId="0" fontId="32" fillId="16" borderId="55" xfId="20" applyFont="1" applyFill="1" applyBorder="1" applyAlignment="1">
      <alignment horizontal="center" vertical="center"/>
    </xf>
    <xf numFmtId="0" fontId="32" fillId="16" borderId="6" xfId="20" applyFont="1" applyFill="1" applyBorder="1" applyAlignment="1">
      <alignment horizontal="center" vertical="center"/>
    </xf>
    <xf numFmtId="0" fontId="32" fillId="16" borderId="3" xfId="20" applyFont="1" applyFill="1" applyBorder="1" applyAlignment="1">
      <alignment horizontal="center" vertical="center"/>
    </xf>
    <xf numFmtId="0" fontId="32" fillId="16" borderId="1" xfId="20" applyFont="1" applyFill="1" applyBorder="1" applyAlignment="1">
      <alignment horizontal="center" vertical="center"/>
    </xf>
    <xf numFmtId="0" fontId="32" fillId="16" borderId="4" xfId="20" applyFont="1" applyFill="1" applyBorder="1" applyAlignment="1">
      <alignment horizontal="center" vertical="center"/>
    </xf>
    <xf numFmtId="0" fontId="32" fillId="16" borderId="0" xfId="20" applyFont="1" applyFill="1" applyAlignment="1">
      <alignment horizontal="center" vertical="center"/>
    </xf>
    <xf numFmtId="0" fontId="28" fillId="17" borderId="2" xfId="20" applyFont="1" applyFill="1" applyBorder="1" applyAlignment="1" applyProtection="1">
      <alignment horizontal="left" vertical="center" wrapText="1"/>
      <protection hidden="1"/>
    </xf>
    <xf numFmtId="1" fontId="31" fillId="21" borderId="11" xfId="8" applyNumberFormat="1" applyFont="1" applyFill="1" applyBorder="1" applyAlignment="1" applyProtection="1">
      <alignment horizontal="left" vertical="center" wrapText="1"/>
      <protection hidden="1"/>
    </xf>
    <xf numFmtId="1" fontId="31" fillId="21" borderId="14" xfId="8" applyNumberFormat="1" applyFont="1" applyFill="1" applyBorder="1" applyAlignment="1" applyProtection="1">
      <alignment horizontal="left" vertical="center" wrapText="1"/>
      <protection hidden="1"/>
    </xf>
    <xf numFmtId="1" fontId="31" fillId="21" borderId="12" xfId="8" applyNumberFormat="1" applyFont="1" applyFill="1" applyBorder="1" applyAlignment="1" applyProtection="1">
      <alignment horizontal="left" vertical="center" wrapText="1"/>
      <protection hidden="1"/>
    </xf>
    <xf numFmtId="0" fontId="28" fillId="4" borderId="0" xfId="20" applyFont="1" applyFill="1" applyAlignment="1">
      <alignment horizontal="center" vertical="center"/>
    </xf>
    <xf numFmtId="2" fontId="29" fillId="4" borderId="27" xfId="20" applyNumberFormat="1" applyFont="1" applyFill="1" applyBorder="1" applyAlignment="1">
      <alignment horizontal="center" vertical="center"/>
    </xf>
    <xf numFmtId="2" fontId="29" fillId="4" borderId="28" xfId="20" applyNumberFormat="1" applyFont="1" applyFill="1" applyBorder="1" applyAlignment="1">
      <alignment horizontal="center" vertical="center"/>
    </xf>
    <xf numFmtId="2" fontId="29" fillId="4" borderId="29" xfId="20" applyNumberFormat="1" applyFont="1" applyFill="1" applyBorder="1" applyAlignment="1">
      <alignment horizontal="center" vertical="center"/>
    </xf>
    <xf numFmtId="0" fontId="28" fillId="17" borderId="9" xfId="20" applyFont="1" applyFill="1" applyBorder="1" applyAlignment="1" applyProtection="1">
      <alignment horizontal="left" vertical="center" wrapText="1"/>
      <protection hidden="1"/>
    </xf>
    <xf numFmtId="0" fontId="32" fillId="16" borderId="54" xfId="20" applyFont="1" applyFill="1" applyBorder="1" applyAlignment="1">
      <alignment horizontal="center" vertical="center"/>
    </xf>
    <xf numFmtId="0" fontId="32" fillId="16" borderId="7" xfId="20" applyFont="1" applyFill="1" applyBorder="1" applyAlignment="1">
      <alignment horizontal="center" vertical="center"/>
    </xf>
    <xf numFmtId="0" fontId="32" fillId="16" borderId="13" xfId="8" applyFont="1" applyFill="1" applyBorder="1" applyAlignment="1">
      <alignment horizontal="center" vertical="center" wrapText="1"/>
    </xf>
    <xf numFmtId="0" fontId="32" fillId="16" borderId="4" xfId="8" applyFont="1" applyFill="1" applyBorder="1" applyAlignment="1">
      <alignment horizontal="center" vertical="center" wrapText="1"/>
    </xf>
    <xf numFmtId="0" fontId="32" fillId="16" borderId="0" xfId="8" applyFont="1" applyFill="1" applyAlignment="1">
      <alignment horizontal="center" vertical="center" wrapText="1"/>
    </xf>
    <xf numFmtId="0" fontId="32" fillId="16" borderId="31" xfId="8" applyFont="1" applyFill="1" applyBorder="1" applyAlignment="1">
      <alignment horizontal="center" vertical="center" wrapText="1"/>
    </xf>
    <xf numFmtId="0" fontId="31" fillId="17" borderId="2" xfId="8" applyFont="1" applyFill="1" applyBorder="1" applyAlignment="1" applyProtection="1">
      <alignment horizontal="left" vertical="center" wrapText="1"/>
      <protection hidden="1"/>
    </xf>
    <xf numFmtId="2" fontId="29" fillId="4" borderId="44" xfId="20" applyNumberFormat="1" applyFont="1" applyFill="1" applyBorder="1" applyAlignment="1">
      <alignment horizontal="center"/>
    </xf>
    <xf numFmtId="2" fontId="29" fillId="4" borderId="28" xfId="20" applyNumberFormat="1" applyFont="1" applyFill="1" applyBorder="1" applyAlignment="1">
      <alignment horizontal="center"/>
    </xf>
    <xf numFmtId="2" fontId="29" fillId="4" borderId="29" xfId="20" applyNumberFormat="1" applyFont="1" applyFill="1" applyBorder="1" applyAlignment="1">
      <alignment horizontal="center"/>
    </xf>
    <xf numFmtId="0" fontId="31" fillId="17" borderId="9" xfId="8" applyFont="1" applyFill="1" applyBorder="1" applyAlignment="1" applyProtection="1">
      <alignment horizontal="left" vertical="center" wrapText="1"/>
      <protection hidden="1"/>
    </xf>
    <xf numFmtId="0" fontId="32" fillId="16" borderId="13" xfId="20" applyFont="1" applyFill="1" applyBorder="1" applyAlignment="1">
      <alignment horizontal="center" vertical="center"/>
    </xf>
    <xf numFmtId="0" fontId="32" fillId="16" borderId="31" xfId="20" applyFont="1" applyFill="1" applyBorder="1" applyAlignment="1">
      <alignment horizontal="center" vertical="center"/>
    </xf>
    <xf numFmtId="0" fontId="28" fillId="17" borderId="9" xfId="20" applyFont="1" applyFill="1" applyBorder="1" applyAlignment="1" applyProtection="1">
      <alignment horizontal="center" vertical="center" wrapText="1"/>
      <protection hidden="1"/>
    </xf>
    <xf numFmtId="0" fontId="29" fillId="4" borderId="42" xfId="20" applyFont="1" applyFill="1" applyBorder="1" applyAlignment="1">
      <alignment horizontal="center" vertical="center"/>
    </xf>
    <xf numFmtId="0" fontId="29" fillId="4" borderId="0" xfId="20" applyFont="1" applyFill="1" applyAlignment="1">
      <alignment horizontal="center" vertical="center"/>
    </xf>
    <xf numFmtId="0" fontId="40" fillId="4" borderId="0" xfId="20" applyFont="1" applyFill="1" applyAlignment="1">
      <alignment horizontal="center"/>
    </xf>
    <xf numFmtId="0" fontId="28" fillId="17" borderId="47" xfId="20" applyFont="1" applyFill="1" applyBorder="1" applyAlignment="1" applyProtection="1">
      <alignment horizontal="center" vertical="center" wrapText="1"/>
      <protection hidden="1"/>
    </xf>
    <xf numFmtId="2" fontId="29" fillId="4" borderId="27" xfId="20" applyNumberFormat="1" applyFont="1" applyFill="1" applyBorder="1" applyAlignment="1">
      <alignment horizontal="center"/>
    </xf>
    <xf numFmtId="0" fontId="28" fillId="17" borderId="2" xfId="20" applyFont="1" applyFill="1" applyBorder="1" applyAlignment="1" applyProtection="1">
      <alignment horizontal="center" vertical="center" wrapText="1"/>
      <protection hidden="1"/>
    </xf>
    <xf numFmtId="167" fontId="28" fillId="4" borderId="0" xfId="20" applyNumberFormat="1" applyFont="1" applyFill="1" applyAlignment="1" applyProtection="1">
      <alignment horizontal="left" vertical="center"/>
      <protection locked="0"/>
    </xf>
    <xf numFmtId="0" fontId="29" fillId="4" borderId="0" xfId="20" applyFont="1" applyFill="1" applyAlignment="1">
      <alignment horizontal="right"/>
    </xf>
    <xf numFmtId="165" fontId="32" fillId="21" borderId="2" xfId="8" applyNumberFormat="1" applyFont="1" applyFill="1" applyBorder="1" applyAlignment="1" applyProtection="1">
      <alignment horizontal="left" vertical="center" wrapText="1"/>
      <protection hidden="1"/>
    </xf>
    <xf numFmtId="165" fontId="31" fillId="21" borderId="2" xfId="8" applyNumberFormat="1" applyFont="1" applyFill="1" applyBorder="1" applyAlignment="1" applyProtection="1">
      <alignment horizontal="left" vertical="center" wrapText="1"/>
      <protection hidden="1"/>
    </xf>
    <xf numFmtId="0" fontId="31" fillId="21" borderId="2" xfId="8" applyFont="1" applyFill="1" applyBorder="1" applyAlignment="1" applyProtection="1">
      <alignment horizontal="left" vertical="center"/>
      <protection hidden="1"/>
    </xf>
    <xf numFmtId="1" fontId="31" fillId="21" borderId="2" xfId="8" applyNumberFormat="1" applyFont="1" applyFill="1" applyBorder="1" applyAlignment="1" applyProtection="1">
      <alignment horizontal="left" vertical="center" wrapText="1"/>
      <protection hidden="1"/>
    </xf>
    <xf numFmtId="0" fontId="77" fillId="15" borderId="2" xfId="20" applyFont="1" applyFill="1" applyBorder="1" applyAlignment="1">
      <alignment horizontal="center" vertical="center" wrapText="1"/>
    </xf>
    <xf numFmtId="0" fontId="31" fillId="40" borderId="2" xfId="20" applyFont="1" applyFill="1" applyBorder="1" applyAlignment="1">
      <alignment horizontal="center"/>
    </xf>
    <xf numFmtId="0" fontId="29" fillId="4" borderId="0" xfId="20" applyFont="1" applyFill="1" applyAlignment="1">
      <alignment horizontal="right" vertical="center"/>
    </xf>
    <xf numFmtId="0" fontId="28" fillId="17" borderId="67" xfId="20" applyFont="1" applyFill="1" applyBorder="1" applyAlignment="1" applyProtection="1">
      <alignment horizontal="center" vertical="center" wrapText="1"/>
      <protection hidden="1"/>
    </xf>
    <xf numFmtId="0" fontId="28" fillId="17" borderId="84" xfId="20" applyFont="1" applyFill="1" applyBorder="1" applyAlignment="1" applyProtection="1">
      <alignment horizontal="center" vertical="center" wrapText="1"/>
      <protection hidden="1"/>
    </xf>
    <xf numFmtId="0" fontId="28" fillId="17" borderId="11" xfId="20" applyFont="1" applyFill="1" applyBorder="1" applyAlignment="1" applyProtection="1">
      <alignment horizontal="center" vertical="center" wrapText="1"/>
      <protection hidden="1"/>
    </xf>
    <xf numFmtId="0" fontId="68" fillId="4" borderId="3" xfId="0" applyFont="1" applyFill="1" applyBorder="1" applyAlignment="1">
      <alignment horizontal="center" vertical="center"/>
    </xf>
    <xf numFmtId="0" fontId="68" fillId="4" borderId="13" xfId="0" applyFont="1" applyFill="1" applyBorder="1" applyAlignment="1">
      <alignment horizontal="center" vertical="center"/>
    </xf>
    <xf numFmtId="0" fontId="68" fillId="4" borderId="11" xfId="0" applyFont="1" applyFill="1" applyBorder="1" applyAlignment="1" applyProtection="1">
      <alignment horizontal="left" vertical="center"/>
      <protection locked="0"/>
    </xf>
    <xf numFmtId="0" fontId="68" fillId="4" borderId="14" xfId="0" applyFont="1" applyFill="1" applyBorder="1" applyAlignment="1" applyProtection="1">
      <alignment horizontal="left" vertical="center"/>
      <protection locked="0"/>
    </xf>
    <xf numFmtId="0" fontId="68" fillId="4" borderId="12" xfId="0" applyFont="1" applyFill="1" applyBorder="1" applyAlignment="1" applyProtection="1">
      <alignment horizontal="left" vertical="center"/>
      <protection locked="0"/>
    </xf>
    <xf numFmtId="164" fontId="68" fillId="4" borderId="11" xfId="15" applyNumberFormat="1" applyFont="1" applyFill="1" applyBorder="1" applyAlignment="1" applyProtection="1">
      <alignment horizontal="center" vertical="center"/>
      <protection hidden="1"/>
    </xf>
    <xf numFmtId="164" fontId="68" fillId="4" borderId="12" xfId="15" applyNumberFormat="1" applyFont="1" applyFill="1" applyBorder="1" applyAlignment="1" applyProtection="1">
      <alignment horizontal="center" vertical="center"/>
      <protection hidden="1"/>
    </xf>
    <xf numFmtId="0" fontId="67" fillId="36" borderId="11" xfId="0" applyFont="1" applyFill="1" applyBorder="1" applyAlignment="1" applyProtection="1">
      <alignment horizontal="left" vertical="center"/>
      <protection hidden="1"/>
    </xf>
    <xf numFmtId="0" fontId="67" fillId="36" borderId="14" xfId="0" applyFont="1" applyFill="1" applyBorder="1" applyAlignment="1" applyProtection="1">
      <alignment horizontal="left" vertical="center"/>
      <protection hidden="1"/>
    </xf>
    <xf numFmtId="0" fontId="67" fillId="36" borderId="12" xfId="0" applyFont="1" applyFill="1" applyBorder="1" applyAlignment="1" applyProtection="1">
      <alignment horizontal="left" vertical="center"/>
      <protection hidden="1"/>
    </xf>
    <xf numFmtId="0" fontId="67" fillId="15" borderId="11" xfId="0" applyFont="1" applyFill="1" applyBorder="1" applyAlignment="1">
      <alignment horizontal="left" vertical="center"/>
    </xf>
    <xf numFmtId="0" fontId="67" fillId="15" borderId="14" xfId="0" applyFont="1" applyFill="1" applyBorder="1" applyAlignment="1">
      <alignment horizontal="left" vertical="center"/>
    </xf>
    <xf numFmtId="0" fontId="67" fillId="15" borderId="12" xfId="0" applyFont="1" applyFill="1" applyBorder="1" applyAlignment="1">
      <alignment horizontal="left" vertical="center"/>
    </xf>
    <xf numFmtId="1" fontId="67" fillId="15" borderId="11" xfId="15" applyNumberFormat="1" applyFont="1" applyFill="1" applyBorder="1" applyAlignment="1" applyProtection="1">
      <alignment horizontal="center" vertical="center"/>
    </xf>
    <xf numFmtId="1" fontId="67" fillId="15" borderId="12" xfId="15" applyNumberFormat="1" applyFont="1" applyFill="1" applyBorder="1" applyAlignment="1" applyProtection="1">
      <alignment horizontal="center" vertical="center"/>
    </xf>
    <xf numFmtId="0" fontId="69" fillId="4" borderId="14" xfId="0" applyFont="1" applyFill="1" applyBorder="1" applyAlignment="1">
      <alignment horizontal="center" vertical="center"/>
    </xf>
    <xf numFmtId="0" fontId="67" fillId="15" borderId="2" xfId="23" applyFont="1" applyFill="1" applyBorder="1" applyAlignment="1" applyProtection="1">
      <alignment horizontal="left" vertical="center" wrapText="1"/>
      <protection hidden="1"/>
    </xf>
    <xf numFmtId="0" fontId="68" fillId="15" borderId="11" xfId="0" applyFont="1" applyFill="1" applyBorder="1" applyAlignment="1" applyProtection="1">
      <alignment horizontal="left" vertical="center"/>
      <protection hidden="1"/>
    </xf>
    <xf numFmtId="0" fontId="68" fillId="15" borderId="14" xfId="0" applyFont="1" applyFill="1" applyBorder="1" applyAlignment="1" applyProtection="1">
      <alignment horizontal="left" vertical="center"/>
      <protection hidden="1"/>
    </xf>
    <xf numFmtId="0" fontId="68" fillId="15" borderId="12" xfId="0" applyFont="1" applyFill="1" applyBorder="1" applyAlignment="1" applyProtection="1">
      <alignment horizontal="left" vertical="center"/>
      <protection hidden="1"/>
    </xf>
    <xf numFmtId="0" fontId="68" fillId="15" borderId="2" xfId="0" applyFont="1" applyFill="1" applyBorder="1" applyAlignment="1" applyProtection="1">
      <alignment horizontal="left" vertical="center"/>
      <protection hidden="1"/>
    </xf>
    <xf numFmtId="0" fontId="67" fillId="15" borderId="2" xfId="23" applyFont="1" applyFill="1" applyBorder="1" applyAlignment="1" applyProtection="1">
      <alignment vertical="center" wrapText="1"/>
      <protection hidden="1"/>
    </xf>
    <xf numFmtId="0" fontId="77" fillId="15" borderId="2" xfId="0" applyFont="1" applyFill="1" applyBorder="1" applyAlignment="1" applyProtection="1">
      <alignment horizontal="center" vertical="center" wrapText="1"/>
      <protection hidden="1"/>
    </xf>
    <xf numFmtId="0" fontId="68" fillId="40" borderId="2" xfId="1" applyFont="1" applyFill="1" applyBorder="1" applyAlignment="1" applyProtection="1">
      <alignment horizontal="center"/>
      <protection hidden="1"/>
    </xf>
    <xf numFmtId="0" fontId="67" fillId="15" borderId="2" xfId="23" applyFont="1" applyFill="1" applyBorder="1" applyAlignment="1" applyProtection="1">
      <alignment horizontal="left" vertical="center"/>
      <protection hidden="1"/>
    </xf>
    <xf numFmtId="165" fontId="68" fillId="15" borderId="2" xfId="0" applyNumberFormat="1" applyFont="1" applyFill="1" applyBorder="1" applyAlignment="1" applyProtection="1">
      <alignment horizontal="left" vertical="center"/>
      <protection hidden="1"/>
    </xf>
    <xf numFmtId="0" fontId="68" fillId="4" borderId="0" xfId="0" applyFont="1" applyFill="1" applyAlignment="1">
      <alignment horizontal="center" vertical="center"/>
    </xf>
    <xf numFmtId="0" fontId="68" fillId="4" borderId="11" xfId="0" applyFont="1" applyFill="1" applyBorder="1" applyAlignment="1" applyProtection="1">
      <alignment vertical="center"/>
      <protection hidden="1"/>
    </xf>
    <xf numFmtId="0" fontId="68" fillId="4" borderId="14" xfId="0" applyFont="1" applyFill="1" applyBorder="1" applyAlignment="1" applyProtection="1">
      <alignment vertical="center"/>
      <protection hidden="1"/>
    </xf>
    <xf numFmtId="0" fontId="68" fillId="4" borderId="12" xfId="0" applyFont="1" applyFill="1" applyBorder="1" applyAlignment="1" applyProtection="1">
      <alignment vertical="center"/>
      <protection hidden="1"/>
    </xf>
    <xf numFmtId="10" fontId="70" fillId="10" borderId="11" xfId="0" applyNumberFormat="1" applyFont="1" applyFill="1" applyBorder="1" applyAlignment="1" applyProtection="1">
      <alignment horizontal="center" vertical="center"/>
      <protection hidden="1"/>
    </xf>
    <xf numFmtId="10" fontId="70" fillId="10" borderId="12" xfId="0" applyNumberFormat="1" applyFont="1" applyFill="1" applyBorder="1" applyAlignment="1" applyProtection="1">
      <alignment horizontal="center" vertical="center"/>
      <protection hidden="1"/>
    </xf>
    <xf numFmtId="0" fontId="67" fillId="36" borderId="3" xfId="0" applyFont="1" applyFill="1" applyBorder="1" applyAlignment="1" applyProtection="1">
      <alignment horizontal="left" vertical="center"/>
      <protection hidden="1"/>
    </xf>
    <xf numFmtId="0" fontId="67" fillId="36" borderId="1" xfId="0" applyFont="1" applyFill="1" applyBorder="1" applyAlignment="1" applyProtection="1">
      <alignment horizontal="left" vertical="center"/>
      <protection hidden="1"/>
    </xf>
    <xf numFmtId="0" fontId="67" fillId="36" borderId="13" xfId="0" applyFont="1" applyFill="1" applyBorder="1" applyAlignment="1" applyProtection="1">
      <alignment horizontal="left" vertical="center"/>
      <protection hidden="1"/>
    </xf>
    <xf numFmtId="0" fontId="67" fillId="36" borderId="5" xfId="0" applyFont="1" applyFill="1" applyBorder="1" applyAlignment="1" applyProtection="1">
      <alignment horizontal="left" vertical="center"/>
      <protection hidden="1"/>
    </xf>
    <xf numFmtId="0" fontId="67" fillId="36" borderId="6" xfId="0" applyFont="1" applyFill="1" applyBorder="1" applyAlignment="1" applyProtection="1">
      <alignment horizontal="left" vertical="center"/>
      <protection hidden="1"/>
    </xf>
    <xf numFmtId="0" fontId="67" fillId="36" borderId="7" xfId="0" applyFont="1" applyFill="1" applyBorder="1" applyAlignment="1" applyProtection="1">
      <alignment horizontal="left" vertical="center"/>
      <protection hidden="1"/>
    </xf>
    <xf numFmtId="9" fontId="67" fillId="36" borderId="3" xfId="0" applyNumberFormat="1" applyFont="1" applyFill="1" applyBorder="1" applyAlignment="1" applyProtection="1">
      <alignment horizontal="center" vertical="center"/>
      <protection hidden="1"/>
    </xf>
    <xf numFmtId="9" fontId="67" fillId="36" borderId="1" xfId="0" applyNumberFormat="1" applyFont="1" applyFill="1" applyBorder="1" applyAlignment="1" applyProtection="1">
      <alignment horizontal="center" vertical="center"/>
      <protection hidden="1"/>
    </xf>
    <xf numFmtId="9" fontId="67" fillId="36" borderId="5" xfId="0" applyNumberFormat="1" applyFont="1" applyFill="1" applyBorder="1" applyAlignment="1" applyProtection="1">
      <alignment horizontal="center" vertical="center"/>
      <protection hidden="1"/>
    </xf>
    <xf numFmtId="9" fontId="67" fillId="36" borderId="6" xfId="0" applyNumberFormat="1" applyFont="1" applyFill="1" applyBorder="1" applyAlignment="1" applyProtection="1">
      <alignment horizontal="center" vertical="center"/>
      <protection hidden="1"/>
    </xf>
    <xf numFmtId="0" fontId="67" fillId="4" borderId="14" xfId="0" applyFont="1" applyFill="1" applyBorder="1" applyAlignment="1" applyProtection="1">
      <alignment horizontal="center" vertical="center"/>
      <protection hidden="1"/>
    </xf>
    <xf numFmtId="10" fontId="68" fillId="10" borderId="11" xfId="0" applyNumberFormat="1" applyFont="1" applyFill="1" applyBorder="1" applyAlignment="1" applyProtection="1">
      <alignment horizontal="center" vertical="center"/>
      <protection hidden="1"/>
    </xf>
    <xf numFmtId="10" fontId="68" fillId="10" borderId="14" xfId="0" applyNumberFormat="1" applyFont="1" applyFill="1" applyBorder="1" applyAlignment="1" applyProtection="1">
      <alignment horizontal="center" vertical="center"/>
      <protection hidden="1"/>
    </xf>
    <xf numFmtId="0" fontId="68" fillId="10" borderId="11" xfId="0" applyFont="1" applyFill="1" applyBorder="1" applyAlignment="1" applyProtection="1">
      <alignment horizontal="left" vertical="center" wrapText="1"/>
      <protection hidden="1"/>
    </xf>
    <xf numFmtId="0" fontId="68" fillId="10" borderId="14" xfId="0" applyFont="1" applyFill="1" applyBorder="1" applyAlignment="1" applyProtection="1">
      <alignment horizontal="left" vertical="center" wrapText="1"/>
      <protection hidden="1"/>
    </xf>
    <xf numFmtId="0" fontId="68" fillId="10" borderId="12" xfId="0" applyFont="1" applyFill="1" applyBorder="1" applyAlignment="1" applyProtection="1">
      <alignment horizontal="left" vertical="center" wrapText="1"/>
      <protection hidden="1"/>
    </xf>
    <xf numFmtId="10" fontId="68" fillId="35" borderId="11" xfId="0" applyNumberFormat="1" applyFont="1" applyFill="1" applyBorder="1" applyAlignment="1" applyProtection="1">
      <alignment horizontal="center" vertical="center"/>
      <protection hidden="1"/>
    </xf>
    <xf numFmtId="10" fontId="68" fillId="35" borderId="14" xfId="0" applyNumberFormat="1" applyFont="1" applyFill="1" applyBorder="1" applyAlignment="1" applyProtection="1">
      <alignment horizontal="center" vertical="center"/>
      <protection hidden="1"/>
    </xf>
    <xf numFmtId="0" fontId="67" fillId="4" borderId="11" xfId="0" applyFont="1" applyFill="1" applyBorder="1" applyAlignment="1" applyProtection="1">
      <alignment vertical="center"/>
      <protection hidden="1"/>
    </xf>
    <xf numFmtId="0" fontId="67" fillId="4" borderId="14" xfId="0" applyFont="1" applyFill="1" applyBorder="1" applyAlignment="1" applyProtection="1">
      <alignment vertical="center"/>
      <protection hidden="1"/>
    </xf>
    <xf numFmtId="0" fontId="67" fillId="4" borderId="12" xfId="0" applyFont="1" applyFill="1" applyBorder="1" applyAlignment="1" applyProtection="1">
      <alignment vertical="center"/>
      <protection hidden="1"/>
    </xf>
    <xf numFmtId="0" fontId="67" fillId="15" borderId="11" xfId="0" applyFont="1" applyFill="1" applyBorder="1" applyAlignment="1" applyProtection="1">
      <alignment horizontal="left" vertical="center" wrapText="1"/>
      <protection hidden="1"/>
    </xf>
    <xf numFmtId="0" fontId="67" fillId="15" borderId="14" xfId="0" applyFont="1" applyFill="1" applyBorder="1" applyAlignment="1" applyProtection="1">
      <alignment horizontal="left" vertical="center" wrapText="1"/>
      <protection hidden="1"/>
    </xf>
    <xf numFmtId="0" fontId="67" fillId="15" borderId="12" xfId="0" applyFont="1" applyFill="1" applyBorder="1" applyAlignment="1" applyProtection="1">
      <alignment horizontal="left" vertical="center" wrapText="1"/>
      <protection hidden="1"/>
    </xf>
    <xf numFmtId="9" fontId="67" fillId="15" borderId="11" xfId="0" applyNumberFormat="1" applyFont="1" applyFill="1" applyBorder="1" applyAlignment="1" applyProtection="1">
      <alignment horizontal="center" vertical="center" wrapText="1"/>
      <protection hidden="1"/>
    </xf>
    <xf numFmtId="9" fontId="67" fillId="15" borderId="12" xfId="0" applyNumberFormat="1" applyFont="1" applyFill="1" applyBorder="1" applyAlignment="1" applyProtection="1">
      <alignment horizontal="center" vertical="center" wrapText="1"/>
      <protection hidden="1"/>
    </xf>
    <xf numFmtId="0" fontId="70" fillId="17" borderId="11" xfId="0" applyFont="1" applyFill="1" applyBorder="1" applyAlignment="1" applyProtection="1">
      <alignment horizontal="center" vertical="center"/>
      <protection hidden="1"/>
    </xf>
    <xf numFmtId="0" fontId="70" fillId="17" borderId="14" xfId="0" applyFont="1" applyFill="1" applyBorder="1" applyAlignment="1" applyProtection="1">
      <alignment horizontal="center" vertical="center"/>
      <protection hidden="1"/>
    </xf>
    <xf numFmtId="0" fontId="70" fillId="17" borderId="12" xfId="0" applyFont="1" applyFill="1" applyBorder="1" applyAlignment="1" applyProtection="1">
      <alignment horizontal="center" vertical="center"/>
      <protection hidden="1"/>
    </xf>
    <xf numFmtId="0" fontId="67" fillId="17" borderId="11" xfId="0" applyFont="1" applyFill="1" applyBorder="1" applyAlignment="1" applyProtection="1">
      <alignment horizontal="center" vertical="center"/>
      <protection hidden="1"/>
    </xf>
    <xf numFmtId="0" fontId="67" fillId="17" borderId="12" xfId="0" applyFont="1" applyFill="1" applyBorder="1" applyAlignment="1" applyProtection="1">
      <alignment horizontal="center" vertical="center"/>
      <protection hidden="1"/>
    </xf>
    <xf numFmtId="0" fontId="67" fillId="18" borderId="11" xfId="0" applyFont="1" applyFill="1" applyBorder="1" applyAlignment="1" applyProtection="1">
      <alignment vertical="center"/>
      <protection hidden="1"/>
    </xf>
    <xf numFmtId="0" fontId="67" fillId="18" borderId="14" xfId="0" applyFont="1" applyFill="1" applyBorder="1" applyAlignment="1" applyProtection="1">
      <alignment vertical="center"/>
      <protection hidden="1"/>
    </xf>
    <xf numFmtId="0" fontId="67" fillId="18" borderId="12" xfId="0" applyFont="1" applyFill="1" applyBorder="1" applyAlignment="1" applyProtection="1">
      <alignment vertical="center"/>
      <protection hidden="1"/>
    </xf>
    <xf numFmtId="10" fontId="72" fillId="4" borderId="11" xfId="10" applyNumberFormat="1" applyFont="1" applyFill="1" applyBorder="1" applyAlignment="1" applyProtection="1">
      <alignment horizontal="center" vertical="center"/>
      <protection locked="0" hidden="1"/>
    </xf>
    <xf numFmtId="10" fontId="72" fillId="4" borderId="12" xfId="10" applyNumberFormat="1" applyFont="1" applyFill="1" applyBorder="1" applyAlignment="1" applyProtection="1">
      <alignment horizontal="center" vertical="center"/>
      <protection locked="0" hidden="1"/>
    </xf>
    <xf numFmtId="0" fontId="67" fillId="15" borderId="11" xfId="0" applyFont="1" applyFill="1" applyBorder="1" applyAlignment="1" applyProtection="1">
      <alignment horizontal="left" vertical="center"/>
      <protection hidden="1"/>
    </xf>
    <xf numFmtId="0" fontId="67" fillId="15" borderId="14" xfId="0" applyFont="1" applyFill="1" applyBorder="1" applyAlignment="1" applyProtection="1">
      <alignment horizontal="left" vertical="center"/>
      <protection hidden="1"/>
    </xf>
    <xf numFmtId="0" fontId="67" fillId="15" borderId="12" xfId="0" applyFont="1" applyFill="1" applyBorder="1" applyAlignment="1" applyProtection="1">
      <alignment horizontal="left" vertical="center"/>
      <protection hidden="1"/>
    </xf>
    <xf numFmtId="0" fontId="73" fillId="15" borderId="11" xfId="0" applyFont="1" applyFill="1" applyBorder="1" applyAlignment="1" applyProtection="1">
      <alignment horizontal="left" vertical="center"/>
      <protection hidden="1"/>
    </xf>
    <xf numFmtId="1" fontId="67" fillId="15" borderId="11" xfId="10" applyNumberFormat="1" applyFont="1" applyFill="1" applyBorder="1" applyAlignment="1" applyProtection="1">
      <alignment horizontal="center" vertical="center"/>
      <protection hidden="1"/>
    </xf>
    <xf numFmtId="1" fontId="67" fillId="15" borderId="12" xfId="10" applyNumberFormat="1" applyFont="1" applyFill="1" applyBorder="1" applyAlignment="1" applyProtection="1">
      <alignment horizontal="center" vertical="center"/>
      <protection hidden="1"/>
    </xf>
    <xf numFmtId="0" fontId="68" fillId="17" borderId="11" xfId="0" applyFont="1" applyFill="1" applyBorder="1" applyAlignment="1" applyProtection="1">
      <alignment horizontal="left" vertical="center"/>
      <protection locked="0" hidden="1"/>
    </xf>
    <xf numFmtId="0" fontId="68" fillId="17" borderId="14" xfId="0" applyFont="1" applyFill="1" applyBorder="1" applyAlignment="1" applyProtection="1">
      <alignment horizontal="left" vertical="center"/>
      <protection locked="0" hidden="1"/>
    </xf>
    <xf numFmtId="0" fontId="68" fillId="17" borderId="12" xfId="0" applyFont="1" applyFill="1" applyBorder="1" applyAlignment="1" applyProtection="1">
      <alignment horizontal="left" vertical="center"/>
      <protection locked="0" hidden="1"/>
    </xf>
    <xf numFmtId="164" fontId="68" fillId="17" borderId="11" xfId="10" applyNumberFormat="1" applyFont="1" applyFill="1" applyBorder="1" applyAlignment="1" applyProtection="1">
      <alignment horizontal="center" vertical="center"/>
      <protection hidden="1"/>
    </xf>
    <xf numFmtId="164" fontId="68" fillId="17" borderId="12" xfId="10" applyNumberFormat="1" applyFont="1" applyFill="1" applyBorder="1" applyAlignment="1" applyProtection="1">
      <alignment horizontal="center" vertical="center"/>
      <protection hidden="1"/>
    </xf>
    <xf numFmtId="164" fontId="73" fillId="4" borderId="11" xfId="10" applyNumberFormat="1" applyFont="1" applyFill="1" applyBorder="1" applyAlignment="1" applyProtection="1">
      <alignment horizontal="center" vertical="center"/>
      <protection hidden="1"/>
    </xf>
    <xf numFmtId="164" fontId="73" fillId="4" borderId="12" xfId="10" applyNumberFormat="1" applyFont="1" applyFill="1" applyBorder="1" applyAlignment="1" applyProtection="1">
      <alignment horizontal="center" vertical="center"/>
      <protection hidden="1"/>
    </xf>
    <xf numFmtId="0" fontId="67" fillId="36" borderId="11" xfId="0" applyFont="1" applyFill="1" applyBorder="1" applyAlignment="1">
      <alignment horizontal="left" vertical="center"/>
    </xf>
    <xf numFmtId="0" fontId="67" fillId="36" borderId="14" xfId="0" applyFont="1" applyFill="1" applyBorder="1" applyAlignment="1">
      <alignment horizontal="left" vertical="center"/>
    </xf>
    <xf numFmtId="0" fontId="67" fillId="36" borderId="12" xfId="0" applyFont="1" applyFill="1" applyBorder="1" applyAlignment="1">
      <alignment horizontal="left" vertical="center"/>
    </xf>
    <xf numFmtId="0" fontId="67" fillId="15" borderId="11" xfId="0" applyFont="1" applyFill="1" applyBorder="1" applyAlignment="1">
      <alignment horizontal="center" vertical="center"/>
    </xf>
    <xf numFmtId="0" fontId="67" fillId="15" borderId="14" xfId="0" applyFont="1" applyFill="1" applyBorder="1" applyAlignment="1">
      <alignment horizontal="center" vertical="center"/>
    </xf>
    <xf numFmtId="0" fontId="67" fillId="15" borderId="12" xfId="0" applyFont="1" applyFill="1" applyBorder="1" applyAlignment="1">
      <alignment horizontal="center" vertical="center"/>
    </xf>
    <xf numFmtId="0" fontId="67" fillId="15" borderId="11" xfId="0" applyFont="1" applyFill="1" applyBorder="1" applyAlignment="1">
      <alignment horizontal="center" vertical="center" wrapText="1"/>
    </xf>
    <xf numFmtId="0" fontId="67" fillId="15" borderId="12" xfId="0" applyFont="1" applyFill="1" applyBorder="1" applyAlignment="1">
      <alignment horizontal="center" vertical="center" wrapText="1"/>
    </xf>
    <xf numFmtId="0" fontId="67" fillId="35" borderId="11" xfId="0" applyFont="1" applyFill="1" applyBorder="1" applyAlignment="1" applyProtection="1">
      <alignment horizontal="left" vertical="center"/>
      <protection hidden="1"/>
    </xf>
    <xf numFmtId="0" fontId="67" fillId="35" borderId="14" xfId="0" applyFont="1" applyFill="1" applyBorder="1" applyAlignment="1" applyProtection="1">
      <alignment horizontal="left" vertical="center"/>
      <protection hidden="1"/>
    </xf>
    <xf numFmtId="0" fontId="67" fillId="35" borderId="12" xfId="0" applyFont="1" applyFill="1" applyBorder="1" applyAlignment="1" applyProtection="1">
      <alignment horizontal="left" vertical="center"/>
      <protection hidden="1"/>
    </xf>
    <xf numFmtId="10" fontId="68" fillId="35" borderId="11" xfId="10" applyNumberFormat="1" applyFont="1" applyFill="1" applyBorder="1" applyAlignment="1" applyProtection="1">
      <alignment horizontal="center" vertical="center" wrapText="1"/>
      <protection hidden="1"/>
    </xf>
    <xf numFmtId="10" fontId="68" fillId="35" borderId="12" xfId="10" applyNumberFormat="1" applyFont="1" applyFill="1" applyBorder="1" applyAlignment="1" applyProtection="1">
      <alignment horizontal="center" vertical="center" wrapText="1"/>
      <protection hidden="1"/>
    </xf>
    <xf numFmtId="0" fontId="67" fillId="4" borderId="3" xfId="0" applyFont="1" applyFill="1" applyBorder="1" applyAlignment="1" applyProtection="1">
      <alignment horizontal="center" vertical="center" wrapText="1"/>
      <protection hidden="1"/>
    </xf>
    <xf numFmtId="0" fontId="67" fillId="4" borderId="13" xfId="0" applyFont="1" applyFill="1" applyBorder="1" applyAlignment="1" applyProtection="1">
      <alignment horizontal="center" vertical="center" wrapText="1"/>
      <protection hidden="1"/>
    </xf>
    <xf numFmtId="0" fontId="67" fillId="4" borderId="4" xfId="0" applyFont="1" applyFill="1" applyBorder="1" applyAlignment="1" applyProtection="1">
      <alignment horizontal="center" vertical="center" wrapText="1"/>
      <protection hidden="1"/>
    </xf>
    <xf numFmtId="0" fontId="67" fillId="4" borderId="31" xfId="0" applyFont="1" applyFill="1" applyBorder="1" applyAlignment="1" applyProtection="1">
      <alignment horizontal="center" vertical="center" wrapText="1"/>
      <protection hidden="1"/>
    </xf>
    <xf numFmtId="0" fontId="67" fillId="4" borderId="50" xfId="0" applyFont="1" applyFill="1" applyBorder="1" applyAlignment="1" applyProtection="1">
      <alignment horizontal="center" vertical="center" wrapText="1"/>
      <protection hidden="1"/>
    </xf>
    <xf numFmtId="0" fontId="67" fillId="4" borderId="51" xfId="0" applyFont="1" applyFill="1" applyBorder="1" applyAlignment="1" applyProtection="1">
      <alignment horizontal="center" vertical="center" wrapText="1"/>
      <protection hidden="1"/>
    </xf>
    <xf numFmtId="0" fontId="67" fillId="17" borderId="11" xfId="0" applyFont="1" applyFill="1" applyBorder="1" applyAlignment="1" applyProtection="1">
      <alignment horizontal="left" vertical="center"/>
      <protection hidden="1"/>
    </xf>
    <xf numFmtId="0" fontId="67" fillId="17" borderId="14" xfId="0" applyFont="1" applyFill="1" applyBorder="1" applyAlignment="1" applyProtection="1">
      <alignment horizontal="left" vertical="center"/>
      <protection hidden="1"/>
    </xf>
    <xf numFmtId="0" fontId="67" fillId="17" borderId="12" xfId="0" applyFont="1" applyFill="1" applyBorder="1" applyAlignment="1" applyProtection="1">
      <alignment horizontal="left" vertical="center"/>
      <protection hidden="1"/>
    </xf>
    <xf numFmtId="0" fontId="67" fillId="4" borderId="11" xfId="0" applyFont="1" applyFill="1" applyBorder="1" applyAlignment="1">
      <alignment vertical="center"/>
    </xf>
    <xf numFmtId="0" fontId="67" fillId="4" borderId="14" xfId="0" applyFont="1" applyFill="1" applyBorder="1" applyAlignment="1">
      <alignment vertical="center"/>
    </xf>
    <xf numFmtId="0" fontId="67" fillId="4" borderId="12" xfId="0" applyFont="1" applyFill="1" applyBorder="1" applyAlignment="1">
      <alignment vertical="center"/>
    </xf>
    <xf numFmtId="164" fontId="67" fillId="10" borderId="11" xfId="15" applyNumberFormat="1" applyFont="1" applyFill="1" applyBorder="1" applyAlignment="1" applyProtection="1">
      <alignment horizontal="center" vertical="center"/>
      <protection hidden="1"/>
    </xf>
    <xf numFmtId="164" fontId="67" fillId="10" borderId="12" xfId="15" applyNumberFormat="1" applyFont="1" applyFill="1" applyBorder="1" applyAlignment="1" applyProtection="1">
      <alignment horizontal="center" vertical="center"/>
      <protection hidden="1"/>
    </xf>
    <xf numFmtId="0" fontId="68" fillId="4" borderId="0" xfId="0" applyFont="1" applyFill="1" applyAlignment="1" applyProtection="1">
      <alignment horizontal="left" vertical="center"/>
      <protection locked="0"/>
    </xf>
    <xf numFmtId="10" fontId="72" fillId="4" borderId="0" xfId="0" applyNumberFormat="1" applyFont="1" applyFill="1" applyAlignment="1">
      <alignment horizontal="center" vertical="center" wrapText="1"/>
    </xf>
    <xf numFmtId="10" fontId="67" fillId="17" borderId="11" xfId="10" applyNumberFormat="1" applyFont="1" applyFill="1" applyBorder="1" applyAlignment="1" applyProtection="1">
      <alignment horizontal="center" vertical="center" wrapText="1"/>
      <protection hidden="1"/>
    </xf>
    <xf numFmtId="10" fontId="67" fillId="17" borderId="12" xfId="10" applyNumberFormat="1" applyFont="1" applyFill="1" applyBorder="1" applyAlignment="1" applyProtection="1">
      <alignment horizontal="center" vertical="center" wrapText="1"/>
      <protection hidden="1"/>
    </xf>
    <xf numFmtId="10" fontId="73" fillId="17" borderId="11" xfId="10" applyNumberFormat="1" applyFont="1" applyFill="1" applyBorder="1" applyAlignment="1" applyProtection="1">
      <alignment horizontal="center" vertical="center" wrapText="1"/>
      <protection hidden="1"/>
    </xf>
    <xf numFmtId="10" fontId="73" fillId="17" borderId="12" xfId="10" applyNumberFormat="1" applyFont="1" applyFill="1" applyBorder="1" applyAlignment="1" applyProtection="1">
      <alignment horizontal="center" vertical="center" wrapText="1"/>
      <protection hidden="1"/>
    </xf>
    <xf numFmtId="0" fontId="67" fillId="4" borderId="47" xfId="0" applyFont="1" applyFill="1" applyBorder="1" applyAlignment="1">
      <alignment horizontal="left" vertical="center"/>
    </xf>
    <xf numFmtId="0" fontId="67" fillId="4" borderId="52" xfId="0" applyFont="1" applyFill="1" applyBorder="1" applyAlignment="1">
      <alignment horizontal="left" vertical="center"/>
    </xf>
    <xf numFmtId="0" fontId="67" fillId="4" borderId="32" xfId="0" applyFont="1" applyFill="1" applyBorder="1" applyAlignment="1">
      <alignment horizontal="left" vertical="center"/>
    </xf>
    <xf numFmtId="10" fontId="70" fillId="4" borderId="47" xfId="0" applyNumberFormat="1" applyFont="1" applyFill="1" applyBorder="1" applyAlignment="1" applyProtection="1">
      <alignment horizontal="center" vertical="center" wrapText="1"/>
      <protection hidden="1"/>
    </xf>
    <xf numFmtId="10" fontId="70" fillId="4" borderId="32" xfId="0" applyNumberFormat="1" applyFont="1" applyFill="1" applyBorder="1" applyAlignment="1" applyProtection="1">
      <alignment horizontal="center" vertical="center" wrapText="1"/>
      <protection hidden="1"/>
    </xf>
    <xf numFmtId="0" fontId="67" fillId="4" borderId="1" xfId="0" applyFont="1" applyFill="1" applyBorder="1" applyAlignment="1">
      <alignment horizontal="center" vertical="center"/>
    </xf>
    <xf numFmtId="167" fontId="68" fillId="4" borderId="40" xfId="0" applyNumberFormat="1" applyFont="1" applyFill="1" applyBorder="1" applyAlignment="1" applyProtection="1">
      <alignment horizontal="left" vertical="center"/>
      <protection locked="0"/>
    </xf>
    <xf numFmtId="0" fontId="52" fillId="26" borderId="69" xfId="16" applyFont="1" applyFill="1" applyBorder="1" applyAlignment="1">
      <alignment horizontal="center" vertical="center" wrapText="1"/>
    </xf>
    <xf numFmtId="0" fontId="52" fillId="26" borderId="70" xfId="16" applyFont="1" applyFill="1" applyBorder="1" applyAlignment="1">
      <alignment horizontal="center" vertical="center" wrapText="1"/>
    </xf>
    <xf numFmtId="0" fontId="31" fillId="17" borderId="15" xfId="8" applyFont="1" applyFill="1" applyBorder="1" applyAlignment="1">
      <alignment horizontal="center" vertical="center" wrapText="1"/>
    </xf>
    <xf numFmtId="0" fontId="31" fillId="17" borderId="16" xfId="8" applyFont="1" applyFill="1" applyBorder="1" applyAlignment="1">
      <alignment horizontal="center" vertical="center" wrapText="1"/>
    </xf>
    <xf numFmtId="0" fontId="31" fillId="17" borderId="75" xfId="8" applyFont="1" applyFill="1" applyBorder="1" applyAlignment="1">
      <alignment horizontal="center" vertical="center" wrapText="1"/>
    </xf>
    <xf numFmtId="0" fontId="55" fillId="23" borderId="14" xfId="16" applyFont="1" applyFill="1" applyBorder="1" applyAlignment="1">
      <alignment horizontal="center" vertical="center"/>
    </xf>
    <xf numFmtId="0" fontId="55" fillId="23" borderId="12" xfId="16" applyFont="1" applyFill="1" applyBorder="1" applyAlignment="1">
      <alignment horizontal="center" vertical="center"/>
    </xf>
    <xf numFmtId="0" fontId="55" fillId="23" borderId="11" xfId="16" applyFont="1" applyFill="1" applyBorder="1" applyAlignment="1">
      <alignment horizontal="center" vertical="center"/>
    </xf>
    <xf numFmtId="0" fontId="31" fillId="17" borderId="17" xfId="8" applyFont="1" applyFill="1" applyBorder="1" applyAlignment="1">
      <alignment horizontal="center" vertical="center" wrapText="1"/>
    </xf>
    <xf numFmtId="0" fontId="52" fillId="25" borderId="69" xfId="16" applyFont="1" applyFill="1" applyBorder="1" applyAlignment="1">
      <alignment horizontal="center" vertical="center" wrapText="1"/>
    </xf>
    <xf numFmtId="0" fontId="52" fillId="4" borderId="2" xfId="16" applyFont="1" applyFill="1" applyBorder="1" applyAlignment="1">
      <alignment horizontal="center" vertical="center" wrapText="1"/>
    </xf>
    <xf numFmtId="0" fontId="57" fillId="4" borderId="2" xfId="16" applyFont="1" applyFill="1" applyBorder="1" applyAlignment="1">
      <alignment horizontal="center" vertical="center" wrapText="1"/>
    </xf>
    <xf numFmtId="0" fontId="31" fillId="40" borderId="2" xfId="8" applyFont="1" applyFill="1" applyBorder="1" applyAlignment="1" applyProtection="1">
      <alignment horizontal="center" vertical="center" wrapText="1"/>
      <protection locked="0"/>
    </xf>
    <xf numFmtId="0" fontId="52" fillId="0" borderId="69" xfId="16" applyFont="1" applyBorder="1" applyAlignment="1">
      <alignment horizontal="center" vertical="center" wrapText="1"/>
    </xf>
    <xf numFmtId="0" fontId="52" fillId="14" borderId="69" xfId="16" applyFont="1" applyFill="1" applyBorder="1" applyAlignment="1">
      <alignment horizontal="center" vertical="center" wrapText="1"/>
    </xf>
    <xf numFmtId="0" fontId="52" fillId="14" borderId="70" xfId="16" applyFont="1" applyFill="1" applyBorder="1" applyAlignment="1">
      <alignment horizontal="center" vertical="center" wrapText="1"/>
    </xf>
    <xf numFmtId="0" fontId="52" fillId="14" borderId="2" xfId="16" applyFont="1" applyFill="1" applyBorder="1" applyAlignment="1">
      <alignment horizontal="center" vertical="center" wrapText="1"/>
    </xf>
    <xf numFmtId="0" fontId="52" fillId="14" borderId="9" xfId="16" applyFont="1" applyFill="1" applyBorder="1" applyAlignment="1">
      <alignment horizontal="center" vertical="center" wrapText="1"/>
    </xf>
    <xf numFmtId="0" fontId="57" fillId="14" borderId="2" xfId="16" applyFont="1" applyFill="1" applyBorder="1" applyAlignment="1">
      <alignment horizontal="center" vertical="center" wrapText="1"/>
    </xf>
    <xf numFmtId="0" fontId="57" fillId="14" borderId="9" xfId="16" applyFont="1" applyFill="1" applyBorder="1" applyAlignment="1">
      <alignment horizontal="center" vertical="center" wrapText="1"/>
    </xf>
    <xf numFmtId="0" fontId="31" fillId="14" borderId="17" xfId="0" applyFont="1" applyFill="1" applyBorder="1" applyAlignment="1">
      <alignment horizontal="center"/>
    </xf>
    <xf numFmtId="0" fontId="32" fillId="16" borderId="87" xfId="12" applyFont="1" applyFill="1" applyBorder="1" applyAlignment="1">
      <alignment horizontal="center" vertical="center"/>
    </xf>
    <xf numFmtId="0" fontId="32" fillId="16" borderId="88" xfId="12" applyFont="1" applyFill="1" applyBorder="1" applyAlignment="1">
      <alignment horizontal="center" vertical="center"/>
    </xf>
    <xf numFmtId="0" fontId="52" fillId="24" borderId="69" xfId="16" applyFont="1" applyFill="1" applyBorder="1" applyAlignment="1">
      <alignment horizontal="center" vertical="center" wrapText="1"/>
    </xf>
    <xf numFmtId="0" fontId="32" fillId="16" borderId="27" xfId="12" applyFont="1" applyFill="1" applyBorder="1" applyAlignment="1">
      <alignment horizontal="center" vertical="center"/>
    </xf>
    <xf numFmtId="0" fontId="32" fillId="16" borderId="28" xfId="12" applyFont="1" applyFill="1" applyBorder="1" applyAlignment="1">
      <alignment horizontal="center" vertical="center"/>
    </xf>
    <xf numFmtId="0" fontId="32" fillId="16" borderId="29" xfId="12" applyFont="1" applyFill="1" applyBorder="1" applyAlignment="1">
      <alignment horizontal="center" vertical="center"/>
    </xf>
  </cellXfs>
  <cellStyles count="40">
    <cellStyle name="Hipervínculo 2" xfId="13" xr:uid="{00000000-0005-0000-0000-000000000000}"/>
    <cellStyle name="Normal" xfId="0" builtinId="0"/>
    <cellStyle name="Normal 2" xfId="1" xr:uid="{00000000-0005-0000-0000-000002000000}"/>
    <cellStyle name="Normal 2 2" xfId="5" xr:uid="{00000000-0005-0000-0000-000003000000}"/>
    <cellStyle name="Normal 2 3" xfId="7" xr:uid="{00000000-0005-0000-0000-000004000000}"/>
    <cellStyle name="Normal 2 3 2" xfId="9" xr:uid="{00000000-0005-0000-0000-000005000000}"/>
    <cellStyle name="Normal 2 3 2 2" xfId="14" xr:uid="{00000000-0005-0000-0000-000006000000}"/>
    <cellStyle name="Normal 2 3 2 2 2" xfId="26" xr:uid="{00000000-0005-0000-0000-000007000000}"/>
    <cellStyle name="Normal 2 3 2 3" xfId="25" xr:uid="{00000000-0005-0000-0000-000008000000}"/>
    <cellStyle name="Normal 2 3 3" xfId="12" xr:uid="{00000000-0005-0000-0000-000009000000}"/>
    <cellStyle name="Normal 2 3 3 2" xfId="18" xr:uid="{00000000-0005-0000-0000-00000A000000}"/>
    <cellStyle name="Normal 2 3 3 2 2" xfId="20" xr:uid="{00000000-0005-0000-0000-00000B000000}"/>
    <cellStyle name="Normal 2 3 3 2 2 2" xfId="29" xr:uid="{00000000-0005-0000-0000-00000C000000}"/>
    <cellStyle name="Normal 2 3 3 2 3" xfId="22" xr:uid="{00000000-0005-0000-0000-00000D000000}"/>
    <cellStyle name="Normal 2 3 3 2 3 2" xfId="30" xr:uid="{00000000-0005-0000-0000-00000E000000}"/>
    <cellStyle name="Normal 2 3 3 2 4" xfId="28" xr:uid="{00000000-0005-0000-0000-00000F000000}"/>
    <cellStyle name="Normal 2 3 3 3" xfId="27" xr:uid="{00000000-0005-0000-0000-000010000000}"/>
    <cellStyle name="Normal 2 3 4" xfId="24" xr:uid="{00000000-0005-0000-0000-000011000000}"/>
    <cellStyle name="Normal 3" xfId="2" xr:uid="{00000000-0005-0000-0000-000012000000}"/>
    <cellStyle name="Normal 3 2" xfId="6" xr:uid="{00000000-0005-0000-0000-000013000000}"/>
    <cellStyle name="Normal 3 2 2" xfId="32" xr:uid="{00000000-0005-0000-0000-000014000000}"/>
    <cellStyle name="Normal 3 3" xfId="8" xr:uid="{00000000-0005-0000-0000-000015000000}"/>
    <cellStyle name="Normal 3 4" xfId="11" xr:uid="{00000000-0005-0000-0000-000016000000}"/>
    <cellStyle name="Normal 3 4 2" xfId="33" xr:uid="{00000000-0005-0000-0000-000017000000}"/>
    <cellStyle name="Normal 3 5" xfId="16" xr:uid="{00000000-0005-0000-0000-000018000000}"/>
    <cellStyle name="Normal 3 5 2" xfId="19" xr:uid="{00000000-0005-0000-0000-000019000000}"/>
    <cellStyle name="Normal 3 5 2 2" xfId="21" xr:uid="{00000000-0005-0000-0000-00001A000000}"/>
    <cellStyle name="Normal 3 5 2 2 2" xfId="36" xr:uid="{00000000-0005-0000-0000-00001B000000}"/>
    <cellStyle name="Normal 3 5 2 3" xfId="23" xr:uid="{00000000-0005-0000-0000-00001C000000}"/>
    <cellStyle name="Normal 3 5 2 3 2" xfId="37" xr:uid="{00000000-0005-0000-0000-00001D000000}"/>
    <cellStyle name="Normal 3 5 2 4" xfId="35" xr:uid="{00000000-0005-0000-0000-00001E000000}"/>
    <cellStyle name="Normal 3 5 3" xfId="34" xr:uid="{00000000-0005-0000-0000-00001F000000}"/>
    <cellStyle name="Normal 3 6" xfId="31" xr:uid="{00000000-0005-0000-0000-000020000000}"/>
    <cellStyle name="Normal 4" xfId="3" xr:uid="{00000000-0005-0000-0000-000021000000}"/>
    <cellStyle name="Normal 4 2" xfId="38" xr:uid="{00000000-0005-0000-0000-000022000000}"/>
    <cellStyle name="Normal_formato base" xfId="17" xr:uid="{00000000-0005-0000-0000-000023000000}"/>
    <cellStyle name="Porcentaje" xfId="15" builtinId="5"/>
    <cellStyle name="Porcentaje 2" xfId="4" xr:uid="{00000000-0005-0000-0000-000025000000}"/>
    <cellStyle name="Porcentaje 2 2" xfId="10" xr:uid="{00000000-0005-0000-0000-000026000000}"/>
    <cellStyle name="Porcentaje 2 3" xfId="39" xr:uid="{00000000-0005-0000-0000-000027000000}"/>
  </cellStyles>
  <dxfs count="4">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9" defaultPivotStyle="PivotStyleLight16"/>
  <colors>
    <mruColors>
      <color rgb="FFFF0000"/>
      <color rgb="FFFF5050"/>
      <color rgb="FFFFFFCC"/>
      <color rgb="FF006699"/>
      <color rgb="FF3366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firstButton="1" fmlaLink="$Q$62" noThreeD="1"/>
</file>

<file path=xl/ctrlProps/ctrlProp10.xml><?xml version="1.0" encoding="utf-8"?>
<formControlPr xmlns="http://schemas.microsoft.com/office/spreadsheetml/2009/9/main" objectType="Radio"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Q$62"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Radio" checked="Checked"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Q$63" noThreeD="1"/>
</file>

<file path=xl/ctrlProps/ctrlProp107.xml><?xml version="1.0" encoding="utf-8"?>
<formControlPr xmlns="http://schemas.microsoft.com/office/spreadsheetml/2009/9/main" objectType="Radio" checked="Checked" noThreeD="1"/>
</file>

<file path=xl/ctrlProps/ctrlProp108.xml><?xml version="1.0" encoding="utf-8"?>
<formControlPr xmlns="http://schemas.microsoft.com/office/spreadsheetml/2009/9/main" objectType="Radio"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noThreeD="1"/>
</file>

<file path=xl/ctrlProps/ctrlProp110.xml><?xml version="1.0" encoding="utf-8"?>
<formControlPr xmlns="http://schemas.microsoft.com/office/spreadsheetml/2009/9/main" objectType="Radio" firstButton="1" fmlaLink="$Q$64"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Radio" noThreeD="1"/>
</file>

<file path=xl/ctrlProps/ctrlProp113.xml><?xml version="1.0" encoding="utf-8"?>
<formControlPr xmlns="http://schemas.microsoft.com/office/spreadsheetml/2009/9/main" objectType="Radio" checked="Checked" firstButton="1"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Radio" checked="Checked" firstButton="1" noThreeD="1"/>
</file>

<file path=xl/ctrlProps/ctrlProp117.xml><?xml version="1.0" encoding="utf-8"?>
<formControlPr xmlns="http://schemas.microsoft.com/office/spreadsheetml/2009/9/main" objectType="Radio"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Radio" checked="Checked" firstButton="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noThreeD="1"/>
</file>

<file path=xl/ctrlProps/ctrlProp121.xml><?xml version="1.0" encoding="utf-8"?>
<formControlPr xmlns="http://schemas.microsoft.com/office/spreadsheetml/2009/9/main" objectType="Radio"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Q$40" noThreeD="1"/>
</file>

<file path=xl/ctrlProps/ctrlProp128.xml><?xml version="1.0" encoding="utf-8"?>
<formControlPr xmlns="http://schemas.microsoft.com/office/spreadsheetml/2009/9/main" objectType="Radio" checked="Checked" noThreeD="1"/>
</file>

<file path=xl/ctrlProps/ctrlProp129.xml><?xml version="1.0" encoding="utf-8"?>
<formControlPr xmlns="http://schemas.microsoft.com/office/spreadsheetml/2009/9/main" objectType="Radio" noThreeD="1"/>
</file>

<file path=xl/ctrlProps/ctrlProp13.xml><?xml version="1.0" encoding="utf-8"?>
<formControlPr xmlns="http://schemas.microsoft.com/office/spreadsheetml/2009/9/main" objectType="Radio" firstButton="1" fmlaLink="$Q$64" noThreeD="1"/>
</file>

<file path=xl/ctrlProps/ctrlProp130.xml><?xml version="1.0" encoding="utf-8"?>
<formControlPr xmlns="http://schemas.microsoft.com/office/spreadsheetml/2009/9/main" objectType="Radio" firstButton="1" fmlaLink="$Q$41" noThreeD="1"/>
</file>

<file path=xl/ctrlProps/ctrlProp131.xml><?xml version="1.0" encoding="utf-8"?>
<formControlPr xmlns="http://schemas.microsoft.com/office/spreadsheetml/2009/9/main" objectType="Radio" checked="Checked" noThreeD="1"/>
</file>

<file path=xl/ctrlProps/ctrlProp132.xml><?xml version="1.0" encoding="utf-8"?>
<formControlPr xmlns="http://schemas.microsoft.com/office/spreadsheetml/2009/9/main" objectType="Radio" noThreeD="1"/>
</file>

<file path=xl/ctrlProps/ctrlProp133.xml><?xml version="1.0" encoding="utf-8"?>
<formControlPr xmlns="http://schemas.microsoft.com/office/spreadsheetml/2009/9/main" objectType="Radio" firstButton="1" noThreeD="1"/>
</file>

<file path=xl/ctrlProps/ctrlProp134.xml><?xml version="1.0" encoding="utf-8"?>
<formControlPr xmlns="http://schemas.microsoft.com/office/spreadsheetml/2009/9/main" objectType="Radio" checked="Checked" noThreeD="1"/>
</file>

<file path=xl/ctrlProps/ctrlProp135.xml><?xml version="1.0" encoding="utf-8"?>
<formControlPr xmlns="http://schemas.microsoft.com/office/spreadsheetml/2009/9/main" objectType="Radio" noThreeD="1"/>
</file>

<file path=xl/ctrlProps/ctrlProp136.xml><?xml version="1.0" encoding="utf-8"?>
<formControlPr xmlns="http://schemas.microsoft.com/office/spreadsheetml/2009/9/main" objectType="Radio" firstButton="1" noThreeD="1"/>
</file>

<file path=xl/ctrlProps/ctrlProp137.xml><?xml version="1.0" encoding="utf-8"?>
<formControlPr xmlns="http://schemas.microsoft.com/office/spreadsheetml/2009/9/main" objectType="Radio" noThreeD="1"/>
</file>

<file path=xl/ctrlProps/ctrlProp138.xml><?xml version="1.0" encoding="utf-8"?>
<formControlPr xmlns="http://schemas.microsoft.com/office/spreadsheetml/2009/9/main" objectType="Radio" checked="Checked" noThreeD="1"/>
</file>

<file path=xl/ctrlProps/ctrlProp139.xml><?xml version="1.0" encoding="utf-8"?>
<formControlPr xmlns="http://schemas.microsoft.com/office/spreadsheetml/2009/9/main" objectType="Radio" firstButton="1" noThreeD="1"/>
</file>

<file path=xl/ctrlProps/ctrlProp14.xml><?xml version="1.0" encoding="utf-8"?>
<formControlPr xmlns="http://schemas.microsoft.com/office/spreadsheetml/2009/9/main" objectType="Radio" noThreeD="1"/>
</file>

<file path=xl/ctrlProps/ctrlProp140.xml><?xml version="1.0" encoding="utf-8"?>
<formControlPr xmlns="http://schemas.microsoft.com/office/spreadsheetml/2009/9/main" objectType="Radio" noThreeD="1"/>
</file>

<file path=xl/ctrlProps/ctrlProp141.xml><?xml version="1.0" encoding="utf-8"?>
<formControlPr xmlns="http://schemas.microsoft.com/office/spreadsheetml/2009/9/main" objectType="Radio" checked="Checked" noThreeD="1"/>
</file>

<file path=xl/ctrlProps/ctrlProp142.xml><?xml version="1.0" encoding="utf-8"?>
<formControlPr xmlns="http://schemas.microsoft.com/office/spreadsheetml/2009/9/main" objectType="Radio" firstButton="1" fmlaLink="$Q$45" noThreeD="1"/>
</file>

<file path=xl/ctrlProps/ctrlProp143.xml><?xml version="1.0" encoding="utf-8"?>
<formControlPr xmlns="http://schemas.microsoft.com/office/spreadsheetml/2009/9/main" objectType="Radio" noThreeD="1"/>
</file>

<file path=xl/ctrlProps/ctrlProp144.xml><?xml version="1.0" encoding="utf-8"?>
<formControlPr xmlns="http://schemas.microsoft.com/office/spreadsheetml/2009/9/main" objectType="Radio" checked="Checked" noThreeD="1"/>
</file>

<file path=xl/ctrlProps/ctrlProp145.xml><?xml version="1.0" encoding="utf-8"?>
<formControlPr xmlns="http://schemas.microsoft.com/office/spreadsheetml/2009/9/main" objectType="Radio" checked="Checked" firstButton="1" fmlaLink="$Q$46" noThreeD="1"/>
</file>

<file path=xl/ctrlProps/ctrlProp146.xml><?xml version="1.0" encoding="utf-8"?>
<formControlPr xmlns="http://schemas.microsoft.com/office/spreadsheetml/2009/9/main" objectType="Radio" noThreeD="1"/>
</file>

<file path=xl/ctrlProps/ctrlProp147.xml><?xml version="1.0" encoding="utf-8"?>
<formControlPr xmlns="http://schemas.microsoft.com/office/spreadsheetml/2009/9/main" objectType="Radio" noThreeD="1"/>
</file>

<file path=xl/ctrlProps/ctrlProp148.xml><?xml version="1.0" encoding="utf-8"?>
<formControlPr xmlns="http://schemas.microsoft.com/office/spreadsheetml/2009/9/main" objectType="Radio" checked="Checked" firstButton="1" fmlaLink="$Q$47" noThreeD="1"/>
</file>

<file path=xl/ctrlProps/ctrlProp149.xml><?xml version="1.0" encoding="utf-8"?>
<formControlPr xmlns="http://schemas.microsoft.com/office/spreadsheetml/2009/9/main" objectType="Radio" noThreeD="1"/>
</file>

<file path=xl/ctrlProps/ctrlProp15.xml><?xml version="1.0" encoding="utf-8"?>
<formControlPr xmlns="http://schemas.microsoft.com/office/spreadsheetml/2009/9/main" objectType="Radio" noThreeD="1"/>
</file>

<file path=xl/ctrlProps/ctrlProp150.xml><?xml version="1.0" encoding="utf-8"?>
<formControlPr xmlns="http://schemas.microsoft.com/office/spreadsheetml/2009/9/main" objectType="Radio" noThreeD="1"/>
</file>

<file path=xl/ctrlProps/ctrlProp151.xml><?xml version="1.0" encoding="utf-8"?>
<formControlPr xmlns="http://schemas.microsoft.com/office/spreadsheetml/2009/9/main" objectType="Radio" firstButton="1" noThreeD="1"/>
</file>

<file path=xl/ctrlProps/ctrlProp152.xml><?xml version="1.0" encoding="utf-8"?>
<formControlPr xmlns="http://schemas.microsoft.com/office/spreadsheetml/2009/9/main" objectType="Radio" checked="Checked" noThreeD="1"/>
</file>

<file path=xl/ctrlProps/ctrlProp153.xml><?xml version="1.0" encoding="utf-8"?>
<formControlPr xmlns="http://schemas.microsoft.com/office/spreadsheetml/2009/9/main" objectType="Radio"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checked="Checked" firstButton="1" fmlaLink="$Q$48" noThreeD="1"/>
</file>

<file path=xl/ctrlProps/ctrlProp156.xml><?xml version="1.0" encoding="utf-8"?>
<formControlPr xmlns="http://schemas.microsoft.com/office/spreadsheetml/2009/9/main" objectType="Radio" noThreeD="1"/>
</file>

<file path=xl/ctrlProps/ctrlProp157.xml><?xml version="1.0" encoding="utf-8"?>
<formControlPr xmlns="http://schemas.microsoft.com/office/spreadsheetml/2009/9/main" objectType="Radio"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R$62" noThreeD="1"/>
</file>

<file path=xl/ctrlProps/ctrlProp166.xml><?xml version="1.0" encoding="utf-8"?>
<formControlPr xmlns="http://schemas.microsoft.com/office/spreadsheetml/2009/9/main" objectType="Radio" noThreeD="1"/>
</file>

<file path=xl/ctrlProps/ctrlProp167.xml><?xml version="1.0" encoding="utf-8"?>
<formControlPr xmlns="http://schemas.microsoft.com/office/spreadsheetml/2009/9/main" objectType="Radio"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R$63" noThreeD="1"/>
</file>

<file path=xl/ctrlProps/ctrlProp17.xml><?xml version="1.0" encoding="utf-8"?>
<formControlPr xmlns="http://schemas.microsoft.com/office/spreadsheetml/2009/9/main" objectType="Radio" checked="Checked" noThreeD="1"/>
</file>

<file path=xl/ctrlProps/ctrlProp170.xml><?xml version="1.0" encoding="utf-8"?>
<formControlPr xmlns="http://schemas.microsoft.com/office/spreadsheetml/2009/9/main" objectType="Radio" noThreeD="1"/>
</file>

<file path=xl/ctrlProps/ctrlProp171.xml><?xml version="1.0" encoding="utf-8"?>
<formControlPr xmlns="http://schemas.microsoft.com/office/spreadsheetml/2009/9/main" objectType="Radio"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R$64" noThreeD="1"/>
</file>

<file path=xl/ctrlProps/ctrlProp174.xml><?xml version="1.0" encoding="utf-8"?>
<formControlPr xmlns="http://schemas.microsoft.com/office/spreadsheetml/2009/9/main" objectType="Radio" noThreeD="1"/>
</file>

<file path=xl/ctrlProps/ctrlProp175.xml><?xml version="1.0" encoding="utf-8"?>
<formControlPr xmlns="http://schemas.microsoft.com/office/spreadsheetml/2009/9/main" objectType="Radio"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Q$78"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R$40" noThreeD="1"/>
</file>

<file path=xl/ctrlProps/ctrlProp182.xml><?xml version="1.0" encoding="utf-8"?>
<formControlPr xmlns="http://schemas.microsoft.com/office/spreadsheetml/2009/9/main" objectType="Radio" noThreeD="1"/>
</file>

<file path=xl/ctrlProps/ctrlProp183.xml><?xml version="1.0" encoding="utf-8"?>
<formControlPr xmlns="http://schemas.microsoft.com/office/spreadsheetml/2009/9/main" objectType="Radio" noThreeD="1"/>
</file>

<file path=xl/ctrlProps/ctrlProp184.xml><?xml version="1.0" encoding="utf-8"?>
<formControlPr xmlns="http://schemas.microsoft.com/office/spreadsheetml/2009/9/main" objectType="Radio" firstButton="1" fmlaLink="$R$41" noThreeD="1"/>
</file>

<file path=xl/ctrlProps/ctrlProp185.xml><?xml version="1.0" encoding="utf-8"?>
<formControlPr xmlns="http://schemas.microsoft.com/office/spreadsheetml/2009/9/main" objectType="Radio" noThreeD="1"/>
</file>

<file path=xl/ctrlProps/ctrlProp186.xml><?xml version="1.0" encoding="utf-8"?>
<formControlPr xmlns="http://schemas.microsoft.com/office/spreadsheetml/2009/9/main" objectType="Radio" noThreeD="1"/>
</file>

<file path=xl/ctrlProps/ctrlProp187.xml><?xml version="1.0" encoding="utf-8"?>
<formControlPr xmlns="http://schemas.microsoft.com/office/spreadsheetml/2009/9/main" objectType="Radio" firstButton="1" fmlaLink="$R$42" noThreeD="1"/>
</file>

<file path=xl/ctrlProps/ctrlProp188.xml><?xml version="1.0" encoding="utf-8"?>
<formControlPr xmlns="http://schemas.microsoft.com/office/spreadsheetml/2009/9/main" objectType="Radio" noThreeD="1"/>
</file>

<file path=xl/ctrlProps/ctrlProp189.xml><?xml version="1.0" encoding="utf-8"?>
<formControlPr xmlns="http://schemas.microsoft.com/office/spreadsheetml/2009/9/main" objectType="Radio" noThreeD="1"/>
</file>

<file path=xl/ctrlProps/ctrlProp19.xml><?xml version="1.0" encoding="utf-8"?>
<formControlPr xmlns="http://schemas.microsoft.com/office/spreadsheetml/2009/9/main" objectType="Radio" noThreeD="1"/>
</file>

<file path=xl/ctrlProps/ctrlProp190.xml><?xml version="1.0" encoding="utf-8"?>
<formControlPr xmlns="http://schemas.microsoft.com/office/spreadsheetml/2009/9/main" objectType="Radio" firstButton="1" fmlaLink="$R$44" noThreeD="1"/>
</file>

<file path=xl/ctrlProps/ctrlProp191.xml><?xml version="1.0" encoding="utf-8"?>
<formControlPr xmlns="http://schemas.microsoft.com/office/spreadsheetml/2009/9/main" objectType="Radio" noThreeD="1"/>
</file>

<file path=xl/ctrlProps/ctrlProp192.xml><?xml version="1.0" encoding="utf-8"?>
<formControlPr xmlns="http://schemas.microsoft.com/office/spreadsheetml/2009/9/main" objectType="Radio" noThreeD="1"/>
</file>

<file path=xl/ctrlProps/ctrlProp193.xml><?xml version="1.0" encoding="utf-8"?>
<formControlPr xmlns="http://schemas.microsoft.com/office/spreadsheetml/2009/9/main" objectType="Radio" firstButton="1" fmlaLink="$R$45" noThreeD="1"/>
</file>

<file path=xl/ctrlProps/ctrlProp194.xml><?xml version="1.0" encoding="utf-8"?>
<formControlPr xmlns="http://schemas.microsoft.com/office/spreadsheetml/2009/9/main" objectType="Radio" noThreeD="1"/>
</file>

<file path=xl/ctrlProps/ctrlProp195.xml><?xml version="1.0" encoding="utf-8"?>
<formControlPr xmlns="http://schemas.microsoft.com/office/spreadsheetml/2009/9/main" objectType="Radio" noThreeD="1"/>
</file>

<file path=xl/ctrlProps/ctrlProp196.xml><?xml version="1.0" encoding="utf-8"?>
<formControlPr xmlns="http://schemas.microsoft.com/office/spreadsheetml/2009/9/main" objectType="Radio" firstButton="1" fmlaLink="$R$46" noThreeD="1"/>
</file>

<file path=xl/ctrlProps/ctrlProp197.xml><?xml version="1.0" encoding="utf-8"?>
<formControlPr xmlns="http://schemas.microsoft.com/office/spreadsheetml/2009/9/main" objectType="Radio" noThreeD="1"/>
</file>

<file path=xl/ctrlProps/ctrlProp198.xml><?xml version="1.0" encoding="utf-8"?>
<formControlPr xmlns="http://schemas.microsoft.com/office/spreadsheetml/2009/9/main" objectType="Radio" noThreeD="1"/>
</file>

<file path=xl/ctrlProps/ctrlProp199.xml><?xml version="1.0" encoding="utf-8"?>
<formControlPr xmlns="http://schemas.microsoft.com/office/spreadsheetml/2009/9/main" objectType="Radio" firstButton="1" fmlaLink="$R$47" noThreeD="1"/>
</file>

<file path=xl/ctrlProps/ctrlProp2.xml><?xml version="1.0" encoding="utf-8"?>
<formControlPr xmlns="http://schemas.microsoft.com/office/spreadsheetml/2009/9/main" objectType="Radio" noThreeD="1"/>
</file>

<file path=xl/ctrlProps/ctrlProp20.xml><?xml version="1.0" encoding="utf-8"?>
<formControlPr xmlns="http://schemas.microsoft.com/office/spreadsheetml/2009/9/main" objectType="Radio" noThreeD="1"/>
</file>

<file path=xl/ctrlProps/ctrlProp200.xml><?xml version="1.0" encoding="utf-8"?>
<formControlPr xmlns="http://schemas.microsoft.com/office/spreadsheetml/2009/9/main" objectType="Radio" noThreeD="1"/>
</file>

<file path=xl/ctrlProps/ctrlProp201.xml><?xml version="1.0" encoding="utf-8"?>
<formControlPr xmlns="http://schemas.microsoft.com/office/spreadsheetml/2009/9/main" objectType="Radio" noThreeD="1"/>
</file>

<file path=xl/ctrlProps/ctrlProp202.xml><?xml version="1.0" encoding="utf-8"?>
<formControlPr xmlns="http://schemas.microsoft.com/office/spreadsheetml/2009/9/main" objectType="Radio" firstButton="1" fmlaLink="$R$39" noThreeD="1"/>
</file>

<file path=xl/ctrlProps/ctrlProp203.xml><?xml version="1.0" encoding="utf-8"?>
<formControlPr xmlns="http://schemas.microsoft.com/office/spreadsheetml/2009/9/main" objectType="Radio" noThreeD="1"/>
</file>

<file path=xl/ctrlProps/ctrlProp204.xml><?xml version="1.0" encoding="utf-8"?>
<formControlPr xmlns="http://schemas.microsoft.com/office/spreadsheetml/2009/9/main" objectType="Radio"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Radio" firstButton="1" fmlaLink="$R$48" noThreeD="1"/>
</file>

<file path=xl/ctrlProps/ctrlProp207.xml><?xml version="1.0" encoding="utf-8"?>
<formControlPr xmlns="http://schemas.microsoft.com/office/spreadsheetml/2009/9/main" objectType="Radio" noThreeD="1"/>
</file>

<file path=xl/ctrlProps/ctrlProp208.xml><?xml version="1.0" encoding="utf-8"?>
<formControlPr xmlns="http://schemas.microsoft.com/office/spreadsheetml/2009/9/main" objectType="Radio"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Radio"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Radio" firstButton="1" fmlaLink="$R$78"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firstButton="1" fmlaLink="$R$79" lockText="1" noThreeD="1"/>
</file>

<file path=xl/ctrlProps/ctrlProp22.xml><?xml version="1.0" encoding="utf-8"?>
<formControlPr xmlns="http://schemas.microsoft.com/office/spreadsheetml/2009/9/main" objectType="Radio" checked="Checked"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firstButton="1" fmlaLink="$R$80"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R$43" noThreeD="1"/>
</file>

<file path=xl/ctrlProps/ctrlProp227.xml><?xml version="1.0" encoding="utf-8"?>
<formControlPr xmlns="http://schemas.microsoft.com/office/spreadsheetml/2009/9/main" objectType="Radio" noThreeD="1"/>
</file>

<file path=xl/ctrlProps/ctrlProp228.xml><?xml version="1.0" encoding="utf-8"?>
<formControlPr xmlns="http://schemas.microsoft.com/office/spreadsheetml/2009/9/main" objectType="Radio"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Q$79" noThreeD="1"/>
</file>

<file path=xl/ctrlProps/ctrlProp25.xml><?xml version="1.0" encoding="utf-8"?>
<formControlPr xmlns="http://schemas.microsoft.com/office/spreadsheetml/2009/9/main" objectType="Radio" noThreeD="1"/>
</file>

<file path=xl/ctrlProps/ctrlProp26.xml><?xml version="1.0" encoding="utf-8"?>
<formControlPr xmlns="http://schemas.microsoft.com/office/spreadsheetml/2009/9/main" objectType="Radio" noThreeD="1"/>
</file>

<file path=xl/ctrlProps/ctrlProp27.xml><?xml version="1.0" encoding="utf-8"?>
<formControlPr xmlns="http://schemas.microsoft.com/office/spreadsheetml/2009/9/main" objectType="Radio" noThreeD="1"/>
</file>

<file path=xl/ctrlProps/ctrlProp28.xml><?xml version="1.0" encoding="utf-8"?>
<formControlPr xmlns="http://schemas.microsoft.com/office/spreadsheetml/2009/9/main" objectType="Radio" checked="Checked"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noThreeD="1"/>
</file>

<file path=xl/ctrlProps/ctrlProp30.xml><?xml version="1.0" encoding="utf-8"?>
<formControlPr xmlns="http://schemas.microsoft.com/office/spreadsheetml/2009/9/main" objectType="Radio" firstButton="1" fmlaLink="$Q$80" noThreeD="1"/>
</file>

<file path=xl/ctrlProps/ctrlProp31.xml><?xml version="1.0" encoding="utf-8"?>
<formControlPr xmlns="http://schemas.microsoft.com/office/spreadsheetml/2009/9/main" objectType="Radio" noThreeD="1"/>
</file>

<file path=xl/ctrlProps/ctrlProp32.xml><?xml version="1.0" encoding="utf-8"?>
<formControlPr xmlns="http://schemas.microsoft.com/office/spreadsheetml/2009/9/main" objectType="Radio" noThreeD="1"/>
</file>

<file path=xl/ctrlProps/ctrlProp33.xml><?xml version="1.0" encoding="utf-8"?>
<formControlPr xmlns="http://schemas.microsoft.com/office/spreadsheetml/2009/9/main" objectType="Radio" noThreeD="1"/>
</file>

<file path=xl/ctrlProps/ctrlProp34.xml><?xml version="1.0" encoding="utf-8"?>
<formControlPr xmlns="http://schemas.microsoft.com/office/spreadsheetml/2009/9/main" objectType="Radio" checked="Checked"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Q$40" noThreeD="1"/>
</file>

<file path=xl/ctrlProps/ctrlProp47.xml><?xml version="1.0" encoding="utf-8"?>
<formControlPr xmlns="http://schemas.microsoft.com/office/spreadsheetml/2009/9/main" objectType="Radio"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noThreeD="1"/>
</file>

<file path=xl/ctrlProps/ctrlProp5.xml><?xml version="1.0" encoding="utf-8"?>
<formControlPr xmlns="http://schemas.microsoft.com/office/spreadsheetml/2009/9/main" objectType="Radio" checked="Checked" noThreeD="1"/>
</file>

<file path=xl/ctrlProps/ctrlProp50.xml><?xml version="1.0" encoding="utf-8"?>
<formControlPr xmlns="http://schemas.microsoft.com/office/spreadsheetml/2009/9/main" objectType="Radio" checked="Checked" noThreeD="1"/>
</file>

<file path=xl/ctrlProps/ctrlProp51.xml><?xml version="1.0" encoding="utf-8"?>
<formControlPr xmlns="http://schemas.microsoft.com/office/spreadsheetml/2009/9/main" objectType="Radio" firstButton="1" fmlaLink="$Q$41"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Radio" noThreeD="1"/>
</file>

<file path=xl/ctrlProps/ctrlProp55.xml><?xml version="1.0" encoding="utf-8"?>
<formControlPr xmlns="http://schemas.microsoft.com/office/spreadsheetml/2009/9/main" objectType="Radio" checked="Checked" noThreeD="1"/>
</file>

<file path=xl/ctrlProps/ctrlProp56.xml><?xml version="1.0" encoding="utf-8"?>
<formControlPr xmlns="http://schemas.microsoft.com/office/spreadsheetml/2009/9/main" objectType="Radio" firstButton="1" fmlaLink="$Q$42" noThreeD="1"/>
</file>

<file path=xl/ctrlProps/ctrlProp57.xml><?xml version="1.0" encoding="utf-8"?>
<formControlPr xmlns="http://schemas.microsoft.com/office/spreadsheetml/2009/9/main" objectType="Radio"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checked="Checked" noThreeD="1"/>
</file>

<file path=xl/ctrlProps/ctrlProp61.xml><?xml version="1.0" encoding="utf-8"?>
<formControlPr xmlns="http://schemas.microsoft.com/office/spreadsheetml/2009/9/main" objectType="Radio" firstButton="1" fmlaLink="$Q$43"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Radio" noThreeD="1"/>
</file>

<file path=xl/ctrlProps/ctrlProp64.xml><?xml version="1.0" encoding="utf-8"?>
<formControlPr xmlns="http://schemas.microsoft.com/office/spreadsheetml/2009/9/main" objectType="Radio" noThreeD="1"/>
</file>

<file path=xl/ctrlProps/ctrlProp65.xml><?xml version="1.0" encoding="utf-8"?>
<formControlPr xmlns="http://schemas.microsoft.com/office/spreadsheetml/2009/9/main" objectType="Radio" checked="Checked" noThreeD="1"/>
</file>

<file path=xl/ctrlProps/ctrlProp66.xml><?xml version="1.0" encoding="utf-8"?>
<formControlPr xmlns="http://schemas.microsoft.com/office/spreadsheetml/2009/9/main" objectType="Radio" firstButton="1" fmlaLink="$Q$44"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Radio" noThreeD="1"/>
</file>

<file path=xl/ctrlProps/ctrlProp7.xml><?xml version="1.0" encoding="utf-8"?>
<formControlPr xmlns="http://schemas.microsoft.com/office/spreadsheetml/2009/9/main" objectType="Radio" firstButton="1" fmlaLink="$Q$63" noThreeD="1"/>
</file>

<file path=xl/ctrlProps/ctrlProp70.xml><?xml version="1.0" encoding="utf-8"?>
<formControlPr xmlns="http://schemas.microsoft.com/office/spreadsheetml/2009/9/main" objectType="Radio" checked="Checked" noThreeD="1"/>
</file>

<file path=xl/ctrlProps/ctrlProp71.xml><?xml version="1.0" encoding="utf-8"?>
<formControlPr xmlns="http://schemas.microsoft.com/office/spreadsheetml/2009/9/main" objectType="Radio" firstButton="1" fmlaLink="$Q$45" noThreeD="1"/>
</file>

<file path=xl/ctrlProps/ctrlProp72.xml><?xml version="1.0" encoding="utf-8"?>
<formControlPr xmlns="http://schemas.microsoft.com/office/spreadsheetml/2009/9/main" objectType="Radio" noThreeD="1"/>
</file>

<file path=xl/ctrlProps/ctrlProp73.xml><?xml version="1.0" encoding="utf-8"?>
<formControlPr xmlns="http://schemas.microsoft.com/office/spreadsheetml/2009/9/main" objectType="Radio" noThreeD="1"/>
</file>

<file path=xl/ctrlProps/ctrlProp74.xml><?xml version="1.0" encoding="utf-8"?>
<formControlPr xmlns="http://schemas.microsoft.com/office/spreadsheetml/2009/9/main" objectType="Radio" noThreeD="1"/>
</file>

<file path=xl/ctrlProps/ctrlProp75.xml><?xml version="1.0" encoding="utf-8"?>
<formControlPr xmlns="http://schemas.microsoft.com/office/spreadsheetml/2009/9/main" objectType="Radio" checked="Checked" noThreeD="1"/>
</file>

<file path=xl/ctrlProps/ctrlProp76.xml><?xml version="1.0" encoding="utf-8"?>
<formControlPr xmlns="http://schemas.microsoft.com/office/spreadsheetml/2009/9/main" objectType="Radio" firstButton="1" fmlaLink="$Q$46" noThreeD="1"/>
</file>

<file path=xl/ctrlProps/ctrlProp77.xml><?xml version="1.0" encoding="utf-8"?>
<formControlPr xmlns="http://schemas.microsoft.com/office/spreadsheetml/2009/9/main" objectType="Radio"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Radio" noThreeD="1"/>
</file>

<file path=xl/ctrlProps/ctrlProp81.xml><?xml version="1.0" encoding="utf-8"?>
<formControlPr xmlns="http://schemas.microsoft.com/office/spreadsheetml/2009/9/main" objectType="Radio" firstButton="1" fmlaLink="$Q$47" noThreeD="1"/>
</file>

<file path=xl/ctrlProps/ctrlProp82.xml><?xml version="1.0" encoding="utf-8"?>
<formControlPr xmlns="http://schemas.microsoft.com/office/spreadsheetml/2009/9/main" objectType="Radio"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Radio" noThreeD="1"/>
</file>

<file path=xl/ctrlProps/ctrlProp86.xml><?xml version="1.0" encoding="utf-8"?>
<formControlPr xmlns="http://schemas.microsoft.com/office/spreadsheetml/2009/9/main" objectType="Radio" firstButton="1" fmlaLink="$Q$39"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Radio" noThreeD="1"/>
</file>

<file path=xl/ctrlProps/ctrlProp89.xml><?xml version="1.0" encoding="utf-8"?>
<formControlPr xmlns="http://schemas.microsoft.com/office/spreadsheetml/2009/9/main" objectType="Radio" checked="Checked"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checked="Checked" firstButton="1" fmlaLink="$Q$48" noThreeD="1"/>
</file>

<file path=xl/ctrlProps/ctrlProp93.xml><?xml version="1.0" encoding="utf-8"?>
<formControlPr xmlns="http://schemas.microsoft.com/office/spreadsheetml/2009/9/main" objectType="Radio" noThreeD="1"/>
</file>

<file path=xl/ctrlProps/ctrlProp94.xml><?xml version="1.0" encoding="utf-8"?>
<formControlPr xmlns="http://schemas.microsoft.com/office/spreadsheetml/2009/9/main" objectType="Radio"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Radio"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Q$6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2.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5" Type="http://schemas.openxmlformats.org/officeDocument/2006/relationships/image" Target="../media/image10.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xdr:col>
      <xdr:colOff>1485900</xdr:colOff>
      <xdr:row>3</xdr:row>
      <xdr:rowOff>102853</xdr:rowOff>
    </xdr:to>
    <xdr:pic>
      <xdr:nvPicPr>
        <xdr:cNvPr id="4" name="3 Imagen" descr="http://www.trabajo.gob.ec/wp-content/uploads/logo-290x96.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1743075" cy="541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123825</xdr:colOff>
          <xdr:row>61</xdr:row>
          <xdr:rowOff>28575</xdr:rowOff>
        </xdr:from>
        <xdr:to>
          <xdr:col>7</xdr:col>
          <xdr:colOff>342900</xdr:colOff>
          <xdr:row>61</xdr:row>
          <xdr:rowOff>285750</xdr:rowOff>
        </xdr:to>
        <xdr:sp macro="" textlink="">
          <xdr:nvSpPr>
            <xdr:cNvPr id="12593" name="Option Button 305" hidden="1">
              <a:extLst>
                <a:ext uri="{63B3BB69-23CF-44E3-9099-C40C66FF867C}">
                  <a14:compatExt spid="_x0000_s12593"/>
                </a:ext>
                <a:ext uri="{FF2B5EF4-FFF2-40B4-BE49-F238E27FC236}">
                  <a16:creationId xmlns:a16="http://schemas.microsoft.com/office/drawing/2014/main" id="{00000000-0008-0000-0000-00003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61</xdr:row>
          <xdr:rowOff>38100</xdr:rowOff>
        </xdr:from>
        <xdr:to>
          <xdr:col>8</xdr:col>
          <xdr:colOff>352425</xdr:colOff>
          <xdr:row>61</xdr:row>
          <xdr:rowOff>295275</xdr:rowOff>
        </xdr:to>
        <xdr:sp macro="" textlink="">
          <xdr:nvSpPr>
            <xdr:cNvPr id="12594" name="Option Button 306" hidden="1">
              <a:extLst>
                <a:ext uri="{63B3BB69-23CF-44E3-9099-C40C66FF867C}">
                  <a14:compatExt spid="_x0000_s12594"/>
                </a:ext>
                <a:ext uri="{FF2B5EF4-FFF2-40B4-BE49-F238E27FC236}">
                  <a16:creationId xmlns:a16="http://schemas.microsoft.com/office/drawing/2014/main" id="{00000000-0008-0000-0000-00003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61</xdr:row>
          <xdr:rowOff>38100</xdr:rowOff>
        </xdr:from>
        <xdr:to>
          <xdr:col>9</xdr:col>
          <xdr:colOff>361950</xdr:colOff>
          <xdr:row>61</xdr:row>
          <xdr:rowOff>295275</xdr:rowOff>
        </xdr:to>
        <xdr:sp macro="" textlink="">
          <xdr:nvSpPr>
            <xdr:cNvPr id="12595" name="Option Button 307" hidden="1">
              <a:extLst>
                <a:ext uri="{63B3BB69-23CF-44E3-9099-C40C66FF867C}">
                  <a14:compatExt spid="_x0000_s12595"/>
                </a:ext>
                <a:ext uri="{FF2B5EF4-FFF2-40B4-BE49-F238E27FC236}">
                  <a16:creationId xmlns:a16="http://schemas.microsoft.com/office/drawing/2014/main" id="{00000000-0008-0000-0000-00003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61</xdr:row>
          <xdr:rowOff>38100</xdr:rowOff>
        </xdr:from>
        <xdr:to>
          <xdr:col>10</xdr:col>
          <xdr:colOff>352425</xdr:colOff>
          <xdr:row>61</xdr:row>
          <xdr:rowOff>295275</xdr:rowOff>
        </xdr:to>
        <xdr:sp macro="" textlink="">
          <xdr:nvSpPr>
            <xdr:cNvPr id="12596" name="Option Button 308" hidden="1">
              <a:extLst>
                <a:ext uri="{63B3BB69-23CF-44E3-9099-C40C66FF867C}">
                  <a14:compatExt spid="_x0000_s12596"/>
                </a:ext>
                <a:ext uri="{FF2B5EF4-FFF2-40B4-BE49-F238E27FC236}">
                  <a16:creationId xmlns:a16="http://schemas.microsoft.com/office/drawing/2014/main" id="{00000000-0008-0000-0000-00003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61</xdr:row>
          <xdr:rowOff>28575</xdr:rowOff>
        </xdr:from>
        <xdr:to>
          <xdr:col>11</xdr:col>
          <xdr:colOff>352425</xdr:colOff>
          <xdr:row>61</xdr:row>
          <xdr:rowOff>285750</xdr:rowOff>
        </xdr:to>
        <xdr:sp macro="" textlink="">
          <xdr:nvSpPr>
            <xdr:cNvPr id="12597" name="Option Button 309" hidden="1">
              <a:extLst>
                <a:ext uri="{63B3BB69-23CF-44E3-9099-C40C66FF867C}">
                  <a14:compatExt spid="_x0000_s12597"/>
                </a:ext>
                <a:ext uri="{FF2B5EF4-FFF2-40B4-BE49-F238E27FC236}">
                  <a16:creationId xmlns:a16="http://schemas.microsoft.com/office/drawing/2014/main" id="{00000000-0008-0000-0000-00003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61</xdr:row>
          <xdr:rowOff>0</xdr:rowOff>
        </xdr:from>
        <xdr:to>
          <xdr:col>12</xdr:col>
          <xdr:colOff>0</xdr:colOff>
          <xdr:row>62</xdr:row>
          <xdr:rowOff>0</xdr:rowOff>
        </xdr:to>
        <xdr:sp macro="" textlink="">
          <xdr:nvSpPr>
            <xdr:cNvPr id="12598" name="Group Box 310" hidden="1">
              <a:extLst>
                <a:ext uri="{63B3BB69-23CF-44E3-9099-C40C66FF867C}">
                  <a14:compatExt spid="_x0000_s12598"/>
                </a:ext>
                <a:ext uri="{FF2B5EF4-FFF2-40B4-BE49-F238E27FC236}">
                  <a16:creationId xmlns:a16="http://schemas.microsoft.com/office/drawing/2014/main" id="{00000000-0008-0000-0000-0000363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62</xdr:row>
          <xdr:rowOff>28575</xdr:rowOff>
        </xdr:from>
        <xdr:to>
          <xdr:col>7</xdr:col>
          <xdr:colOff>390525</xdr:colOff>
          <xdr:row>62</xdr:row>
          <xdr:rowOff>314325</xdr:rowOff>
        </xdr:to>
        <xdr:sp macro="" textlink="">
          <xdr:nvSpPr>
            <xdr:cNvPr id="12599" name="Option Button 311" hidden="1">
              <a:extLst>
                <a:ext uri="{63B3BB69-23CF-44E3-9099-C40C66FF867C}">
                  <a14:compatExt spid="_x0000_s12599"/>
                </a:ext>
                <a:ext uri="{FF2B5EF4-FFF2-40B4-BE49-F238E27FC236}">
                  <a16:creationId xmlns:a16="http://schemas.microsoft.com/office/drawing/2014/main" id="{00000000-0008-0000-0000-00003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62</xdr:row>
          <xdr:rowOff>28575</xdr:rowOff>
        </xdr:from>
        <xdr:to>
          <xdr:col>8</xdr:col>
          <xdr:colOff>400050</xdr:colOff>
          <xdr:row>62</xdr:row>
          <xdr:rowOff>314325</xdr:rowOff>
        </xdr:to>
        <xdr:sp macro="" textlink="">
          <xdr:nvSpPr>
            <xdr:cNvPr id="12600" name="Option Button 312" hidden="1">
              <a:extLst>
                <a:ext uri="{63B3BB69-23CF-44E3-9099-C40C66FF867C}">
                  <a14:compatExt spid="_x0000_s12600"/>
                </a:ext>
                <a:ext uri="{FF2B5EF4-FFF2-40B4-BE49-F238E27FC236}">
                  <a16:creationId xmlns:a16="http://schemas.microsoft.com/office/drawing/2014/main" id="{00000000-0008-0000-0000-00003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62</xdr:row>
          <xdr:rowOff>38100</xdr:rowOff>
        </xdr:from>
        <xdr:to>
          <xdr:col>9</xdr:col>
          <xdr:colOff>390525</xdr:colOff>
          <xdr:row>62</xdr:row>
          <xdr:rowOff>323850</xdr:rowOff>
        </xdr:to>
        <xdr:sp macro="" textlink="">
          <xdr:nvSpPr>
            <xdr:cNvPr id="12601" name="Option Button 313" hidden="1">
              <a:extLst>
                <a:ext uri="{63B3BB69-23CF-44E3-9099-C40C66FF867C}">
                  <a14:compatExt spid="_x0000_s12601"/>
                </a:ext>
                <a:ext uri="{FF2B5EF4-FFF2-40B4-BE49-F238E27FC236}">
                  <a16:creationId xmlns:a16="http://schemas.microsoft.com/office/drawing/2014/main" id="{00000000-0008-0000-0000-00003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62</xdr:row>
          <xdr:rowOff>38100</xdr:rowOff>
        </xdr:from>
        <xdr:to>
          <xdr:col>10</xdr:col>
          <xdr:colOff>400050</xdr:colOff>
          <xdr:row>62</xdr:row>
          <xdr:rowOff>323850</xdr:rowOff>
        </xdr:to>
        <xdr:sp macro="" textlink="">
          <xdr:nvSpPr>
            <xdr:cNvPr id="12602" name="Option Button 314" hidden="1">
              <a:extLst>
                <a:ext uri="{63B3BB69-23CF-44E3-9099-C40C66FF867C}">
                  <a14:compatExt spid="_x0000_s12602"/>
                </a:ext>
                <a:ext uri="{FF2B5EF4-FFF2-40B4-BE49-F238E27FC236}">
                  <a16:creationId xmlns:a16="http://schemas.microsoft.com/office/drawing/2014/main" id="{00000000-0008-0000-0000-00003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62</xdr:row>
          <xdr:rowOff>28575</xdr:rowOff>
        </xdr:from>
        <xdr:to>
          <xdr:col>11</xdr:col>
          <xdr:colOff>400050</xdr:colOff>
          <xdr:row>62</xdr:row>
          <xdr:rowOff>314325</xdr:rowOff>
        </xdr:to>
        <xdr:sp macro="" textlink="">
          <xdr:nvSpPr>
            <xdr:cNvPr id="12603" name="Option Button 315" hidden="1">
              <a:extLst>
                <a:ext uri="{63B3BB69-23CF-44E3-9099-C40C66FF867C}">
                  <a14:compatExt spid="_x0000_s12603"/>
                </a:ext>
                <a:ext uri="{FF2B5EF4-FFF2-40B4-BE49-F238E27FC236}">
                  <a16:creationId xmlns:a16="http://schemas.microsoft.com/office/drawing/2014/main" id="{00000000-0008-0000-0000-00003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62</xdr:row>
          <xdr:rowOff>0</xdr:rowOff>
        </xdr:from>
        <xdr:to>
          <xdr:col>12</xdr:col>
          <xdr:colOff>0</xdr:colOff>
          <xdr:row>63</xdr:row>
          <xdr:rowOff>0</xdr:rowOff>
        </xdr:to>
        <xdr:sp macro="" textlink="">
          <xdr:nvSpPr>
            <xdr:cNvPr id="12604" name="Group Box 316" hidden="1">
              <a:extLst>
                <a:ext uri="{63B3BB69-23CF-44E3-9099-C40C66FF867C}">
                  <a14:compatExt spid="_x0000_s12604"/>
                </a:ext>
                <a:ext uri="{FF2B5EF4-FFF2-40B4-BE49-F238E27FC236}">
                  <a16:creationId xmlns:a16="http://schemas.microsoft.com/office/drawing/2014/main" id="{00000000-0008-0000-0000-00003C3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63</xdr:row>
          <xdr:rowOff>38100</xdr:rowOff>
        </xdr:from>
        <xdr:to>
          <xdr:col>7</xdr:col>
          <xdr:colOff>352425</xdr:colOff>
          <xdr:row>63</xdr:row>
          <xdr:rowOff>295275</xdr:rowOff>
        </xdr:to>
        <xdr:sp macro="" textlink="">
          <xdr:nvSpPr>
            <xdr:cNvPr id="12605" name="Option Button 317" hidden="1">
              <a:extLst>
                <a:ext uri="{63B3BB69-23CF-44E3-9099-C40C66FF867C}">
                  <a14:compatExt spid="_x0000_s12605"/>
                </a:ext>
                <a:ext uri="{FF2B5EF4-FFF2-40B4-BE49-F238E27FC236}">
                  <a16:creationId xmlns:a16="http://schemas.microsoft.com/office/drawing/2014/main" id="{00000000-0008-0000-0000-00003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63</xdr:row>
          <xdr:rowOff>38100</xdr:rowOff>
        </xdr:from>
        <xdr:to>
          <xdr:col>8</xdr:col>
          <xdr:colOff>352425</xdr:colOff>
          <xdr:row>63</xdr:row>
          <xdr:rowOff>295275</xdr:rowOff>
        </xdr:to>
        <xdr:sp macro="" textlink="">
          <xdr:nvSpPr>
            <xdr:cNvPr id="12606" name="Option Button 318" hidden="1">
              <a:extLst>
                <a:ext uri="{63B3BB69-23CF-44E3-9099-C40C66FF867C}">
                  <a14:compatExt spid="_x0000_s12606"/>
                </a:ext>
                <a:ext uri="{FF2B5EF4-FFF2-40B4-BE49-F238E27FC236}">
                  <a16:creationId xmlns:a16="http://schemas.microsoft.com/office/drawing/2014/main" id="{00000000-0008-0000-0000-00003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63</xdr:row>
          <xdr:rowOff>38100</xdr:rowOff>
        </xdr:from>
        <xdr:to>
          <xdr:col>9</xdr:col>
          <xdr:colOff>352425</xdr:colOff>
          <xdr:row>63</xdr:row>
          <xdr:rowOff>295275</xdr:rowOff>
        </xdr:to>
        <xdr:sp macro="" textlink="">
          <xdr:nvSpPr>
            <xdr:cNvPr id="12607" name="Option Button 319" hidden="1">
              <a:extLst>
                <a:ext uri="{63B3BB69-23CF-44E3-9099-C40C66FF867C}">
                  <a14:compatExt spid="_x0000_s12607"/>
                </a:ext>
                <a:ext uri="{FF2B5EF4-FFF2-40B4-BE49-F238E27FC236}">
                  <a16:creationId xmlns:a16="http://schemas.microsoft.com/office/drawing/2014/main" id="{00000000-0008-0000-0000-00003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63</xdr:row>
          <xdr:rowOff>38100</xdr:rowOff>
        </xdr:from>
        <xdr:to>
          <xdr:col>10</xdr:col>
          <xdr:colOff>361950</xdr:colOff>
          <xdr:row>63</xdr:row>
          <xdr:rowOff>295275</xdr:rowOff>
        </xdr:to>
        <xdr:sp macro="" textlink="">
          <xdr:nvSpPr>
            <xdr:cNvPr id="12608" name="Option Button 320" hidden="1">
              <a:extLst>
                <a:ext uri="{63B3BB69-23CF-44E3-9099-C40C66FF867C}">
                  <a14:compatExt spid="_x0000_s12608"/>
                </a:ext>
                <a:ext uri="{FF2B5EF4-FFF2-40B4-BE49-F238E27FC236}">
                  <a16:creationId xmlns:a16="http://schemas.microsoft.com/office/drawing/2014/main" id="{00000000-0008-0000-0000-00004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63</xdr:row>
          <xdr:rowOff>38100</xdr:rowOff>
        </xdr:from>
        <xdr:to>
          <xdr:col>11</xdr:col>
          <xdr:colOff>361950</xdr:colOff>
          <xdr:row>63</xdr:row>
          <xdr:rowOff>295275</xdr:rowOff>
        </xdr:to>
        <xdr:sp macro="" textlink="">
          <xdr:nvSpPr>
            <xdr:cNvPr id="12609" name="Option Button 321" hidden="1">
              <a:extLst>
                <a:ext uri="{63B3BB69-23CF-44E3-9099-C40C66FF867C}">
                  <a14:compatExt spid="_x0000_s12609"/>
                </a:ext>
                <a:ext uri="{FF2B5EF4-FFF2-40B4-BE49-F238E27FC236}">
                  <a16:creationId xmlns:a16="http://schemas.microsoft.com/office/drawing/2014/main" id="{00000000-0008-0000-0000-00004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77</xdr:row>
          <xdr:rowOff>323850</xdr:rowOff>
        </xdr:from>
        <xdr:to>
          <xdr:col>7</xdr:col>
          <xdr:colOff>409575</xdr:colOff>
          <xdr:row>77</xdr:row>
          <xdr:rowOff>638175</xdr:rowOff>
        </xdr:to>
        <xdr:sp macro="" textlink="">
          <xdr:nvSpPr>
            <xdr:cNvPr id="12767" name="Option Button 479" hidden="1">
              <a:extLst>
                <a:ext uri="{63B3BB69-23CF-44E3-9099-C40C66FF867C}">
                  <a14:compatExt spid="_x0000_s12767"/>
                </a:ext>
                <a:ext uri="{FF2B5EF4-FFF2-40B4-BE49-F238E27FC236}">
                  <a16:creationId xmlns:a16="http://schemas.microsoft.com/office/drawing/2014/main" id="{00000000-0008-0000-0000-0000D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77</xdr:row>
          <xdr:rowOff>323850</xdr:rowOff>
        </xdr:from>
        <xdr:to>
          <xdr:col>8</xdr:col>
          <xdr:colOff>409575</xdr:colOff>
          <xdr:row>77</xdr:row>
          <xdr:rowOff>638175</xdr:rowOff>
        </xdr:to>
        <xdr:sp macro="" textlink="">
          <xdr:nvSpPr>
            <xdr:cNvPr id="12768" name="Option Button 480" hidden="1">
              <a:extLst>
                <a:ext uri="{63B3BB69-23CF-44E3-9099-C40C66FF867C}">
                  <a14:compatExt spid="_x0000_s12768"/>
                </a:ext>
                <a:ext uri="{FF2B5EF4-FFF2-40B4-BE49-F238E27FC236}">
                  <a16:creationId xmlns:a16="http://schemas.microsoft.com/office/drawing/2014/main" id="{00000000-0008-0000-0000-0000E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77</xdr:row>
          <xdr:rowOff>323850</xdr:rowOff>
        </xdr:from>
        <xdr:to>
          <xdr:col>9</xdr:col>
          <xdr:colOff>409575</xdr:colOff>
          <xdr:row>77</xdr:row>
          <xdr:rowOff>638175</xdr:rowOff>
        </xdr:to>
        <xdr:sp macro="" textlink="">
          <xdr:nvSpPr>
            <xdr:cNvPr id="12769" name="Option Button 481" hidden="1">
              <a:extLst>
                <a:ext uri="{63B3BB69-23CF-44E3-9099-C40C66FF867C}">
                  <a14:compatExt spid="_x0000_s12769"/>
                </a:ext>
                <a:ext uri="{FF2B5EF4-FFF2-40B4-BE49-F238E27FC236}">
                  <a16:creationId xmlns:a16="http://schemas.microsoft.com/office/drawing/2014/main" id="{00000000-0008-0000-0000-0000E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77</xdr:row>
          <xdr:rowOff>323850</xdr:rowOff>
        </xdr:from>
        <xdr:to>
          <xdr:col>10</xdr:col>
          <xdr:colOff>409575</xdr:colOff>
          <xdr:row>77</xdr:row>
          <xdr:rowOff>638175</xdr:rowOff>
        </xdr:to>
        <xdr:sp macro="" textlink="">
          <xdr:nvSpPr>
            <xdr:cNvPr id="12770" name="Option Button 482" hidden="1">
              <a:extLst>
                <a:ext uri="{63B3BB69-23CF-44E3-9099-C40C66FF867C}">
                  <a14:compatExt spid="_x0000_s12770"/>
                </a:ext>
                <a:ext uri="{FF2B5EF4-FFF2-40B4-BE49-F238E27FC236}">
                  <a16:creationId xmlns:a16="http://schemas.microsoft.com/office/drawing/2014/main" id="{00000000-0008-0000-0000-0000E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77</xdr:row>
          <xdr:rowOff>323850</xdr:rowOff>
        </xdr:from>
        <xdr:to>
          <xdr:col>11</xdr:col>
          <xdr:colOff>409575</xdr:colOff>
          <xdr:row>77</xdr:row>
          <xdr:rowOff>638175</xdr:rowOff>
        </xdr:to>
        <xdr:sp macro="" textlink="">
          <xdr:nvSpPr>
            <xdr:cNvPr id="12771" name="Option Button 483" hidden="1">
              <a:extLst>
                <a:ext uri="{63B3BB69-23CF-44E3-9099-C40C66FF867C}">
                  <a14:compatExt spid="_x0000_s12771"/>
                </a:ext>
                <a:ext uri="{FF2B5EF4-FFF2-40B4-BE49-F238E27FC236}">
                  <a16:creationId xmlns:a16="http://schemas.microsoft.com/office/drawing/2014/main" id="{00000000-0008-0000-0000-0000E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77</xdr:row>
          <xdr:rowOff>0</xdr:rowOff>
        </xdr:from>
        <xdr:to>
          <xdr:col>12</xdr:col>
          <xdr:colOff>0</xdr:colOff>
          <xdr:row>78</xdr:row>
          <xdr:rowOff>0</xdr:rowOff>
        </xdr:to>
        <xdr:sp macro="" textlink="">
          <xdr:nvSpPr>
            <xdr:cNvPr id="12772" name="Group Box 484" hidden="1">
              <a:extLst>
                <a:ext uri="{63B3BB69-23CF-44E3-9099-C40C66FF867C}">
                  <a14:compatExt spid="_x0000_s12772"/>
                </a:ext>
                <a:ext uri="{FF2B5EF4-FFF2-40B4-BE49-F238E27FC236}">
                  <a16:creationId xmlns:a16="http://schemas.microsoft.com/office/drawing/2014/main" id="{00000000-0008-0000-0000-0000E43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78</xdr:row>
          <xdr:rowOff>295275</xdr:rowOff>
        </xdr:from>
        <xdr:to>
          <xdr:col>7</xdr:col>
          <xdr:colOff>438150</xdr:colOff>
          <xdr:row>78</xdr:row>
          <xdr:rowOff>619125</xdr:rowOff>
        </xdr:to>
        <xdr:sp macro="" textlink="">
          <xdr:nvSpPr>
            <xdr:cNvPr id="12773" name="Option Button 485" hidden="1">
              <a:extLst>
                <a:ext uri="{63B3BB69-23CF-44E3-9099-C40C66FF867C}">
                  <a14:compatExt spid="_x0000_s12773"/>
                </a:ext>
                <a:ext uri="{FF2B5EF4-FFF2-40B4-BE49-F238E27FC236}">
                  <a16:creationId xmlns:a16="http://schemas.microsoft.com/office/drawing/2014/main" id="{00000000-0008-0000-0000-0000E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78</xdr:row>
          <xdr:rowOff>295275</xdr:rowOff>
        </xdr:from>
        <xdr:to>
          <xdr:col>8</xdr:col>
          <xdr:colOff>438150</xdr:colOff>
          <xdr:row>78</xdr:row>
          <xdr:rowOff>619125</xdr:rowOff>
        </xdr:to>
        <xdr:sp macro="" textlink="">
          <xdr:nvSpPr>
            <xdr:cNvPr id="12774" name="Option Button 486" hidden="1">
              <a:extLst>
                <a:ext uri="{63B3BB69-23CF-44E3-9099-C40C66FF867C}">
                  <a14:compatExt spid="_x0000_s12774"/>
                </a:ext>
                <a:ext uri="{FF2B5EF4-FFF2-40B4-BE49-F238E27FC236}">
                  <a16:creationId xmlns:a16="http://schemas.microsoft.com/office/drawing/2014/main" id="{00000000-0008-0000-0000-0000E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78</xdr:row>
          <xdr:rowOff>295275</xdr:rowOff>
        </xdr:from>
        <xdr:to>
          <xdr:col>9</xdr:col>
          <xdr:colOff>438150</xdr:colOff>
          <xdr:row>78</xdr:row>
          <xdr:rowOff>619125</xdr:rowOff>
        </xdr:to>
        <xdr:sp macro="" textlink="">
          <xdr:nvSpPr>
            <xdr:cNvPr id="12775" name="Option Button 487" hidden="1">
              <a:extLst>
                <a:ext uri="{63B3BB69-23CF-44E3-9099-C40C66FF867C}">
                  <a14:compatExt spid="_x0000_s12775"/>
                </a:ext>
                <a:ext uri="{FF2B5EF4-FFF2-40B4-BE49-F238E27FC236}">
                  <a16:creationId xmlns:a16="http://schemas.microsoft.com/office/drawing/2014/main" id="{00000000-0008-0000-0000-0000E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78</xdr:row>
          <xdr:rowOff>295275</xdr:rowOff>
        </xdr:from>
        <xdr:to>
          <xdr:col>10</xdr:col>
          <xdr:colOff>438150</xdr:colOff>
          <xdr:row>78</xdr:row>
          <xdr:rowOff>619125</xdr:rowOff>
        </xdr:to>
        <xdr:sp macro="" textlink="">
          <xdr:nvSpPr>
            <xdr:cNvPr id="12776" name="Option Button 488" hidden="1">
              <a:extLst>
                <a:ext uri="{63B3BB69-23CF-44E3-9099-C40C66FF867C}">
                  <a14:compatExt spid="_x0000_s12776"/>
                </a:ext>
                <a:ext uri="{FF2B5EF4-FFF2-40B4-BE49-F238E27FC236}">
                  <a16:creationId xmlns:a16="http://schemas.microsoft.com/office/drawing/2014/main" id="{00000000-0008-0000-0000-0000E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78</xdr:row>
          <xdr:rowOff>295275</xdr:rowOff>
        </xdr:from>
        <xdr:to>
          <xdr:col>11</xdr:col>
          <xdr:colOff>438150</xdr:colOff>
          <xdr:row>78</xdr:row>
          <xdr:rowOff>619125</xdr:rowOff>
        </xdr:to>
        <xdr:sp macro="" textlink="">
          <xdr:nvSpPr>
            <xdr:cNvPr id="12777" name="Option Button 489" hidden="1">
              <a:extLst>
                <a:ext uri="{63B3BB69-23CF-44E3-9099-C40C66FF867C}">
                  <a14:compatExt spid="_x0000_s12777"/>
                </a:ext>
                <a:ext uri="{FF2B5EF4-FFF2-40B4-BE49-F238E27FC236}">
                  <a16:creationId xmlns:a16="http://schemas.microsoft.com/office/drawing/2014/main" id="{00000000-0008-0000-0000-0000E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78</xdr:row>
          <xdr:rowOff>0</xdr:rowOff>
        </xdr:from>
        <xdr:to>
          <xdr:col>12</xdr:col>
          <xdr:colOff>0</xdr:colOff>
          <xdr:row>79</xdr:row>
          <xdr:rowOff>0</xdr:rowOff>
        </xdr:to>
        <xdr:sp macro="" textlink="">
          <xdr:nvSpPr>
            <xdr:cNvPr id="12778" name="Group Box 490" hidden="1">
              <a:extLst>
                <a:ext uri="{63B3BB69-23CF-44E3-9099-C40C66FF867C}">
                  <a14:compatExt spid="_x0000_s12778"/>
                </a:ext>
                <a:ext uri="{FF2B5EF4-FFF2-40B4-BE49-F238E27FC236}">
                  <a16:creationId xmlns:a16="http://schemas.microsoft.com/office/drawing/2014/main" id="{00000000-0008-0000-0000-0000EA3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79</xdr:row>
          <xdr:rowOff>323850</xdr:rowOff>
        </xdr:from>
        <xdr:to>
          <xdr:col>7</xdr:col>
          <xdr:colOff>438150</xdr:colOff>
          <xdr:row>79</xdr:row>
          <xdr:rowOff>628650</xdr:rowOff>
        </xdr:to>
        <xdr:sp macro="" textlink="">
          <xdr:nvSpPr>
            <xdr:cNvPr id="12779" name="Option Button 491" hidden="1">
              <a:extLst>
                <a:ext uri="{63B3BB69-23CF-44E3-9099-C40C66FF867C}">
                  <a14:compatExt spid="_x0000_s12779"/>
                </a:ext>
                <a:ext uri="{FF2B5EF4-FFF2-40B4-BE49-F238E27FC236}">
                  <a16:creationId xmlns:a16="http://schemas.microsoft.com/office/drawing/2014/main" id="{00000000-0008-0000-0000-0000E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79</xdr:row>
          <xdr:rowOff>323850</xdr:rowOff>
        </xdr:from>
        <xdr:to>
          <xdr:col>8</xdr:col>
          <xdr:colOff>438150</xdr:colOff>
          <xdr:row>79</xdr:row>
          <xdr:rowOff>628650</xdr:rowOff>
        </xdr:to>
        <xdr:sp macro="" textlink="">
          <xdr:nvSpPr>
            <xdr:cNvPr id="12780" name="Option Button 492" hidden="1">
              <a:extLst>
                <a:ext uri="{63B3BB69-23CF-44E3-9099-C40C66FF867C}">
                  <a14:compatExt spid="_x0000_s12780"/>
                </a:ext>
                <a:ext uri="{FF2B5EF4-FFF2-40B4-BE49-F238E27FC236}">
                  <a16:creationId xmlns:a16="http://schemas.microsoft.com/office/drawing/2014/main" id="{00000000-0008-0000-0000-0000E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79</xdr:row>
          <xdr:rowOff>323850</xdr:rowOff>
        </xdr:from>
        <xdr:to>
          <xdr:col>9</xdr:col>
          <xdr:colOff>438150</xdr:colOff>
          <xdr:row>79</xdr:row>
          <xdr:rowOff>628650</xdr:rowOff>
        </xdr:to>
        <xdr:sp macro="" textlink="">
          <xdr:nvSpPr>
            <xdr:cNvPr id="12781" name="Option Button 493" hidden="1">
              <a:extLst>
                <a:ext uri="{63B3BB69-23CF-44E3-9099-C40C66FF867C}">
                  <a14:compatExt spid="_x0000_s12781"/>
                </a:ext>
                <a:ext uri="{FF2B5EF4-FFF2-40B4-BE49-F238E27FC236}">
                  <a16:creationId xmlns:a16="http://schemas.microsoft.com/office/drawing/2014/main" id="{00000000-0008-0000-0000-0000E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79</xdr:row>
          <xdr:rowOff>323850</xdr:rowOff>
        </xdr:from>
        <xdr:to>
          <xdr:col>10</xdr:col>
          <xdr:colOff>438150</xdr:colOff>
          <xdr:row>79</xdr:row>
          <xdr:rowOff>628650</xdr:rowOff>
        </xdr:to>
        <xdr:sp macro="" textlink="">
          <xdr:nvSpPr>
            <xdr:cNvPr id="12782" name="Option Button 494" hidden="1">
              <a:extLst>
                <a:ext uri="{63B3BB69-23CF-44E3-9099-C40C66FF867C}">
                  <a14:compatExt spid="_x0000_s12782"/>
                </a:ext>
                <a:ext uri="{FF2B5EF4-FFF2-40B4-BE49-F238E27FC236}">
                  <a16:creationId xmlns:a16="http://schemas.microsoft.com/office/drawing/2014/main" id="{00000000-0008-0000-0000-0000E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79</xdr:row>
          <xdr:rowOff>323850</xdr:rowOff>
        </xdr:from>
        <xdr:to>
          <xdr:col>11</xdr:col>
          <xdr:colOff>438150</xdr:colOff>
          <xdr:row>79</xdr:row>
          <xdr:rowOff>628650</xdr:rowOff>
        </xdr:to>
        <xdr:sp macro="" textlink="">
          <xdr:nvSpPr>
            <xdr:cNvPr id="12783" name="Option Button 495" hidden="1">
              <a:extLst>
                <a:ext uri="{63B3BB69-23CF-44E3-9099-C40C66FF867C}">
                  <a14:compatExt spid="_x0000_s12783"/>
                </a:ext>
                <a:ext uri="{FF2B5EF4-FFF2-40B4-BE49-F238E27FC236}">
                  <a16:creationId xmlns:a16="http://schemas.microsoft.com/office/drawing/2014/main" id="{00000000-0008-0000-0000-0000E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79</xdr:row>
          <xdr:rowOff>0</xdr:rowOff>
        </xdr:from>
        <xdr:to>
          <xdr:col>12</xdr:col>
          <xdr:colOff>0</xdr:colOff>
          <xdr:row>79</xdr:row>
          <xdr:rowOff>942975</xdr:rowOff>
        </xdr:to>
        <xdr:sp macro="" textlink="">
          <xdr:nvSpPr>
            <xdr:cNvPr id="12784" name="Group Box 496" hidden="1">
              <a:extLst>
                <a:ext uri="{63B3BB69-23CF-44E3-9099-C40C66FF867C}">
                  <a14:compatExt spid="_x0000_s12784"/>
                </a:ext>
                <a:ext uri="{FF2B5EF4-FFF2-40B4-BE49-F238E27FC236}">
                  <a16:creationId xmlns:a16="http://schemas.microsoft.com/office/drawing/2014/main" id="{00000000-0008-0000-0000-0000F03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152400</xdr:rowOff>
        </xdr:from>
        <xdr:to>
          <xdr:col>12</xdr:col>
          <xdr:colOff>0</xdr:colOff>
          <xdr:row>39</xdr:row>
          <xdr:rowOff>0</xdr:rowOff>
        </xdr:to>
        <xdr:sp macro="" textlink="">
          <xdr:nvSpPr>
            <xdr:cNvPr id="12793" name="Group Box 505" hidden="1">
              <a:extLst>
                <a:ext uri="{63B3BB69-23CF-44E3-9099-C40C66FF867C}">
                  <a14:compatExt spid="_x0000_s12793"/>
                </a:ext>
                <a:ext uri="{FF2B5EF4-FFF2-40B4-BE49-F238E27FC236}">
                  <a16:creationId xmlns:a16="http://schemas.microsoft.com/office/drawing/2014/main" id="{00000000-0008-0000-0000-0000F93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0</xdr:rowOff>
        </xdr:from>
        <xdr:to>
          <xdr:col>12</xdr:col>
          <xdr:colOff>0</xdr:colOff>
          <xdr:row>40</xdr:row>
          <xdr:rowOff>0</xdr:rowOff>
        </xdr:to>
        <xdr:sp macro="" textlink="">
          <xdr:nvSpPr>
            <xdr:cNvPr id="12800" name="Group Box 512" hidden="1">
              <a:extLst>
                <a:ext uri="{63B3BB69-23CF-44E3-9099-C40C66FF867C}">
                  <a14:compatExt spid="_x0000_s12800"/>
                </a:ext>
                <a:ext uri="{FF2B5EF4-FFF2-40B4-BE49-F238E27FC236}">
                  <a16:creationId xmlns:a16="http://schemas.microsoft.com/office/drawing/2014/main" id="{00000000-0008-0000-0000-0000003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0</xdr:rowOff>
        </xdr:from>
        <xdr:to>
          <xdr:col>12</xdr:col>
          <xdr:colOff>0</xdr:colOff>
          <xdr:row>41</xdr:row>
          <xdr:rowOff>0</xdr:rowOff>
        </xdr:to>
        <xdr:sp macro="" textlink="">
          <xdr:nvSpPr>
            <xdr:cNvPr id="12801" name="Group Box 513" hidden="1">
              <a:extLst>
                <a:ext uri="{63B3BB69-23CF-44E3-9099-C40C66FF867C}">
                  <a14:compatExt spid="_x0000_s12801"/>
                </a:ext>
                <a:ext uri="{FF2B5EF4-FFF2-40B4-BE49-F238E27FC236}">
                  <a16:creationId xmlns:a16="http://schemas.microsoft.com/office/drawing/2014/main" id="{00000000-0008-0000-0000-0000013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0</xdr:rowOff>
        </xdr:from>
        <xdr:to>
          <xdr:col>12</xdr:col>
          <xdr:colOff>0</xdr:colOff>
          <xdr:row>42</xdr:row>
          <xdr:rowOff>0</xdr:rowOff>
        </xdr:to>
        <xdr:sp macro="" textlink="">
          <xdr:nvSpPr>
            <xdr:cNvPr id="12802" name="Group Box 514" hidden="1">
              <a:extLst>
                <a:ext uri="{63B3BB69-23CF-44E3-9099-C40C66FF867C}">
                  <a14:compatExt spid="_x0000_s12802"/>
                </a:ext>
                <a:ext uri="{FF2B5EF4-FFF2-40B4-BE49-F238E27FC236}">
                  <a16:creationId xmlns:a16="http://schemas.microsoft.com/office/drawing/2014/main" id="{00000000-0008-0000-0000-0000023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0</xdr:rowOff>
        </xdr:from>
        <xdr:to>
          <xdr:col>12</xdr:col>
          <xdr:colOff>0</xdr:colOff>
          <xdr:row>43</xdr:row>
          <xdr:rowOff>0</xdr:rowOff>
        </xdr:to>
        <xdr:sp macro="" textlink="">
          <xdr:nvSpPr>
            <xdr:cNvPr id="12803" name="Group Box 515" hidden="1">
              <a:extLst>
                <a:ext uri="{63B3BB69-23CF-44E3-9099-C40C66FF867C}">
                  <a14:compatExt spid="_x0000_s12803"/>
                </a:ext>
                <a:ext uri="{FF2B5EF4-FFF2-40B4-BE49-F238E27FC236}">
                  <a16:creationId xmlns:a16="http://schemas.microsoft.com/office/drawing/2014/main" id="{00000000-0008-0000-0000-0000033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0</xdr:rowOff>
        </xdr:from>
        <xdr:to>
          <xdr:col>12</xdr:col>
          <xdr:colOff>0</xdr:colOff>
          <xdr:row>44</xdr:row>
          <xdr:rowOff>0</xdr:rowOff>
        </xdr:to>
        <xdr:sp macro="" textlink="">
          <xdr:nvSpPr>
            <xdr:cNvPr id="12804" name="Group Box 516" hidden="1">
              <a:extLst>
                <a:ext uri="{63B3BB69-23CF-44E3-9099-C40C66FF867C}">
                  <a14:compatExt spid="_x0000_s12804"/>
                </a:ext>
                <a:ext uri="{FF2B5EF4-FFF2-40B4-BE49-F238E27FC236}">
                  <a16:creationId xmlns:a16="http://schemas.microsoft.com/office/drawing/2014/main" id="{00000000-0008-0000-0000-0000043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0</xdr:rowOff>
        </xdr:from>
        <xdr:to>
          <xdr:col>12</xdr:col>
          <xdr:colOff>0</xdr:colOff>
          <xdr:row>45</xdr:row>
          <xdr:rowOff>0</xdr:rowOff>
        </xdr:to>
        <xdr:sp macro="" textlink="">
          <xdr:nvSpPr>
            <xdr:cNvPr id="12805" name="Group Box 517" hidden="1">
              <a:extLst>
                <a:ext uri="{63B3BB69-23CF-44E3-9099-C40C66FF867C}">
                  <a14:compatExt spid="_x0000_s12805"/>
                </a:ext>
                <a:ext uri="{FF2B5EF4-FFF2-40B4-BE49-F238E27FC236}">
                  <a16:creationId xmlns:a16="http://schemas.microsoft.com/office/drawing/2014/main" id="{00000000-0008-0000-0000-0000053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0</xdr:rowOff>
        </xdr:from>
        <xdr:to>
          <xdr:col>12</xdr:col>
          <xdr:colOff>0</xdr:colOff>
          <xdr:row>46</xdr:row>
          <xdr:rowOff>0</xdr:rowOff>
        </xdr:to>
        <xdr:sp macro="" textlink="">
          <xdr:nvSpPr>
            <xdr:cNvPr id="12806" name="Group Box 518" hidden="1">
              <a:extLst>
                <a:ext uri="{63B3BB69-23CF-44E3-9099-C40C66FF867C}">
                  <a14:compatExt spid="_x0000_s12806"/>
                </a:ext>
                <a:ext uri="{FF2B5EF4-FFF2-40B4-BE49-F238E27FC236}">
                  <a16:creationId xmlns:a16="http://schemas.microsoft.com/office/drawing/2014/main" id="{00000000-0008-0000-0000-0000063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12</xdr:col>
          <xdr:colOff>0</xdr:colOff>
          <xdr:row>47</xdr:row>
          <xdr:rowOff>0</xdr:rowOff>
        </xdr:to>
        <xdr:sp macro="" textlink="">
          <xdr:nvSpPr>
            <xdr:cNvPr id="12807" name="Group Box 519" hidden="1">
              <a:extLst>
                <a:ext uri="{63B3BB69-23CF-44E3-9099-C40C66FF867C}">
                  <a14:compatExt spid="_x0000_s12807"/>
                </a:ext>
                <a:ext uri="{FF2B5EF4-FFF2-40B4-BE49-F238E27FC236}">
                  <a16:creationId xmlns:a16="http://schemas.microsoft.com/office/drawing/2014/main" id="{00000000-0008-0000-0000-0000073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0</xdr:rowOff>
        </xdr:from>
        <xdr:to>
          <xdr:col>12</xdr:col>
          <xdr:colOff>0</xdr:colOff>
          <xdr:row>39</xdr:row>
          <xdr:rowOff>9525</xdr:rowOff>
        </xdr:to>
        <xdr:sp macro="" textlink="">
          <xdr:nvSpPr>
            <xdr:cNvPr id="12808" name="Group Box 520" hidden="1">
              <a:extLst>
                <a:ext uri="{63B3BB69-23CF-44E3-9099-C40C66FF867C}">
                  <a14:compatExt spid="_x0000_s12808"/>
                </a:ext>
                <a:ext uri="{FF2B5EF4-FFF2-40B4-BE49-F238E27FC236}">
                  <a16:creationId xmlns:a16="http://schemas.microsoft.com/office/drawing/2014/main" id="{00000000-0008-0000-0000-0000083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39</xdr:row>
          <xdr:rowOff>57150</xdr:rowOff>
        </xdr:from>
        <xdr:to>
          <xdr:col>7</xdr:col>
          <xdr:colOff>409575</xdr:colOff>
          <xdr:row>39</xdr:row>
          <xdr:rowOff>276225</xdr:rowOff>
        </xdr:to>
        <xdr:sp macro="" textlink="">
          <xdr:nvSpPr>
            <xdr:cNvPr id="12809" name="Option Button 521" hidden="1">
              <a:extLst>
                <a:ext uri="{63B3BB69-23CF-44E3-9099-C40C66FF867C}">
                  <a14:compatExt spid="_x0000_s12809"/>
                </a:ext>
                <a:ext uri="{FF2B5EF4-FFF2-40B4-BE49-F238E27FC236}">
                  <a16:creationId xmlns:a16="http://schemas.microsoft.com/office/drawing/2014/main" id="{00000000-0008-0000-0000-000009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39</xdr:row>
          <xdr:rowOff>57150</xdr:rowOff>
        </xdr:from>
        <xdr:to>
          <xdr:col>8</xdr:col>
          <xdr:colOff>409575</xdr:colOff>
          <xdr:row>39</xdr:row>
          <xdr:rowOff>276225</xdr:rowOff>
        </xdr:to>
        <xdr:sp macro="" textlink="">
          <xdr:nvSpPr>
            <xdr:cNvPr id="12810" name="Option Button 522" hidden="1">
              <a:extLst>
                <a:ext uri="{63B3BB69-23CF-44E3-9099-C40C66FF867C}">
                  <a14:compatExt spid="_x0000_s12810"/>
                </a:ext>
                <a:ext uri="{FF2B5EF4-FFF2-40B4-BE49-F238E27FC236}">
                  <a16:creationId xmlns:a16="http://schemas.microsoft.com/office/drawing/2014/main" id="{00000000-0008-0000-0000-00000A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39</xdr:row>
          <xdr:rowOff>57150</xdr:rowOff>
        </xdr:from>
        <xdr:to>
          <xdr:col>9</xdr:col>
          <xdr:colOff>409575</xdr:colOff>
          <xdr:row>39</xdr:row>
          <xdr:rowOff>276225</xdr:rowOff>
        </xdr:to>
        <xdr:sp macro="" textlink="">
          <xdr:nvSpPr>
            <xdr:cNvPr id="12811" name="Option Button 523" hidden="1">
              <a:extLst>
                <a:ext uri="{63B3BB69-23CF-44E3-9099-C40C66FF867C}">
                  <a14:compatExt spid="_x0000_s12811"/>
                </a:ext>
                <a:ext uri="{FF2B5EF4-FFF2-40B4-BE49-F238E27FC236}">
                  <a16:creationId xmlns:a16="http://schemas.microsoft.com/office/drawing/2014/main" id="{00000000-0008-0000-0000-00000B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39</xdr:row>
          <xdr:rowOff>57150</xdr:rowOff>
        </xdr:from>
        <xdr:to>
          <xdr:col>10</xdr:col>
          <xdr:colOff>409575</xdr:colOff>
          <xdr:row>39</xdr:row>
          <xdr:rowOff>276225</xdr:rowOff>
        </xdr:to>
        <xdr:sp macro="" textlink="">
          <xdr:nvSpPr>
            <xdr:cNvPr id="12812" name="Option Button 524" hidden="1">
              <a:extLst>
                <a:ext uri="{63B3BB69-23CF-44E3-9099-C40C66FF867C}">
                  <a14:compatExt spid="_x0000_s12812"/>
                </a:ext>
                <a:ext uri="{FF2B5EF4-FFF2-40B4-BE49-F238E27FC236}">
                  <a16:creationId xmlns:a16="http://schemas.microsoft.com/office/drawing/2014/main" id="{00000000-0008-0000-0000-00000C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39</xdr:row>
          <xdr:rowOff>57150</xdr:rowOff>
        </xdr:from>
        <xdr:to>
          <xdr:col>11</xdr:col>
          <xdr:colOff>409575</xdr:colOff>
          <xdr:row>39</xdr:row>
          <xdr:rowOff>276225</xdr:rowOff>
        </xdr:to>
        <xdr:sp macro="" textlink="">
          <xdr:nvSpPr>
            <xdr:cNvPr id="12813" name="Option Button 525" hidden="1">
              <a:extLst>
                <a:ext uri="{63B3BB69-23CF-44E3-9099-C40C66FF867C}">
                  <a14:compatExt spid="_x0000_s12813"/>
                </a:ext>
                <a:ext uri="{FF2B5EF4-FFF2-40B4-BE49-F238E27FC236}">
                  <a16:creationId xmlns:a16="http://schemas.microsoft.com/office/drawing/2014/main" id="{00000000-0008-0000-0000-00000D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40</xdr:row>
          <xdr:rowOff>47625</xdr:rowOff>
        </xdr:from>
        <xdr:to>
          <xdr:col>7</xdr:col>
          <xdr:colOff>419100</xdr:colOff>
          <xdr:row>40</xdr:row>
          <xdr:rowOff>266700</xdr:rowOff>
        </xdr:to>
        <xdr:sp macro="" textlink="">
          <xdr:nvSpPr>
            <xdr:cNvPr id="12814" name="Option Button 526" hidden="1">
              <a:extLst>
                <a:ext uri="{63B3BB69-23CF-44E3-9099-C40C66FF867C}">
                  <a14:compatExt spid="_x0000_s12814"/>
                </a:ext>
                <a:ext uri="{FF2B5EF4-FFF2-40B4-BE49-F238E27FC236}">
                  <a16:creationId xmlns:a16="http://schemas.microsoft.com/office/drawing/2014/main" id="{00000000-0008-0000-0000-00000E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40</xdr:row>
          <xdr:rowOff>47625</xdr:rowOff>
        </xdr:from>
        <xdr:to>
          <xdr:col>8</xdr:col>
          <xdr:colOff>419100</xdr:colOff>
          <xdr:row>40</xdr:row>
          <xdr:rowOff>266700</xdr:rowOff>
        </xdr:to>
        <xdr:sp macro="" textlink="">
          <xdr:nvSpPr>
            <xdr:cNvPr id="12815" name="Option Button 527" hidden="1">
              <a:extLst>
                <a:ext uri="{63B3BB69-23CF-44E3-9099-C40C66FF867C}">
                  <a14:compatExt spid="_x0000_s12815"/>
                </a:ext>
                <a:ext uri="{FF2B5EF4-FFF2-40B4-BE49-F238E27FC236}">
                  <a16:creationId xmlns:a16="http://schemas.microsoft.com/office/drawing/2014/main" id="{00000000-0008-0000-0000-00000F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40</xdr:row>
          <xdr:rowOff>47625</xdr:rowOff>
        </xdr:from>
        <xdr:to>
          <xdr:col>9</xdr:col>
          <xdr:colOff>419100</xdr:colOff>
          <xdr:row>40</xdr:row>
          <xdr:rowOff>266700</xdr:rowOff>
        </xdr:to>
        <xdr:sp macro="" textlink="">
          <xdr:nvSpPr>
            <xdr:cNvPr id="12816" name="Option Button 528" hidden="1">
              <a:extLst>
                <a:ext uri="{63B3BB69-23CF-44E3-9099-C40C66FF867C}">
                  <a14:compatExt spid="_x0000_s12816"/>
                </a:ext>
                <a:ext uri="{FF2B5EF4-FFF2-40B4-BE49-F238E27FC236}">
                  <a16:creationId xmlns:a16="http://schemas.microsoft.com/office/drawing/2014/main" id="{00000000-0008-0000-0000-000010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40</xdr:row>
          <xdr:rowOff>47625</xdr:rowOff>
        </xdr:from>
        <xdr:to>
          <xdr:col>10</xdr:col>
          <xdr:colOff>419100</xdr:colOff>
          <xdr:row>40</xdr:row>
          <xdr:rowOff>266700</xdr:rowOff>
        </xdr:to>
        <xdr:sp macro="" textlink="">
          <xdr:nvSpPr>
            <xdr:cNvPr id="12817" name="Option Button 529" hidden="1">
              <a:extLst>
                <a:ext uri="{63B3BB69-23CF-44E3-9099-C40C66FF867C}">
                  <a14:compatExt spid="_x0000_s12817"/>
                </a:ext>
                <a:ext uri="{FF2B5EF4-FFF2-40B4-BE49-F238E27FC236}">
                  <a16:creationId xmlns:a16="http://schemas.microsoft.com/office/drawing/2014/main" id="{00000000-0008-0000-0000-000011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40</xdr:row>
          <xdr:rowOff>47625</xdr:rowOff>
        </xdr:from>
        <xdr:to>
          <xdr:col>11</xdr:col>
          <xdr:colOff>419100</xdr:colOff>
          <xdr:row>40</xdr:row>
          <xdr:rowOff>266700</xdr:rowOff>
        </xdr:to>
        <xdr:sp macro="" textlink="">
          <xdr:nvSpPr>
            <xdr:cNvPr id="12818" name="Option Button 530" hidden="1">
              <a:extLst>
                <a:ext uri="{63B3BB69-23CF-44E3-9099-C40C66FF867C}">
                  <a14:compatExt spid="_x0000_s12818"/>
                </a:ext>
                <a:ext uri="{FF2B5EF4-FFF2-40B4-BE49-F238E27FC236}">
                  <a16:creationId xmlns:a16="http://schemas.microsoft.com/office/drawing/2014/main" id="{00000000-0008-0000-0000-000012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41</xdr:row>
          <xdr:rowOff>47625</xdr:rowOff>
        </xdr:from>
        <xdr:to>
          <xdr:col>7</xdr:col>
          <xdr:colOff>409575</xdr:colOff>
          <xdr:row>41</xdr:row>
          <xdr:rowOff>266700</xdr:rowOff>
        </xdr:to>
        <xdr:sp macro="" textlink="">
          <xdr:nvSpPr>
            <xdr:cNvPr id="12819" name="Option Button 531" hidden="1">
              <a:extLst>
                <a:ext uri="{63B3BB69-23CF-44E3-9099-C40C66FF867C}">
                  <a14:compatExt spid="_x0000_s12819"/>
                </a:ext>
                <a:ext uri="{FF2B5EF4-FFF2-40B4-BE49-F238E27FC236}">
                  <a16:creationId xmlns:a16="http://schemas.microsoft.com/office/drawing/2014/main" id="{00000000-0008-0000-0000-000013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41</xdr:row>
          <xdr:rowOff>47625</xdr:rowOff>
        </xdr:from>
        <xdr:to>
          <xdr:col>8</xdr:col>
          <xdr:colOff>419100</xdr:colOff>
          <xdr:row>41</xdr:row>
          <xdr:rowOff>266700</xdr:rowOff>
        </xdr:to>
        <xdr:sp macro="" textlink="">
          <xdr:nvSpPr>
            <xdr:cNvPr id="12820" name="Option Button 532" hidden="1">
              <a:extLst>
                <a:ext uri="{63B3BB69-23CF-44E3-9099-C40C66FF867C}">
                  <a14:compatExt spid="_x0000_s12820"/>
                </a:ext>
                <a:ext uri="{FF2B5EF4-FFF2-40B4-BE49-F238E27FC236}">
                  <a16:creationId xmlns:a16="http://schemas.microsoft.com/office/drawing/2014/main" id="{00000000-0008-0000-0000-000014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41</xdr:row>
          <xdr:rowOff>47625</xdr:rowOff>
        </xdr:from>
        <xdr:to>
          <xdr:col>9</xdr:col>
          <xdr:colOff>419100</xdr:colOff>
          <xdr:row>41</xdr:row>
          <xdr:rowOff>266700</xdr:rowOff>
        </xdr:to>
        <xdr:sp macro="" textlink="">
          <xdr:nvSpPr>
            <xdr:cNvPr id="12821" name="Option Button 533" hidden="1">
              <a:extLst>
                <a:ext uri="{63B3BB69-23CF-44E3-9099-C40C66FF867C}">
                  <a14:compatExt spid="_x0000_s12821"/>
                </a:ext>
                <a:ext uri="{FF2B5EF4-FFF2-40B4-BE49-F238E27FC236}">
                  <a16:creationId xmlns:a16="http://schemas.microsoft.com/office/drawing/2014/main" id="{00000000-0008-0000-0000-000015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41</xdr:row>
          <xdr:rowOff>47625</xdr:rowOff>
        </xdr:from>
        <xdr:to>
          <xdr:col>10</xdr:col>
          <xdr:colOff>419100</xdr:colOff>
          <xdr:row>41</xdr:row>
          <xdr:rowOff>266700</xdr:rowOff>
        </xdr:to>
        <xdr:sp macro="" textlink="">
          <xdr:nvSpPr>
            <xdr:cNvPr id="12822" name="Option Button 534" hidden="1">
              <a:extLst>
                <a:ext uri="{63B3BB69-23CF-44E3-9099-C40C66FF867C}">
                  <a14:compatExt spid="_x0000_s12822"/>
                </a:ext>
                <a:ext uri="{FF2B5EF4-FFF2-40B4-BE49-F238E27FC236}">
                  <a16:creationId xmlns:a16="http://schemas.microsoft.com/office/drawing/2014/main" id="{00000000-0008-0000-0000-000016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41</xdr:row>
          <xdr:rowOff>47625</xdr:rowOff>
        </xdr:from>
        <xdr:to>
          <xdr:col>11</xdr:col>
          <xdr:colOff>419100</xdr:colOff>
          <xdr:row>41</xdr:row>
          <xdr:rowOff>266700</xdr:rowOff>
        </xdr:to>
        <xdr:sp macro="" textlink="">
          <xdr:nvSpPr>
            <xdr:cNvPr id="12823" name="Option Button 535" hidden="1">
              <a:extLst>
                <a:ext uri="{63B3BB69-23CF-44E3-9099-C40C66FF867C}">
                  <a14:compatExt spid="_x0000_s12823"/>
                </a:ext>
                <a:ext uri="{FF2B5EF4-FFF2-40B4-BE49-F238E27FC236}">
                  <a16:creationId xmlns:a16="http://schemas.microsoft.com/office/drawing/2014/main" id="{00000000-0008-0000-0000-000017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42</xdr:row>
          <xdr:rowOff>38100</xdr:rowOff>
        </xdr:from>
        <xdr:to>
          <xdr:col>7</xdr:col>
          <xdr:colOff>428625</xdr:colOff>
          <xdr:row>42</xdr:row>
          <xdr:rowOff>257175</xdr:rowOff>
        </xdr:to>
        <xdr:sp macro="" textlink="">
          <xdr:nvSpPr>
            <xdr:cNvPr id="12824" name="Option Button 536" hidden="1">
              <a:extLst>
                <a:ext uri="{63B3BB69-23CF-44E3-9099-C40C66FF867C}">
                  <a14:compatExt spid="_x0000_s12824"/>
                </a:ext>
                <a:ext uri="{FF2B5EF4-FFF2-40B4-BE49-F238E27FC236}">
                  <a16:creationId xmlns:a16="http://schemas.microsoft.com/office/drawing/2014/main" id="{00000000-0008-0000-0000-000018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42</xdr:row>
          <xdr:rowOff>38100</xdr:rowOff>
        </xdr:from>
        <xdr:to>
          <xdr:col>8</xdr:col>
          <xdr:colOff>428625</xdr:colOff>
          <xdr:row>42</xdr:row>
          <xdr:rowOff>257175</xdr:rowOff>
        </xdr:to>
        <xdr:sp macro="" textlink="">
          <xdr:nvSpPr>
            <xdr:cNvPr id="12825" name="Option Button 537" hidden="1">
              <a:extLst>
                <a:ext uri="{63B3BB69-23CF-44E3-9099-C40C66FF867C}">
                  <a14:compatExt spid="_x0000_s12825"/>
                </a:ext>
                <a:ext uri="{FF2B5EF4-FFF2-40B4-BE49-F238E27FC236}">
                  <a16:creationId xmlns:a16="http://schemas.microsoft.com/office/drawing/2014/main" id="{00000000-0008-0000-0000-000019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42</xdr:row>
          <xdr:rowOff>38100</xdr:rowOff>
        </xdr:from>
        <xdr:to>
          <xdr:col>9</xdr:col>
          <xdr:colOff>428625</xdr:colOff>
          <xdr:row>42</xdr:row>
          <xdr:rowOff>257175</xdr:rowOff>
        </xdr:to>
        <xdr:sp macro="" textlink="">
          <xdr:nvSpPr>
            <xdr:cNvPr id="12826" name="Option Button 538" hidden="1">
              <a:extLst>
                <a:ext uri="{63B3BB69-23CF-44E3-9099-C40C66FF867C}">
                  <a14:compatExt spid="_x0000_s12826"/>
                </a:ext>
                <a:ext uri="{FF2B5EF4-FFF2-40B4-BE49-F238E27FC236}">
                  <a16:creationId xmlns:a16="http://schemas.microsoft.com/office/drawing/2014/main" id="{00000000-0008-0000-0000-00001A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42</xdr:row>
          <xdr:rowOff>38100</xdr:rowOff>
        </xdr:from>
        <xdr:to>
          <xdr:col>10</xdr:col>
          <xdr:colOff>428625</xdr:colOff>
          <xdr:row>42</xdr:row>
          <xdr:rowOff>257175</xdr:rowOff>
        </xdr:to>
        <xdr:sp macro="" textlink="">
          <xdr:nvSpPr>
            <xdr:cNvPr id="12827" name="Option Button 539" hidden="1">
              <a:extLst>
                <a:ext uri="{63B3BB69-23CF-44E3-9099-C40C66FF867C}">
                  <a14:compatExt spid="_x0000_s12827"/>
                </a:ext>
                <a:ext uri="{FF2B5EF4-FFF2-40B4-BE49-F238E27FC236}">
                  <a16:creationId xmlns:a16="http://schemas.microsoft.com/office/drawing/2014/main" id="{00000000-0008-0000-0000-00001B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42</xdr:row>
          <xdr:rowOff>38100</xdr:rowOff>
        </xdr:from>
        <xdr:to>
          <xdr:col>11</xdr:col>
          <xdr:colOff>428625</xdr:colOff>
          <xdr:row>42</xdr:row>
          <xdr:rowOff>257175</xdr:rowOff>
        </xdr:to>
        <xdr:sp macro="" textlink="">
          <xdr:nvSpPr>
            <xdr:cNvPr id="12828" name="Option Button 540" hidden="1">
              <a:extLst>
                <a:ext uri="{63B3BB69-23CF-44E3-9099-C40C66FF867C}">
                  <a14:compatExt spid="_x0000_s12828"/>
                </a:ext>
                <a:ext uri="{FF2B5EF4-FFF2-40B4-BE49-F238E27FC236}">
                  <a16:creationId xmlns:a16="http://schemas.microsoft.com/office/drawing/2014/main" id="{00000000-0008-0000-0000-00001C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43</xdr:row>
          <xdr:rowOff>47625</xdr:rowOff>
        </xdr:from>
        <xdr:to>
          <xdr:col>7</xdr:col>
          <xdr:colOff>438150</xdr:colOff>
          <xdr:row>43</xdr:row>
          <xdr:rowOff>266700</xdr:rowOff>
        </xdr:to>
        <xdr:sp macro="" textlink="">
          <xdr:nvSpPr>
            <xdr:cNvPr id="12829" name="Option Button 541" hidden="1">
              <a:extLst>
                <a:ext uri="{63B3BB69-23CF-44E3-9099-C40C66FF867C}">
                  <a14:compatExt spid="_x0000_s12829"/>
                </a:ext>
                <a:ext uri="{FF2B5EF4-FFF2-40B4-BE49-F238E27FC236}">
                  <a16:creationId xmlns:a16="http://schemas.microsoft.com/office/drawing/2014/main" id="{00000000-0008-0000-0000-00001D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43</xdr:row>
          <xdr:rowOff>47625</xdr:rowOff>
        </xdr:from>
        <xdr:to>
          <xdr:col>8</xdr:col>
          <xdr:colOff>438150</xdr:colOff>
          <xdr:row>43</xdr:row>
          <xdr:rowOff>266700</xdr:rowOff>
        </xdr:to>
        <xdr:sp macro="" textlink="">
          <xdr:nvSpPr>
            <xdr:cNvPr id="12830" name="Option Button 542" hidden="1">
              <a:extLst>
                <a:ext uri="{63B3BB69-23CF-44E3-9099-C40C66FF867C}">
                  <a14:compatExt spid="_x0000_s12830"/>
                </a:ext>
                <a:ext uri="{FF2B5EF4-FFF2-40B4-BE49-F238E27FC236}">
                  <a16:creationId xmlns:a16="http://schemas.microsoft.com/office/drawing/2014/main" id="{00000000-0008-0000-0000-00001E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43</xdr:row>
          <xdr:rowOff>47625</xdr:rowOff>
        </xdr:from>
        <xdr:to>
          <xdr:col>9</xdr:col>
          <xdr:colOff>438150</xdr:colOff>
          <xdr:row>43</xdr:row>
          <xdr:rowOff>266700</xdr:rowOff>
        </xdr:to>
        <xdr:sp macro="" textlink="">
          <xdr:nvSpPr>
            <xdr:cNvPr id="12831" name="Option Button 543" hidden="1">
              <a:extLst>
                <a:ext uri="{63B3BB69-23CF-44E3-9099-C40C66FF867C}">
                  <a14:compatExt spid="_x0000_s12831"/>
                </a:ext>
                <a:ext uri="{FF2B5EF4-FFF2-40B4-BE49-F238E27FC236}">
                  <a16:creationId xmlns:a16="http://schemas.microsoft.com/office/drawing/2014/main" id="{00000000-0008-0000-0000-00001F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43</xdr:row>
          <xdr:rowOff>47625</xdr:rowOff>
        </xdr:from>
        <xdr:to>
          <xdr:col>10</xdr:col>
          <xdr:colOff>438150</xdr:colOff>
          <xdr:row>43</xdr:row>
          <xdr:rowOff>266700</xdr:rowOff>
        </xdr:to>
        <xdr:sp macro="" textlink="">
          <xdr:nvSpPr>
            <xdr:cNvPr id="12832" name="Option Button 544" hidden="1">
              <a:extLst>
                <a:ext uri="{63B3BB69-23CF-44E3-9099-C40C66FF867C}">
                  <a14:compatExt spid="_x0000_s12832"/>
                </a:ext>
                <a:ext uri="{FF2B5EF4-FFF2-40B4-BE49-F238E27FC236}">
                  <a16:creationId xmlns:a16="http://schemas.microsoft.com/office/drawing/2014/main" id="{00000000-0008-0000-0000-000020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43</xdr:row>
          <xdr:rowOff>47625</xdr:rowOff>
        </xdr:from>
        <xdr:to>
          <xdr:col>11</xdr:col>
          <xdr:colOff>438150</xdr:colOff>
          <xdr:row>43</xdr:row>
          <xdr:rowOff>266700</xdr:rowOff>
        </xdr:to>
        <xdr:sp macro="" textlink="">
          <xdr:nvSpPr>
            <xdr:cNvPr id="12833" name="Option Button 545" hidden="1">
              <a:extLst>
                <a:ext uri="{63B3BB69-23CF-44E3-9099-C40C66FF867C}">
                  <a14:compatExt spid="_x0000_s12833"/>
                </a:ext>
                <a:ext uri="{FF2B5EF4-FFF2-40B4-BE49-F238E27FC236}">
                  <a16:creationId xmlns:a16="http://schemas.microsoft.com/office/drawing/2014/main" id="{00000000-0008-0000-0000-000021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44</xdr:row>
          <xdr:rowOff>47625</xdr:rowOff>
        </xdr:from>
        <xdr:to>
          <xdr:col>7</xdr:col>
          <xdr:colOff>428625</xdr:colOff>
          <xdr:row>44</xdr:row>
          <xdr:rowOff>266700</xdr:rowOff>
        </xdr:to>
        <xdr:sp macro="" textlink="">
          <xdr:nvSpPr>
            <xdr:cNvPr id="12834" name="Option Button 546" hidden="1">
              <a:extLst>
                <a:ext uri="{63B3BB69-23CF-44E3-9099-C40C66FF867C}">
                  <a14:compatExt spid="_x0000_s12834"/>
                </a:ext>
                <a:ext uri="{FF2B5EF4-FFF2-40B4-BE49-F238E27FC236}">
                  <a16:creationId xmlns:a16="http://schemas.microsoft.com/office/drawing/2014/main" id="{00000000-0008-0000-0000-000022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44</xdr:row>
          <xdr:rowOff>47625</xdr:rowOff>
        </xdr:from>
        <xdr:to>
          <xdr:col>8</xdr:col>
          <xdr:colOff>428625</xdr:colOff>
          <xdr:row>44</xdr:row>
          <xdr:rowOff>266700</xdr:rowOff>
        </xdr:to>
        <xdr:sp macro="" textlink="">
          <xdr:nvSpPr>
            <xdr:cNvPr id="12835" name="Option Button 547" hidden="1">
              <a:extLst>
                <a:ext uri="{63B3BB69-23CF-44E3-9099-C40C66FF867C}">
                  <a14:compatExt spid="_x0000_s12835"/>
                </a:ext>
                <a:ext uri="{FF2B5EF4-FFF2-40B4-BE49-F238E27FC236}">
                  <a16:creationId xmlns:a16="http://schemas.microsoft.com/office/drawing/2014/main" id="{00000000-0008-0000-0000-000023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44</xdr:row>
          <xdr:rowOff>47625</xdr:rowOff>
        </xdr:from>
        <xdr:to>
          <xdr:col>9</xdr:col>
          <xdr:colOff>428625</xdr:colOff>
          <xdr:row>44</xdr:row>
          <xdr:rowOff>266700</xdr:rowOff>
        </xdr:to>
        <xdr:sp macro="" textlink="">
          <xdr:nvSpPr>
            <xdr:cNvPr id="12836" name="Option Button 548" hidden="1">
              <a:extLst>
                <a:ext uri="{63B3BB69-23CF-44E3-9099-C40C66FF867C}">
                  <a14:compatExt spid="_x0000_s12836"/>
                </a:ext>
                <a:ext uri="{FF2B5EF4-FFF2-40B4-BE49-F238E27FC236}">
                  <a16:creationId xmlns:a16="http://schemas.microsoft.com/office/drawing/2014/main" id="{00000000-0008-0000-0000-000024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44</xdr:row>
          <xdr:rowOff>47625</xdr:rowOff>
        </xdr:from>
        <xdr:to>
          <xdr:col>10</xdr:col>
          <xdr:colOff>428625</xdr:colOff>
          <xdr:row>44</xdr:row>
          <xdr:rowOff>266700</xdr:rowOff>
        </xdr:to>
        <xdr:sp macro="" textlink="">
          <xdr:nvSpPr>
            <xdr:cNvPr id="12837" name="Option Button 549" hidden="1">
              <a:extLst>
                <a:ext uri="{63B3BB69-23CF-44E3-9099-C40C66FF867C}">
                  <a14:compatExt spid="_x0000_s12837"/>
                </a:ext>
                <a:ext uri="{FF2B5EF4-FFF2-40B4-BE49-F238E27FC236}">
                  <a16:creationId xmlns:a16="http://schemas.microsoft.com/office/drawing/2014/main" id="{00000000-0008-0000-0000-000025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44</xdr:row>
          <xdr:rowOff>57150</xdr:rowOff>
        </xdr:from>
        <xdr:to>
          <xdr:col>11</xdr:col>
          <xdr:colOff>428625</xdr:colOff>
          <xdr:row>44</xdr:row>
          <xdr:rowOff>276225</xdr:rowOff>
        </xdr:to>
        <xdr:sp macro="" textlink="">
          <xdr:nvSpPr>
            <xdr:cNvPr id="12838" name="Option Button 550" hidden="1">
              <a:extLst>
                <a:ext uri="{63B3BB69-23CF-44E3-9099-C40C66FF867C}">
                  <a14:compatExt spid="_x0000_s12838"/>
                </a:ext>
                <a:ext uri="{FF2B5EF4-FFF2-40B4-BE49-F238E27FC236}">
                  <a16:creationId xmlns:a16="http://schemas.microsoft.com/office/drawing/2014/main" id="{00000000-0008-0000-0000-000026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45</xdr:row>
          <xdr:rowOff>57150</xdr:rowOff>
        </xdr:from>
        <xdr:to>
          <xdr:col>7</xdr:col>
          <xdr:colOff>428625</xdr:colOff>
          <xdr:row>45</xdr:row>
          <xdr:rowOff>276225</xdr:rowOff>
        </xdr:to>
        <xdr:sp macro="" textlink="">
          <xdr:nvSpPr>
            <xdr:cNvPr id="12840" name="Option Button 552" hidden="1">
              <a:extLst>
                <a:ext uri="{63B3BB69-23CF-44E3-9099-C40C66FF867C}">
                  <a14:compatExt spid="_x0000_s12840"/>
                </a:ext>
                <a:ext uri="{FF2B5EF4-FFF2-40B4-BE49-F238E27FC236}">
                  <a16:creationId xmlns:a16="http://schemas.microsoft.com/office/drawing/2014/main" id="{00000000-0008-0000-0000-000028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45</xdr:row>
          <xdr:rowOff>57150</xdr:rowOff>
        </xdr:from>
        <xdr:to>
          <xdr:col>8</xdr:col>
          <xdr:colOff>428625</xdr:colOff>
          <xdr:row>45</xdr:row>
          <xdr:rowOff>276225</xdr:rowOff>
        </xdr:to>
        <xdr:sp macro="" textlink="">
          <xdr:nvSpPr>
            <xdr:cNvPr id="12841" name="Option Button 553" hidden="1">
              <a:extLst>
                <a:ext uri="{63B3BB69-23CF-44E3-9099-C40C66FF867C}">
                  <a14:compatExt spid="_x0000_s12841"/>
                </a:ext>
                <a:ext uri="{FF2B5EF4-FFF2-40B4-BE49-F238E27FC236}">
                  <a16:creationId xmlns:a16="http://schemas.microsoft.com/office/drawing/2014/main" id="{00000000-0008-0000-0000-000029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45</xdr:row>
          <xdr:rowOff>57150</xdr:rowOff>
        </xdr:from>
        <xdr:to>
          <xdr:col>9</xdr:col>
          <xdr:colOff>428625</xdr:colOff>
          <xdr:row>45</xdr:row>
          <xdr:rowOff>276225</xdr:rowOff>
        </xdr:to>
        <xdr:sp macro="" textlink="">
          <xdr:nvSpPr>
            <xdr:cNvPr id="12842" name="Option Button 554" hidden="1">
              <a:extLst>
                <a:ext uri="{63B3BB69-23CF-44E3-9099-C40C66FF867C}">
                  <a14:compatExt spid="_x0000_s12842"/>
                </a:ext>
                <a:ext uri="{FF2B5EF4-FFF2-40B4-BE49-F238E27FC236}">
                  <a16:creationId xmlns:a16="http://schemas.microsoft.com/office/drawing/2014/main" id="{00000000-0008-0000-0000-00002A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45</xdr:row>
          <xdr:rowOff>57150</xdr:rowOff>
        </xdr:from>
        <xdr:to>
          <xdr:col>10</xdr:col>
          <xdr:colOff>428625</xdr:colOff>
          <xdr:row>45</xdr:row>
          <xdr:rowOff>276225</xdr:rowOff>
        </xdr:to>
        <xdr:sp macro="" textlink="">
          <xdr:nvSpPr>
            <xdr:cNvPr id="12843" name="Option Button 555" hidden="1">
              <a:extLst>
                <a:ext uri="{63B3BB69-23CF-44E3-9099-C40C66FF867C}">
                  <a14:compatExt spid="_x0000_s12843"/>
                </a:ext>
                <a:ext uri="{FF2B5EF4-FFF2-40B4-BE49-F238E27FC236}">
                  <a16:creationId xmlns:a16="http://schemas.microsoft.com/office/drawing/2014/main" id="{00000000-0008-0000-0000-00002B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45</xdr:row>
          <xdr:rowOff>57150</xdr:rowOff>
        </xdr:from>
        <xdr:to>
          <xdr:col>11</xdr:col>
          <xdr:colOff>428625</xdr:colOff>
          <xdr:row>45</xdr:row>
          <xdr:rowOff>276225</xdr:rowOff>
        </xdr:to>
        <xdr:sp macro="" textlink="">
          <xdr:nvSpPr>
            <xdr:cNvPr id="12844" name="Option Button 556" hidden="1">
              <a:extLst>
                <a:ext uri="{63B3BB69-23CF-44E3-9099-C40C66FF867C}">
                  <a14:compatExt spid="_x0000_s12844"/>
                </a:ext>
                <a:ext uri="{FF2B5EF4-FFF2-40B4-BE49-F238E27FC236}">
                  <a16:creationId xmlns:a16="http://schemas.microsoft.com/office/drawing/2014/main" id="{00000000-0008-0000-0000-00002C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46</xdr:row>
          <xdr:rowOff>57150</xdr:rowOff>
        </xdr:from>
        <xdr:to>
          <xdr:col>7</xdr:col>
          <xdr:colOff>428625</xdr:colOff>
          <xdr:row>46</xdr:row>
          <xdr:rowOff>276225</xdr:rowOff>
        </xdr:to>
        <xdr:sp macro="" textlink="">
          <xdr:nvSpPr>
            <xdr:cNvPr id="12845" name="Option Button 557" hidden="1">
              <a:extLst>
                <a:ext uri="{63B3BB69-23CF-44E3-9099-C40C66FF867C}">
                  <a14:compatExt spid="_x0000_s12845"/>
                </a:ext>
                <a:ext uri="{FF2B5EF4-FFF2-40B4-BE49-F238E27FC236}">
                  <a16:creationId xmlns:a16="http://schemas.microsoft.com/office/drawing/2014/main" id="{00000000-0008-0000-0000-00002D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46</xdr:row>
          <xdr:rowOff>57150</xdr:rowOff>
        </xdr:from>
        <xdr:to>
          <xdr:col>8</xdr:col>
          <xdr:colOff>428625</xdr:colOff>
          <xdr:row>46</xdr:row>
          <xdr:rowOff>276225</xdr:rowOff>
        </xdr:to>
        <xdr:sp macro="" textlink="">
          <xdr:nvSpPr>
            <xdr:cNvPr id="12846" name="Option Button 558" hidden="1">
              <a:extLst>
                <a:ext uri="{63B3BB69-23CF-44E3-9099-C40C66FF867C}">
                  <a14:compatExt spid="_x0000_s12846"/>
                </a:ext>
                <a:ext uri="{FF2B5EF4-FFF2-40B4-BE49-F238E27FC236}">
                  <a16:creationId xmlns:a16="http://schemas.microsoft.com/office/drawing/2014/main" id="{00000000-0008-0000-0000-00002E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46</xdr:row>
          <xdr:rowOff>57150</xdr:rowOff>
        </xdr:from>
        <xdr:to>
          <xdr:col>9</xdr:col>
          <xdr:colOff>428625</xdr:colOff>
          <xdr:row>46</xdr:row>
          <xdr:rowOff>276225</xdr:rowOff>
        </xdr:to>
        <xdr:sp macro="" textlink="">
          <xdr:nvSpPr>
            <xdr:cNvPr id="12847" name="Option Button 559" hidden="1">
              <a:extLst>
                <a:ext uri="{63B3BB69-23CF-44E3-9099-C40C66FF867C}">
                  <a14:compatExt spid="_x0000_s12847"/>
                </a:ext>
                <a:ext uri="{FF2B5EF4-FFF2-40B4-BE49-F238E27FC236}">
                  <a16:creationId xmlns:a16="http://schemas.microsoft.com/office/drawing/2014/main" id="{00000000-0008-0000-0000-00002F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46</xdr:row>
          <xdr:rowOff>57150</xdr:rowOff>
        </xdr:from>
        <xdr:to>
          <xdr:col>10</xdr:col>
          <xdr:colOff>428625</xdr:colOff>
          <xdr:row>46</xdr:row>
          <xdr:rowOff>276225</xdr:rowOff>
        </xdr:to>
        <xdr:sp macro="" textlink="">
          <xdr:nvSpPr>
            <xdr:cNvPr id="12848" name="Option Button 560" hidden="1">
              <a:extLst>
                <a:ext uri="{63B3BB69-23CF-44E3-9099-C40C66FF867C}">
                  <a14:compatExt spid="_x0000_s12848"/>
                </a:ext>
                <a:ext uri="{FF2B5EF4-FFF2-40B4-BE49-F238E27FC236}">
                  <a16:creationId xmlns:a16="http://schemas.microsoft.com/office/drawing/2014/main" id="{00000000-0008-0000-0000-000030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46</xdr:row>
          <xdr:rowOff>57150</xdr:rowOff>
        </xdr:from>
        <xdr:to>
          <xdr:col>11</xdr:col>
          <xdr:colOff>428625</xdr:colOff>
          <xdr:row>46</xdr:row>
          <xdr:rowOff>276225</xdr:rowOff>
        </xdr:to>
        <xdr:sp macro="" textlink="">
          <xdr:nvSpPr>
            <xdr:cNvPr id="12849" name="Option Button 561" hidden="1">
              <a:extLst>
                <a:ext uri="{63B3BB69-23CF-44E3-9099-C40C66FF867C}">
                  <a14:compatExt spid="_x0000_s12849"/>
                </a:ext>
                <a:ext uri="{FF2B5EF4-FFF2-40B4-BE49-F238E27FC236}">
                  <a16:creationId xmlns:a16="http://schemas.microsoft.com/office/drawing/2014/main" id="{00000000-0008-0000-0000-000031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38</xdr:row>
          <xdr:rowOff>76200</xdr:rowOff>
        </xdr:from>
        <xdr:to>
          <xdr:col>7</xdr:col>
          <xdr:colOff>400050</xdr:colOff>
          <xdr:row>38</xdr:row>
          <xdr:rowOff>295275</xdr:rowOff>
        </xdr:to>
        <xdr:sp macro="" textlink="">
          <xdr:nvSpPr>
            <xdr:cNvPr id="12850" name="Option Button 562" hidden="1">
              <a:extLst>
                <a:ext uri="{63B3BB69-23CF-44E3-9099-C40C66FF867C}">
                  <a14:compatExt spid="_x0000_s12850"/>
                </a:ext>
                <a:ext uri="{FF2B5EF4-FFF2-40B4-BE49-F238E27FC236}">
                  <a16:creationId xmlns:a16="http://schemas.microsoft.com/office/drawing/2014/main" id="{00000000-0008-0000-0000-000032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38</xdr:row>
          <xdr:rowOff>76200</xdr:rowOff>
        </xdr:from>
        <xdr:to>
          <xdr:col>8</xdr:col>
          <xdr:colOff>400050</xdr:colOff>
          <xdr:row>38</xdr:row>
          <xdr:rowOff>295275</xdr:rowOff>
        </xdr:to>
        <xdr:sp macro="" textlink="">
          <xdr:nvSpPr>
            <xdr:cNvPr id="12851" name="Option Button 563" hidden="1">
              <a:extLst>
                <a:ext uri="{63B3BB69-23CF-44E3-9099-C40C66FF867C}">
                  <a14:compatExt spid="_x0000_s12851"/>
                </a:ext>
                <a:ext uri="{FF2B5EF4-FFF2-40B4-BE49-F238E27FC236}">
                  <a16:creationId xmlns:a16="http://schemas.microsoft.com/office/drawing/2014/main" id="{00000000-0008-0000-0000-000033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38</xdr:row>
          <xdr:rowOff>76200</xdr:rowOff>
        </xdr:from>
        <xdr:to>
          <xdr:col>9</xdr:col>
          <xdr:colOff>400050</xdr:colOff>
          <xdr:row>38</xdr:row>
          <xdr:rowOff>295275</xdr:rowOff>
        </xdr:to>
        <xdr:sp macro="" textlink="">
          <xdr:nvSpPr>
            <xdr:cNvPr id="12852" name="Option Button 564" hidden="1">
              <a:extLst>
                <a:ext uri="{63B3BB69-23CF-44E3-9099-C40C66FF867C}">
                  <a14:compatExt spid="_x0000_s12852"/>
                </a:ext>
                <a:ext uri="{FF2B5EF4-FFF2-40B4-BE49-F238E27FC236}">
                  <a16:creationId xmlns:a16="http://schemas.microsoft.com/office/drawing/2014/main" id="{00000000-0008-0000-0000-000034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38</xdr:row>
          <xdr:rowOff>76200</xdr:rowOff>
        </xdr:from>
        <xdr:to>
          <xdr:col>10</xdr:col>
          <xdr:colOff>400050</xdr:colOff>
          <xdr:row>38</xdr:row>
          <xdr:rowOff>295275</xdr:rowOff>
        </xdr:to>
        <xdr:sp macro="" textlink="">
          <xdr:nvSpPr>
            <xdr:cNvPr id="12853" name="Option Button 565" hidden="1">
              <a:extLst>
                <a:ext uri="{63B3BB69-23CF-44E3-9099-C40C66FF867C}">
                  <a14:compatExt spid="_x0000_s12853"/>
                </a:ext>
                <a:ext uri="{FF2B5EF4-FFF2-40B4-BE49-F238E27FC236}">
                  <a16:creationId xmlns:a16="http://schemas.microsoft.com/office/drawing/2014/main" id="{00000000-0008-0000-0000-000035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38</xdr:row>
          <xdr:rowOff>76200</xdr:rowOff>
        </xdr:from>
        <xdr:to>
          <xdr:col>11</xdr:col>
          <xdr:colOff>400050</xdr:colOff>
          <xdr:row>38</xdr:row>
          <xdr:rowOff>295275</xdr:rowOff>
        </xdr:to>
        <xdr:sp macro="" textlink="">
          <xdr:nvSpPr>
            <xdr:cNvPr id="12854" name="Option Button 566" hidden="1">
              <a:extLst>
                <a:ext uri="{63B3BB69-23CF-44E3-9099-C40C66FF867C}">
                  <a14:compatExt spid="_x0000_s12854"/>
                </a:ext>
                <a:ext uri="{FF2B5EF4-FFF2-40B4-BE49-F238E27FC236}">
                  <a16:creationId xmlns:a16="http://schemas.microsoft.com/office/drawing/2014/main" id="{00000000-0008-0000-0000-000036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12</xdr:col>
          <xdr:colOff>0</xdr:colOff>
          <xdr:row>48</xdr:row>
          <xdr:rowOff>0</xdr:rowOff>
        </xdr:to>
        <xdr:sp macro="" textlink="">
          <xdr:nvSpPr>
            <xdr:cNvPr id="12878" name="Group Box 590" hidden="1">
              <a:extLst>
                <a:ext uri="{63B3BB69-23CF-44E3-9099-C40C66FF867C}">
                  <a14:compatExt spid="_x0000_s12878"/>
                </a:ext>
                <a:ext uri="{FF2B5EF4-FFF2-40B4-BE49-F238E27FC236}">
                  <a16:creationId xmlns:a16="http://schemas.microsoft.com/office/drawing/2014/main" id="{00000000-0008-0000-0000-00004E3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47</xdr:row>
          <xdr:rowOff>47625</xdr:rowOff>
        </xdr:from>
        <xdr:to>
          <xdr:col>7</xdr:col>
          <xdr:colOff>419100</xdr:colOff>
          <xdr:row>47</xdr:row>
          <xdr:rowOff>266700</xdr:rowOff>
        </xdr:to>
        <xdr:sp macro="" textlink="">
          <xdr:nvSpPr>
            <xdr:cNvPr id="12935" name="Option Button 647" hidden="1">
              <a:extLst>
                <a:ext uri="{63B3BB69-23CF-44E3-9099-C40C66FF867C}">
                  <a14:compatExt spid="_x0000_s12935"/>
                </a:ext>
                <a:ext uri="{FF2B5EF4-FFF2-40B4-BE49-F238E27FC236}">
                  <a16:creationId xmlns:a16="http://schemas.microsoft.com/office/drawing/2014/main" id="{00000000-0008-0000-0000-000087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47</xdr:row>
          <xdr:rowOff>47625</xdr:rowOff>
        </xdr:from>
        <xdr:to>
          <xdr:col>8</xdr:col>
          <xdr:colOff>438150</xdr:colOff>
          <xdr:row>47</xdr:row>
          <xdr:rowOff>266700</xdr:rowOff>
        </xdr:to>
        <xdr:sp macro="" textlink="">
          <xdr:nvSpPr>
            <xdr:cNvPr id="12936" name="Option Button 648" hidden="1">
              <a:extLst>
                <a:ext uri="{63B3BB69-23CF-44E3-9099-C40C66FF867C}">
                  <a14:compatExt spid="_x0000_s12936"/>
                </a:ext>
                <a:ext uri="{FF2B5EF4-FFF2-40B4-BE49-F238E27FC236}">
                  <a16:creationId xmlns:a16="http://schemas.microsoft.com/office/drawing/2014/main" id="{00000000-0008-0000-0000-000088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47</xdr:row>
          <xdr:rowOff>47625</xdr:rowOff>
        </xdr:from>
        <xdr:to>
          <xdr:col>9</xdr:col>
          <xdr:colOff>400050</xdr:colOff>
          <xdr:row>47</xdr:row>
          <xdr:rowOff>266700</xdr:rowOff>
        </xdr:to>
        <xdr:sp macro="" textlink="">
          <xdr:nvSpPr>
            <xdr:cNvPr id="12937" name="Option Button 649" hidden="1">
              <a:extLst>
                <a:ext uri="{63B3BB69-23CF-44E3-9099-C40C66FF867C}">
                  <a14:compatExt spid="_x0000_s12937"/>
                </a:ext>
                <a:ext uri="{FF2B5EF4-FFF2-40B4-BE49-F238E27FC236}">
                  <a16:creationId xmlns:a16="http://schemas.microsoft.com/office/drawing/2014/main" id="{00000000-0008-0000-0000-000089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47</xdr:row>
          <xdr:rowOff>47625</xdr:rowOff>
        </xdr:from>
        <xdr:to>
          <xdr:col>10</xdr:col>
          <xdr:colOff>400050</xdr:colOff>
          <xdr:row>47</xdr:row>
          <xdr:rowOff>266700</xdr:rowOff>
        </xdr:to>
        <xdr:sp macro="" textlink="">
          <xdr:nvSpPr>
            <xdr:cNvPr id="12938" name="Option Button 650" hidden="1">
              <a:extLst>
                <a:ext uri="{63B3BB69-23CF-44E3-9099-C40C66FF867C}">
                  <a14:compatExt spid="_x0000_s12938"/>
                </a:ext>
                <a:ext uri="{FF2B5EF4-FFF2-40B4-BE49-F238E27FC236}">
                  <a16:creationId xmlns:a16="http://schemas.microsoft.com/office/drawing/2014/main" id="{00000000-0008-0000-0000-00008A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47</xdr:row>
          <xdr:rowOff>47625</xdr:rowOff>
        </xdr:from>
        <xdr:to>
          <xdr:col>11</xdr:col>
          <xdr:colOff>428625</xdr:colOff>
          <xdr:row>47</xdr:row>
          <xdr:rowOff>266700</xdr:rowOff>
        </xdr:to>
        <xdr:sp macro="" textlink="">
          <xdr:nvSpPr>
            <xdr:cNvPr id="12939" name="Option Button 651" hidden="1">
              <a:extLst>
                <a:ext uri="{63B3BB69-23CF-44E3-9099-C40C66FF867C}">
                  <a14:compatExt spid="_x0000_s12939"/>
                </a:ext>
                <a:ext uri="{FF2B5EF4-FFF2-40B4-BE49-F238E27FC236}">
                  <a16:creationId xmlns:a16="http://schemas.microsoft.com/office/drawing/2014/main" id="{00000000-0008-0000-0000-00008B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63</xdr:row>
          <xdr:rowOff>0</xdr:rowOff>
        </xdr:from>
        <xdr:to>
          <xdr:col>12</xdr:col>
          <xdr:colOff>0</xdr:colOff>
          <xdr:row>64</xdr:row>
          <xdr:rowOff>0</xdr:rowOff>
        </xdr:to>
        <xdr:sp macro="" textlink="">
          <xdr:nvSpPr>
            <xdr:cNvPr id="12947" name="Group Box 659" hidden="1">
              <a:extLst>
                <a:ext uri="{63B3BB69-23CF-44E3-9099-C40C66FF867C}">
                  <a14:compatExt spid="_x0000_s12947"/>
                </a:ext>
                <a:ext uri="{FF2B5EF4-FFF2-40B4-BE49-F238E27FC236}">
                  <a16:creationId xmlns:a16="http://schemas.microsoft.com/office/drawing/2014/main" id="{00000000-0008-0000-0000-0000933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216476</xdr:colOff>
      <xdr:row>0</xdr:row>
      <xdr:rowOff>107708</xdr:rowOff>
    </xdr:from>
    <xdr:to>
      <xdr:col>0</xdr:col>
      <xdr:colOff>216476</xdr:colOff>
      <xdr:row>4</xdr:row>
      <xdr:rowOff>85730</xdr:rowOff>
    </xdr:to>
    <xdr:pic>
      <xdr:nvPicPr>
        <xdr:cNvPr id="2" name="3 Imagen" descr="http://www.trabajo.gob.ec/wp-content/uploads/logo-290x96.png">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476" y="107708"/>
          <a:ext cx="0" cy="578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59531</xdr:colOff>
      <xdr:row>0</xdr:row>
      <xdr:rowOff>47625</xdr:rowOff>
    </xdr:from>
    <xdr:to>
      <xdr:col>3</xdr:col>
      <xdr:colOff>1023937</xdr:colOff>
      <xdr:row>3</xdr:row>
      <xdr:rowOff>71437</xdr:rowOff>
    </xdr:to>
    <xdr:pic>
      <xdr:nvPicPr>
        <xdr:cNvPr id="3" name="Imagen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31" y="47625"/>
          <a:ext cx="3071812" cy="48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216476</xdr:colOff>
      <xdr:row>0</xdr:row>
      <xdr:rowOff>107708</xdr:rowOff>
    </xdr:from>
    <xdr:to>
      <xdr:col>0</xdr:col>
      <xdr:colOff>216476</xdr:colOff>
      <xdr:row>4</xdr:row>
      <xdr:rowOff>85730</xdr:rowOff>
    </xdr:to>
    <xdr:pic>
      <xdr:nvPicPr>
        <xdr:cNvPr id="2" name="3 Imagen" descr="http://www.trabajo.gob.ec/wp-content/uploads/logo-290x96.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476" y="107708"/>
          <a:ext cx="0" cy="578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123825</xdr:rowOff>
    </xdr:from>
    <xdr:to>
      <xdr:col>2</xdr:col>
      <xdr:colOff>325887</xdr:colOff>
      <xdr:row>4</xdr:row>
      <xdr:rowOff>64753</xdr:rowOff>
    </xdr:to>
    <xdr:pic>
      <xdr:nvPicPr>
        <xdr:cNvPr id="5" name="4 Imagen" descr="http://www.trabajo.gob.ec/wp-content/uploads/logo-290x96.png">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23825"/>
          <a:ext cx="1354587" cy="541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xdr:col>
      <xdr:colOff>1485900</xdr:colOff>
      <xdr:row>3</xdr:row>
      <xdr:rowOff>102853</xdr:rowOff>
    </xdr:to>
    <xdr:pic>
      <xdr:nvPicPr>
        <xdr:cNvPr id="2" name="1 Imagen" descr="http://www.trabajo.gob.ec/wp-content/uploads/logo-290x96.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1743075" cy="541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17</xdr:col>
          <xdr:colOff>104775</xdr:colOff>
          <xdr:row>31</xdr:row>
          <xdr:rowOff>95250</xdr:rowOff>
        </xdr:from>
        <xdr:to>
          <xdr:col>18</xdr:col>
          <xdr:colOff>1981200</xdr:colOff>
          <xdr:row>34</xdr:row>
          <xdr:rowOff>9525</xdr:rowOff>
        </xdr:to>
        <xdr:sp macro="" textlink="">
          <xdr:nvSpPr>
            <xdr:cNvPr id="17444" name="Group Box 36" hidden="1">
              <a:extLst>
                <a:ext uri="{63B3BB69-23CF-44E3-9099-C40C66FF867C}">
                  <a14:compatExt spid="_x0000_s17444"/>
                </a:ext>
                <a:ext uri="{FF2B5EF4-FFF2-40B4-BE49-F238E27FC236}">
                  <a16:creationId xmlns:a16="http://schemas.microsoft.com/office/drawing/2014/main" id="{00000000-0008-0000-0500-000024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61</xdr:row>
          <xdr:rowOff>123825</xdr:rowOff>
        </xdr:from>
        <xdr:to>
          <xdr:col>8</xdr:col>
          <xdr:colOff>295275</xdr:colOff>
          <xdr:row>61</xdr:row>
          <xdr:rowOff>390525</xdr:rowOff>
        </xdr:to>
        <xdr:sp macro="" textlink="">
          <xdr:nvSpPr>
            <xdr:cNvPr id="17546" name="Option Button 138" hidden="1">
              <a:extLst>
                <a:ext uri="{63B3BB69-23CF-44E3-9099-C40C66FF867C}">
                  <a14:compatExt spid="_x0000_s17546"/>
                </a:ext>
                <a:ext uri="{FF2B5EF4-FFF2-40B4-BE49-F238E27FC236}">
                  <a16:creationId xmlns:a16="http://schemas.microsoft.com/office/drawing/2014/main" id="{00000000-0008-0000-0500-00008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61</xdr:row>
          <xdr:rowOff>123825</xdr:rowOff>
        </xdr:from>
        <xdr:to>
          <xdr:col>10</xdr:col>
          <xdr:colOff>266700</xdr:colOff>
          <xdr:row>61</xdr:row>
          <xdr:rowOff>428625</xdr:rowOff>
        </xdr:to>
        <xdr:sp macro="" textlink="">
          <xdr:nvSpPr>
            <xdr:cNvPr id="17547" name="Option Button 139" hidden="1">
              <a:extLst>
                <a:ext uri="{63B3BB69-23CF-44E3-9099-C40C66FF867C}">
                  <a14:compatExt spid="_x0000_s17547"/>
                </a:ext>
                <a:ext uri="{FF2B5EF4-FFF2-40B4-BE49-F238E27FC236}">
                  <a16:creationId xmlns:a16="http://schemas.microsoft.com/office/drawing/2014/main" id="{00000000-0008-0000-0500-00008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61</xdr:row>
          <xdr:rowOff>85725</xdr:rowOff>
        </xdr:from>
        <xdr:to>
          <xdr:col>12</xdr:col>
          <xdr:colOff>238125</xdr:colOff>
          <xdr:row>61</xdr:row>
          <xdr:rowOff>390525</xdr:rowOff>
        </xdr:to>
        <xdr:sp macro="" textlink="">
          <xdr:nvSpPr>
            <xdr:cNvPr id="17548" name="Option Button 140" hidden="1">
              <a:extLst>
                <a:ext uri="{63B3BB69-23CF-44E3-9099-C40C66FF867C}">
                  <a14:compatExt spid="_x0000_s17548"/>
                </a:ext>
                <a:ext uri="{FF2B5EF4-FFF2-40B4-BE49-F238E27FC236}">
                  <a16:creationId xmlns:a16="http://schemas.microsoft.com/office/drawing/2014/main" id="{00000000-0008-0000-0500-00008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116418</xdr:colOff>
      <xdr:row>1</xdr:row>
      <xdr:rowOff>21953</xdr:rowOff>
    </xdr:from>
    <xdr:to>
      <xdr:col>3</xdr:col>
      <xdr:colOff>386293</xdr:colOff>
      <xdr:row>4</xdr:row>
      <xdr:rowOff>109210</xdr:rowOff>
    </xdr:to>
    <xdr:pic>
      <xdr:nvPicPr>
        <xdr:cNvPr id="2" name="3 Image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2492" t="66466" r="13364" b="15106"/>
        <a:stretch>
          <a:fillRect/>
        </a:stretch>
      </xdr:blipFill>
      <xdr:spPr bwMode="auto">
        <a:xfrm>
          <a:off x="364068" y="21953"/>
          <a:ext cx="1260475" cy="573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xdr:col>
      <xdr:colOff>1418665</xdr:colOff>
      <xdr:row>3</xdr:row>
      <xdr:rowOff>102853</xdr:rowOff>
    </xdr:to>
    <xdr:pic>
      <xdr:nvPicPr>
        <xdr:cNvPr id="2" name="1 Imagen" descr="http://www.trabajo.gob.ec/wp-content/uploads/logo-290x96.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1743075" cy="541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171450</xdr:colOff>
          <xdr:row>61</xdr:row>
          <xdr:rowOff>95250</xdr:rowOff>
        </xdr:from>
        <xdr:to>
          <xdr:col>7</xdr:col>
          <xdr:colOff>390525</xdr:colOff>
          <xdr:row>61</xdr:row>
          <xdr:rowOff>352425</xdr:rowOff>
        </xdr:to>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07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61</xdr:row>
          <xdr:rowOff>95250</xdr:rowOff>
        </xdr:from>
        <xdr:to>
          <xdr:col>8</xdr:col>
          <xdr:colOff>400050</xdr:colOff>
          <xdr:row>61</xdr:row>
          <xdr:rowOff>352425</xdr:rowOff>
        </xdr:to>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7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95250</xdr:rowOff>
        </xdr:from>
        <xdr:to>
          <xdr:col>9</xdr:col>
          <xdr:colOff>409575</xdr:colOff>
          <xdr:row>61</xdr:row>
          <xdr:rowOff>352425</xdr:rowOff>
        </xdr:to>
        <xdr:sp macro="" textlink="">
          <xdr:nvSpPr>
            <xdr:cNvPr id="18435" name="Option Button 3" hidden="1">
              <a:extLst>
                <a:ext uri="{63B3BB69-23CF-44E3-9099-C40C66FF867C}">
                  <a14:compatExt spid="_x0000_s18435"/>
                </a:ext>
                <a:ext uri="{FF2B5EF4-FFF2-40B4-BE49-F238E27FC236}">
                  <a16:creationId xmlns:a16="http://schemas.microsoft.com/office/drawing/2014/main" id="{00000000-0008-0000-07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61</xdr:row>
          <xdr:rowOff>0</xdr:rowOff>
        </xdr:from>
        <xdr:to>
          <xdr:col>10</xdr:col>
          <xdr:colOff>9525</xdr:colOff>
          <xdr:row>62</xdr:row>
          <xdr:rowOff>0</xdr:rowOff>
        </xdr:to>
        <xdr:sp macro="" textlink="">
          <xdr:nvSpPr>
            <xdr:cNvPr id="18438" name="Group Box 6" hidden="1">
              <a:extLst>
                <a:ext uri="{63B3BB69-23CF-44E3-9099-C40C66FF867C}">
                  <a14:compatExt spid="_x0000_s18438"/>
                </a:ext>
                <a:ext uri="{FF2B5EF4-FFF2-40B4-BE49-F238E27FC236}">
                  <a16:creationId xmlns:a16="http://schemas.microsoft.com/office/drawing/2014/main" id="{00000000-0008-0000-0700-00000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62</xdr:row>
          <xdr:rowOff>76200</xdr:rowOff>
        </xdr:from>
        <xdr:to>
          <xdr:col>7</xdr:col>
          <xdr:colOff>447675</xdr:colOff>
          <xdr:row>62</xdr:row>
          <xdr:rowOff>361950</xdr:rowOff>
        </xdr:to>
        <xdr:sp macro="" textlink="">
          <xdr:nvSpPr>
            <xdr:cNvPr id="18439" name="Option Button 7" hidden="1">
              <a:extLst>
                <a:ext uri="{63B3BB69-23CF-44E3-9099-C40C66FF867C}">
                  <a14:compatExt spid="_x0000_s18439"/>
                </a:ext>
                <a:ext uri="{FF2B5EF4-FFF2-40B4-BE49-F238E27FC236}">
                  <a16:creationId xmlns:a16="http://schemas.microsoft.com/office/drawing/2014/main" id="{00000000-0008-0000-07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62</xdr:row>
          <xdr:rowOff>76200</xdr:rowOff>
        </xdr:from>
        <xdr:to>
          <xdr:col>8</xdr:col>
          <xdr:colOff>457200</xdr:colOff>
          <xdr:row>62</xdr:row>
          <xdr:rowOff>361950</xdr:rowOff>
        </xdr:to>
        <xdr:sp macro="" textlink="">
          <xdr:nvSpPr>
            <xdr:cNvPr id="18440" name="Option Button 8" hidden="1">
              <a:extLst>
                <a:ext uri="{63B3BB69-23CF-44E3-9099-C40C66FF867C}">
                  <a14:compatExt spid="_x0000_s18440"/>
                </a:ext>
                <a:ext uri="{FF2B5EF4-FFF2-40B4-BE49-F238E27FC236}">
                  <a16:creationId xmlns:a16="http://schemas.microsoft.com/office/drawing/2014/main" id="{00000000-0008-0000-07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62</xdr:row>
          <xdr:rowOff>85725</xdr:rowOff>
        </xdr:from>
        <xdr:to>
          <xdr:col>9</xdr:col>
          <xdr:colOff>447675</xdr:colOff>
          <xdr:row>62</xdr:row>
          <xdr:rowOff>371475</xdr:rowOff>
        </xdr:to>
        <xdr:sp macro="" textlink="">
          <xdr:nvSpPr>
            <xdr:cNvPr id="18441" name="Option Button 9" hidden="1">
              <a:extLst>
                <a:ext uri="{63B3BB69-23CF-44E3-9099-C40C66FF867C}">
                  <a14:compatExt spid="_x0000_s18441"/>
                </a:ext>
                <a:ext uri="{FF2B5EF4-FFF2-40B4-BE49-F238E27FC236}">
                  <a16:creationId xmlns:a16="http://schemas.microsoft.com/office/drawing/2014/main" id="{00000000-0008-0000-07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3781425</xdr:colOff>
          <xdr:row>62</xdr:row>
          <xdr:rowOff>0</xdr:rowOff>
        </xdr:from>
        <xdr:to>
          <xdr:col>10</xdr:col>
          <xdr:colOff>9525</xdr:colOff>
          <xdr:row>63</xdr:row>
          <xdr:rowOff>0</xdr:rowOff>
        </xdr:to>
        <xdr:sp macro="" textlink="">
          <xdr:nvSpPr>
            <xdr:cNvPr id="18444" name="Group Box 12" hidden="1">
              <a:extLst>
                <a:ext uri="{63B3BB69-23CF-44E3-9099-C40C66FF867C}">
                  <a14:compatExt spid="_x0000_s18444"/>
                </a:ext>
                <a:ext uri="{FF2B5EF4-FFF2-40B4-BE49-F238E27FC236}">
                  <a16:creationId xmlns:a16="http://schemas.microsoft.com/office/drawing/2014/main" id="{00000000-0008-0000-0700-00000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63</xdr:row>
          <xdr:rowOff>85725</xdr:rowOff>
        </xdr:from>
        <xdr:to>
          <xdr:col>7</xdr:col>
          <xdr:colOff>400050</xdr:colOff>
          <xdr:row>63</xdr:row>
          <xdr:rowOff>342900</xdr:rowOff>
        </xdr:to>
        <xdr:sp macro="" textlink="">
          <xdr:nvSpPr>
            <xdr:cNvPr id="18445" name="Option Button 13" hidden="1">
              <a:extLst>
                <a:ext uri="{63B3BB69-23CF-44E3-9099-C40C66FF867C}">
                  <a14:compatExt spid="_x0000_s18445"/>
                </a:ext>
                <a:ext uri="{FF2B5EF4-FFF2-40B4-BE49-F238E27FC236}">
                  <a16:creationId xmlns:a16="http://schemas.microsoft.com/office/drawing/2014/main" id="{00000000-0008-0000-07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63</xdr:row>
          <xdr:rowOff>85725</xdr:rowOff>
        </xdr:from>
        <xdr:to>
          <xdr:col>8</xdr:col>
          <xdr:colOff>409575</xdr:colOff>
          <xdr:row>63</xdr:row>
          <xdr:rowOff>342900</xdr:rowOff>
        </xdr:to>
        <xdr:sp macro="" textlink="">
          <xdr:nvSpPr>
            <xdr:cNvPr id="18446" name="Option Button 14" hidden="1">
              <a:extLst>
                <a:ext uri="{63B3BB69-23CF-44E3-9099-C40C66FF867C}">
                  <a14:compatExt spid="_x0000_s18446"/>
                </a:ext>
                <a:ext uri="{FF2B5EF4-FFF2-40B4-BE49-F238E27FC236}">
                  <a16:creationId xmlns:a16="http://schemas.microsoft.com/office/drawing/2014/main" id="{00000000-0008-0000-07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63</xdr:row>
          <xdr:rowOff>85725</xdr:rowOff>
        </xdr:from>
        <xdr:to>
          <xdr:col>9</xdr:col>
          <xdr:colOff>400050</xdr:colOff>
          <xdr:row>63</xdr:row>
          <xdr:rowOff>342900</xdr:rowOff>
        </xdr:to>
        <xdr:sp macro="" textlink="">
          <xdr:nvSpPr>
            <xdr:cNvPr id="18447" name="Option Button 15" hidden="1">
              <a:extLst>
                <a:ext uri="{63B3BB69-23CF-44E3-9099-C40C66FF867C}">
                  <a14:compatExt spid="_x0000_s18447"/>
                </a:ext>
                <a:ext uri="{FF2B5EF4-FFF2-40B4-BE49-F238E27FC236}">
                  <a16:creationId xmlns:a16="http://schemas.microsoft.com/office/drawing/2014/main" id="{00000000-0008-0000-07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77</xdr:row>
          <xdr:rowOff>66675</xdr:rowOff>
        </xdr:from>
        <xdr:to>
          <xdr:col>7</xdr:col>
          <xdr:colOff>476250</xdr:colOff>
          <xdr:row>77</xdr:row>
          <xdr:rowOff>381000</xdr:rowOff>
        </xdr:to>
        <xdr:sp macro="" textlink="">
          <xdr:nvSpPr>
            <xdr:cNvPr id="18450" name="Option Button 18" hidden="1">
              <a:extLst>
                <a:ext uri="{63B3BB69-23CF-44E3-9099-C40C66FF867C}">
                  <a14:compatExt spid="_x0000_s18450"/>
                </a:ext>
                <a:ext uri="{FF2B5EF4-FFF2-40B4-BE49-F238E27FC236}">
                  <a16:creationId xmlns:a16="http://schemas.microsoft.com/office/drawing/2014/main" id="{00000000-0008-0000-07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77</xdr:row>
          <xdr:rowOff>76200</xdr:rowOff>
        </xdr:from>
        <xdr:to>
          <xdr:col>8</xdr:col>
          <xdr:colOff>495300</xdr:colOff>
          <xdr:row>77</xdr:row>
          <xdr:rowOff>390525</xdr:rowOff>
        </xdr:to>
        <xdr:sp macro="" textlink="">
          <xdr:nvSpPr>
            <xdr:cNvPr id="18451" name="Option Button 19" hidden="1">
              <a:extLst>
                <a:ext uri="{63B3BB69-23CF-44E3-9099-C40C66FF867C}">
                  <a14:compatExt spid="_x0000_s18451"/>
                </a:ext>
                <a:ext uri="{FF2B5EF4-FFF2-40B4-BE49-F238E27FC236}">
                  <a16:creationId xmlns:a16="http://schemas.microsoft.com/office/drawing/2014/main" id="{00000000-0008-0000-07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77</xdr:row>
          <xdr:rowOff>76200</xdr:rowOff>
        </xdr:from>
        <xdr:to>
          <xdr:col>9</xdr:col>
          <xdr:colOff>485775</xdr:colOff>
          <xdr:row>77</xdr:row>
          <xdr:rowOff>390525</xdr:rowOff>
        </xdr:to>
        <xdr:sp macro="" textlink="">
          <xdr:nvSpPr>
            <xdr:cNvPr id="18452" name="Option Button 20" hidden="1">
              <a:extLst>
                <a:ext uri="{63B3BB69-23CF-44E3-9099-C40C66FF867C}">
                  <a14:compatExt spid="_x0000_s18452"/>
                </a:ext>
                <a:ext uri="{FF2B5EF4-FFF2-40B4-BE49-F238E27FC236}">
                  <a16:creationId xmlns:a16="http://schemas.microsoft.com/office/drawing/2014/main" id="{00000000-0008-0000-07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78</xdr:row>
          <xdr:rowOff>95250</xdr:rowOff>
        </xdr:from>
        <xdr:to>
          <xdr:col>7</xdr:col>
          <xdr:colOff>466725</xdr:colOff>
          <xdr:row>78</xdr:row>
          <xdr:rowOff>409575</xdr:rowOff>
        </xdr:to>
        <xdr:sp macro="" textlink="">
          <xdr:nvSpPr>
            <xdr:cNvPr id="18456" name="Option Button 24" hidden="1">
              <a:extLst>
                <a:ext uri="{63B3BB69-23CF-44E3-9099-C40C66FF867C}">
                  <a14:compatExt spid="_x0000_s18456"/>
                </a:ext>
                <a:ext uri="{FF2B5EF4-FFF2-40B4-BE49-F238E27FC236}">
                  <a16:creationId xmlns:a16="http://schemas.microsoft.com/office/drawing/2014/main" id="{00000000-0008-0000-07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78</xdr:row>
          <xdr:rowOff>95250</xdr:rowOff>
        </xdr:from>
        <xdr:to>
          <xdr:col>8</xdr:col>
          <xdr:colOff>495300</xdr:colOff>
          <xdr:row>78</xdr:row>
          <xdr:rowOff>409575</xdr:rowOff>
        </xdr:to>
        <xdr:sp macro="" textlink="">
          <xdr:nvSpPr>
            <xdr:cNvPr id="18457" name="Option Button 25" hidden="1">
              <a:extLst>
                <a:ext uri="{63B3BB69-23CF-44E3-9099-C40C66FF867C}">
                  <a14:compatExt spid="_x0000_s18457"/>
                </a:ext>
                <a:ext uri="{FF2B5EF4-FFF2-40B4-BE49-F238E27FC236}">
                  <a16:creationId xmlns:a16="http://schemas.microsoft.com/office/drawing/2014/main" id="{00000000-0008-0000-07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78</xdr:row>
          <xdr:rowOff>95250</xdr:rowOff>
        </xdr:from>
        <xdr:to>
          <xdr:col>9</xdr:col>
          <xdr:colOff>485775</xdr:colOff>
          <xdr:row>78</xdr:row>
          <xdr:rowOff>409575</xdr:rowOff>
        </xdr:to>
        <xdr:sp macro="" textlink="">
          <xdr:nvSpPr>
            <xdr:cNvPr id="18458" name="Option Button 26" hidden="1">
              <a:extLst>
                <a:ext uri="{63B3BB69-23CF-44E3-9099-C40C66FF867C}">
                  <a14:compatExt spid="_x0000_s18458"/>
                </a:ext>
                <a:ext uri="{FF2B5EF4-FFF2-40B4-BE49-F238E27FC236}">
                  <a16:creationId xmlns:a16="http://schemas.microsoft.com/office/drawing/2014/main" id="{00000000-0008-0000-07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79</xdr:row>
          <xdr:rowOff>76200</xdr:rowOff>
        </xdr:from>
        <xdr:to>
          <xdr:col>7</xdr:col>
          <xdr:colOff>476250</xdr:colOff>
          <xdr:row>79</xdr:row>
          <xdr:rowOff>381000</xdr:rowOff>
        </xdr:to>
        <xdr:sp macro="" textlink="">
          <xdr:nvSpPr>
            <xdr:cNvPr id="18462" name="Option Button 30" hidden="1">
              <a:extLst>
                <a:ext uri="{63B3BB69-23CF-44E3-9099-C40C66FF867C}">
                  <a14:compatExt spid="_x0000_s18462"/>
                </a:ext>
                <a:ext uri="{FF2B5EF4-FFF2-40B4-BE49-F238E27FC236}">
                  <a16:creationId xmlns:a16="http://schemas.microsoft.com/office/drawing/2014/main" id="{00000000-0008-0000-07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79</xdr:row>
          <xdr:rowOff>76200</xdr:rowOff>
        </xdr:from>
        <xdr:to>
          <xdr:col>8</xdr:col>
          <xdr:colOff>495300</xdr:colOff>
          <xdr:row>79</xdr:row>
          <xdr:rowOff>381000</xdr:rowOff>
        </xdr:to>
        <xdr:sp macro="" textlink="">
          <xdr:nvSpPr>
            <xdr:cNvPr id="18463" name="Option Button 31" hidden="1">
              <a:extLst>
                <a:ext uri="{63B3BB69-23CF-44E3-9099-C40C66FF867C}">
                  <a14:compatExt spid="_x0000_s18463"/>
                </a:ext>
                <a:ext uri="{FF2B5EF4-FFF2-40B4-BE49-F238E27FC236}">
                  <a16:creationId xmlns:a16="http://schemas.microsoft.com/office/drawing/2014/main" id="{00000000-0008-0000-07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76200</xdr:rowOff>
        </xdr:from>
        <xdr:to>
          <xdr:col>9</xdr:col>
          <xdr:colOff>476250</xdr:colOff>
          <xdr:row>79</xdr:row>
          <xdr:rowOff>381000</xdr:rowOff>
        </xdr:to>
        <xdr:sp macro="" textlink="">
          <xdr:nvSpPr>
            <xdr:cNvPr id="18464" name="Option Button 32" hidden="1">
              <a:extLst>
                <a:ext uri="{63B3BB69-23CF-44E3-9099-C40C66FF867C}">
                  <a14:compatExt spid="_x0000_s18464"/>
                </a:ext>
                <a:ext uri="{FF2B5EF4-FFF2-40B4-BE49-F238E27FC236}">
                  <a16:creationId xmlns:a16="http://schemas.microsoft.com/office/drawing/2014/main" id="{00000000-0008-0000-07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0</xdr:rowOff>
        </xdr:from>
        <xdr:to>
          <xdr:col>10</xdr:col>
          <xdr:colOff>9525</xdr:colOff>
          <xdr:row>40</xdr:row>
          <xdr:rowOff>0</xdr:rowOff>
        </xdr:to>
        <xdr:sp macro="" textlink="">
          <xdr:nvSpPr>
            <xdr:cNvPr id="18469" name="Group Box 37" hidden="1">
              <a:extLst>
                <a:ext uri="{63B3BB69-23CF-44E3-9099-C40C66FF867C}">
                  <a14:compatExt spid="_x0000_s18469"/>
                </a:ext>
                <a:ext uri="{FF2B5EF4-FFF2-40B4-BE49-F238E27FC236}">
                  <a16:creationId xmlns:a16="http://schemas.microsoft.com/office/drawing/2014/main" id="{00000000-0008-0000-0700-00002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0</xdr:rowOff>
        </xdr:from>
        <xdr:to>
          <xdr:col>10</xdr:col>
          <xdr:colOff>9525</xdr:colOff>
          <xdr:row>41</xdr:row>
          <xdr:rowOff>0</xdr:rowOff>
        </xdr:to>
        <xdr:sp macro="" textlink="">
          <xdr:nvSpPr>
            <xdr:cNvPr id="18470" name="Group Box 38" hidden="1">
              <a:extLst>
                <a:ext uri="{63B3BB69-23CF-44E3-9099-C40C66FF867C}">
                  <a14:compatExt spid="_x0000_s18470"/>
                </a:ext>
                <a:ext uri="{FF2B5EF4-FFF2-40B4-BE49-F238E27FC236}">
                  <a16:creationId xmlns:a16="http://schemas.microsoft.com/office/drawing/2014/main" id="{00000000-0008-0000-0700-00002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0</xdr:rowOff>
        </xdr:from>
        <xdr:to>
          <xdr:col>10</xdr:col>
          <xdr:colOff>9525</xdr:colOff>
          <xdr:row>45</xdr:row>
          <xdr:rowOff>0</xdr:rowOff>
        </xdr:to>
        <xdr:sp macro="" textlink="">
          <xdr:nvSpPr>
            <xdr:cNvPr id="18474" name="Group Box 42" hidden="1">
              <a:extLst>
                <a:ext uri="{63B3BB69-23CF-44E3-9099-C40C66FF867C}">
                  <a14:compatExt spid="_x0000_s18474"/>
                </a:ext>
                <a:ext uri="{FF2B5EF4-FFF2-40B4-BE49-F238E27FC236}">
                  <a16:creationId xmlns:a16="http://schemas.microsoft.com/office/drawing/2014/main" id="{00000000-0008-0000-0700-00002A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0</xdr:rowOff>
        </xdr:from>
        <xdr:to>
          <xdr:col>10</xdr:col>
          <xdr:colOff>9525</xdr:colOff>
          <xdr:row>46</xdr:row>
          <xdr:rowOff>0</xdr:rowOff>
        </xdr:to>
        <xdr:sp macro="" textlink="">
          <xdr:nvSpPr>
            <xdr:cNvPr id="18475" name="Group Box 43" hidden="1">
              <a:extLst>
                <a:ext uri="{63B3BB69-23CF-44E3-9099-C40C66FF867C}">
                  <a14:compatExt spid="_x0000_s18475"/>
                </a:ext>
                <a:ext uri="{FF2B5EF4-FFF2-40B4-BE49-F238E27FC236}">
                  <a16:creationId xmlns:a16="http://schemas.microsoft.com/office/drawing/2014/main" id="{00000000-0008-0000-0700-00002B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10</xdr:col>
          <xdr:colOff>9525</xdr:colOff>
          <xdr:row>47</xdr:row>
          <xdr:rowOff>0</xdr:rowOff>
        </xdr:to>
        <xdr:sp macro="" textlink="">
          <xdr:nvSpPr>
            <xdr:cNvPr id="18476" name="Group Box 44" hidden="1">
              <a:extLst>
                <a:ext uri="{63B3BB69-23CF-44E3-9099-C40C66FF867C}">
                  <a14:compatExt spid="_x0000_s18476"/>
                </a:ext>
                <a:ext uri="{FF2B5EF4-FFF2-40B4-BE49-F238E27FC236}">
                  <a16:creationId xmlns:a16="http://schemas.microsoft.com/office/drawing/2014/main" id="{00000000-0008-0000-0700-00002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57150</xdr:rowOff>
        </xdr:from>
        <xdr:to>
          <xdr:col>7</xdr:col>
          <xdr:colOff>495300</xdr:colOff>
          <xdr:row>39</xdr:row>
          <xdr:rowOff>276225</xdr:rowOff>
        </xdr:to>
        <xdr:sp macro="" textlink="">
          <xdr:nvSpPr>
            <xdr:cNvPr id="18478" name="Option Button 46" hidden="1">
              <a:extLst>
                <a:ext uri="{63B3BB69-23CF-44E3-9099-C40C66FF867C}">
                  <a14:compatExt spid="_x0000_s18478"/>
                </a:ext>
                <a:ext uri="{FF2B5EF4-FFF2-40B4-BE49-F238E27FC236}">
                  <a16:creationId xmlns:a16="http://schemas.microsoft.com/office/drawing/2014/main" id="{00000000-0008-0000-07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39</xdr:row>
          <xdr:rowOff>57150</xdr:rowOff>
        </xdr:from>
        <xdr:to>
          <xdr:col>8</xdr:col>
          <xdr:colOff>495300</xdr:colOff>
          <xdr:row>39</xdr:row>
          <xdr:rowOff>276225</xdr:rowOff>
        </xdr:to>
        <xdr:sp macro="" textlink="">
          <xdr:nvSpPr>
            <xdr:cNvPr id="18479" name="Option Button 47" hidden="1">
              <a:extLst>
                <a:ext uri="{63B3BB69-23CF-44E3-9099-C40C66FF867C}">
                  <a14:compatExt spid="_x0000_s18479"/>
                </a:ext>
                <a:ext uri="{FF2B5EF4-FFF2-40B4-BE49-F238E27FC236}">
                  <a16:creationId xmlns:a16="http://schemas.microsoft.com/office/drawing/2014/main" id="{00000000-0008-0000-07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39</xdr:row>
          <xdr:rowOff>57150</xdr:rowOff>
        </xdr:from>
        <xdr:to>
          <xdr:col>9</xdr:col>
          <xdr:colOff>495300</xdr:colOff>
          <xdr:row>39</xdr:row>
          <xdr:rowOff>276225</xdr:rowOff>
        </xdr:to>
        <xdr:sp macro="" textlink="">
          <xdr:nvSpPr>
            <xdr:cNvPr id="18480" name="Option Button 48" hidden="1">
              <a:extLst>
                <a:ext uri="{63B3BB69-23CF-44E3-9099-C40C66FF867C}">
                  <a14:compatExt spid="_x0000_s18480"/>
                </a:ext>
                <a:ext uri="{FF2B5EF4-FFF2-40B4-BE49-F238E27FC236}">
                  <a16:creationId xmlns:a16="http://schemas.microsoft.com/office/drawing/2014/main" id="{00000000-0008-0000-07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40</xdr:row>
          <xdr:rowOff>47625</xdr:rowOff>
        </xdr:from>
        <xdr:to>
          <xdr:col>7</xdr:col>
          <xdr:colOff>495300</xdr:colOff>
          <xdr:row>40</xdr:row>
          <xdr:rowOff>266700</xdr:rowOff>
        </xdr:to>
        <xdr:sp macro="" textlink="">
          <xdr:nvSpPr>
            <xdr:cNvPr id="18483" name="Option Button 51" hidden="1">
              <a:extLst>
                <a:ext uri="{63B3BB69-23CF-44E3-9099-C40C66FF867C}">
                  <a14:compatExt spid="_x0000_s18483"/>
                </a:ext>
                <a:ext uri="{FF2B5EF4-FFF2-40B4-BE49-F238E27FC236}">
                  <a16:creationId xmlns:a16="http://schemas.microsoft.com/office/drawing/2014/main" id="{00000000-0008-0000-07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40</xdr:row>
          <xdr:rowOff>47625</xdr:rowOff>
        </xdr:from>
        <xdr:to>
          <xdr:col>8</xdr:col>
          <xdr:colOff>495300</xdr:colOff>
          <xdr:row>40</xdr:row>
          <xdr:rowOff>266700</xdr:rowOff>
        </xdr:to>
        <xdr:sp macro="" textlink="">
          <xdr:nvSpPr>
            <xdr:cNvPr id="18484" name="Option Button 52" hidden="1">
              <a:extLst>
                <a:ext uri="{63B3BB69-23CF-44E3-9099-C40C66FF867C}">
                  <a14:compatExt spid="_x0000_s18484"/>
                </a:ext>
                <a:ext uri="{FF2B5EF4-FFF2-40B4-BE49-F238E27FC236}">
                  <a16:creationId xmlns:a16="http://schemas.microsoft.com/office/drawing/2014/main" id="{00000000-0008-0000-07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40</xdr:row>
          <xdr:rowOff>47625</xdr:rowOff>
        </xdr:from>
        <xdr:to>
          <xdr:col>9</xdr:col>
          <xdr:colOff>495300</xdr:colOff>
          <xdr:row>40</xdr:row>
          <xdr:rowOff>266700</xdr:rowOff>
        </xdr:to>
        <xdr:sp macro="" textlink="">
          <xdr:nvSpPr>
            <xdr:cNvPr id="18485" name="Option Button 53" hidden="1">
              <a:extLst>
                <a:ext uri="{63B3BB69-23CF-44E3-9099-C40C66FF867C}">
                  <a14:compatExt spid="_x0000_s18485"/>
                </a:ext>
                <a:ext uri="{FF2B5EF4-FFF2-40B4-BE49-F238E27FC236}">
                  <a16:creationId xmlns:a16="http://schemas.microsoft.com/office/drawing/2014/main" id="{00000000-0008-0000-07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41</xdr:row>
          <xdr:rowOff>47625</xdr:rowOff>
        </xdr:from>
        <xdr:to>
          <xdr:col>7</xdr:col>
          <xdr:colOff>485775</xdr:colOff>
          <xdr:row>41</xdr:row>
          <xdr:rowOff>266700</xdr:rowOff>
        </xdr:to>
        <xdr:sp macro="" textlink="">
          <xdr:nvSpPr>
            <xdr:cNvPr id="18488" name="Option Button 56" hidden="1">
              <a:extLst>
                <a:ext uri="{63B3BB69-23CF-44E3-9099-C40C66FF867C}">
                  <a14:compatExt spid="_x0000_s18488"/>
                </a:ext>
                <a:ext uri="{FF2B5EF4-FFF2-40B4-BE49-F238E27FC236}">
                  <a16:creationId xmlns:a16="http://schemas.microsoft.com/office/drawing/2014/main" id="{00000000-0008-0000-07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41</xdr:row>
          <xdr:rowOff>47625</xdr:rowOff>
        </xdr:from>
        <xdr:to>
          <xdr:col>8</xdr:col>
          <xdr:colOff>495300</xdr:colOff>
          <xdr:row>41</xdr:row>
          <xdr:rowOff>266700</xdr:rowOff>
        </xdr:to>
        <xdr:sp macro="" textlink="">
          <xdr:nvSpPr>
            <xdr:cNvPr id="18489" name="Option Button 57" hidden="1">
              <a:extLst>
                <a:ext uri="{63B3BB69-23CF-44E3-9099-C40C66FF867C}">
                  <a14:compatExt spid="_x0000_s18489"/>
                </a:ext>
                <a:ext uri="{FF2B5EF4-FFF2-40B4-BE49-F238E27FC236}">
                  <a16:creationId xmlns:a16="http://schemas.microsoft.com/office/drawing/2014/main" id="{00000000-0008-0000-07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41</xdr:row>
          <xdr:rowOff>47625</xdr:rowOff>
        </xdr:from>
        <xdr:to>
          <xdr:col>9</xdr:col>
          <xdr:colOff>495300</xdr:colOff>
          <xdr:row>41</xdr:row>
          <xdr:rowOff>266700</xdr:rowOff>
        </xdr:to>
        <xdr:sp macro="" textlink="">
          <xdr:nvSpPr>
            <xdr:cNvPr id="18490" name="Option Button 58" hidden="1">
              <a:extLst>
                <a:ext uri="{63B3BB69-23CF-44E3-9099-C40C66FF867C}">
                  <a14:compatExt spid="_x0000_s18490"/>
                </a:ext>
                <a:ext uri="{FF2B5EF4-FFF2-40B4-BE49-F238E27FC236}">
                  <a16:creationId xmlns:a16="http://schemas.microsoft.com/office/drawing/2014/main" id="{00000000-0008-0000-07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42</xdr:row>
          <xdr:rowOff>38100</xdr:rowOff>
        </xdr:from>
        <xdr:to>
          <xdr:col>7</xdr:col>
          <xdr:colOff>504825</xdr:colOff>
          <xdr:row>42</xdr:row>
          <xdr:rowOff>257175</xdr:rowOff>
        </xdr:to>
        <xdr:sp macro="" textlink="">
          <xdr:nvSpPr>
            <xdr:cNvPr id="18493" name="Option Button 61" hidden="1">
              <a:extLst>
                <a:ext uri="{63B3BB69-23CF-44E3-9099-C40C66FF867C}">
                  <a14:compatExt spid="_x0000_s18493"/>
                </a:ext>
                <a:ext uri="{FF2B5EF4-FFF2-40B4-BE49-F238E27FC236}">
                  <a16:creationId xmlns:a16="http://schemas.microsoft.com/office/drawing/2014/main" id="{00000000-0008-0000-07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42</xdr:row>
          <xdr:rowOff>38100</xdr:rowOff>
        </xdr:from>
        <xdr:to>
          <xdr:col>8</xdr:col>
          <xdr:colOff>504825</xdr:colOff>
          <xdr:row>42</xdr:row>
          <xdr:rowOff>257175</xdr:rowOff>
        </xdr:to>
        <xdr:sp macro="" textlink="">
          <xdr:nvSpPr>
            <xdr:cNvPr id="18494" name="Option Button 62" hidden="1">
              <a:extLst>
                <a:ext uri="{63B3BB69-23CF-44E3-9099-C40C66FF867C}">
                  <a14:compatExt spid="_x0000_s18494"/>
                </a:ext>
                <a:ext uri="{FF2B5EF4-FFF2-40B4-BE49-F238E27FC236}">
                  <a16:creationId xmlns:a16="http://schemas.microsoft.com/office/drawing/2014/main" id="{00000000-0008-0000-07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42</xdr:row>
          <xdr:rowOff>38100</xdr:rowOff>
        </xdr:from>
        <xdr:to>
          <xdr:col>9</xdr:col>
          <xdr:colOff>504825</xdr:colOff>
          <xdr:row>42</xdr:row>
          <xdr:rowOff>257175</xdr:rowOff>
        </xdr:to>
        <xdr:sp macro="" textlink="">
          <xdr:nvSpPr>
            <xdr:cNvPr id="18495" name="Option Button 63" hidden="1">
              <a:extLst>
                <a:ext uri="{63B3BB69-23CF-44E3-9099-C40C66FF867C}">
                  <a14:compatExt spid="_x0000_s18495"/>
                </a:ext>
                <a:ext uri="{FF2B5EF4-FFF2-40B4-BE49-F238E27FC236}">
                  <a16:creationId xmlns:a16="http://schemas.microsoft.com/office/drawing/2014/main" id="{00000000-0008-0000-07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43</xdr:row>
          <xdr:rowOff>47625</xdr:rowOff>
        </xdr:from>
        <xdr:to>
          <xdr:col>7</xdr:col>
          <xdr:colOff>514350</xdr:colOff>
          <xdr:row>43</xdr:row>
          <xdr:rowOff>266700</xdr:rowOff>
        </xdr:to>
        <xdr:sp macro="" textlink="">
          <xdr:nvSpPr>
            <xdr:cNvPr id="18498" name="Option Button 66" hidden="1">
              <a:extLst>
                <a:ext uri="{63B3BB69-23CF-44E3-9099-C40C66FF867C}">
                  <a14:compatExt spid="_x0000_s18498"/>
                </a:ext>
                <a:ext uri="{FF2B5EF4-FFF2-40B4-BE49-F238E27FC236}">
                  <a16:creationId xmlns:a16="http://schemas.microsoft.com/office/drawing/2014/main" id="{00000000-0008-0000-07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43</xdr:row>
          <xdr:rowOff>47625</xdr:rowOff>
        </xdr:from>
        <xdr:to>
          <xdr:col>8</xdr:col>
          <xdr:colOff>514350</xdr:colOff>
          <xdr:row>43</xdr:row>
          <xdr:rowOff>266700</xdr:rowOff>
        </xdr:to>
        <xdr:sp macro="" textlink="">
          <xdr:nvSpPr>
            <xdr:cNvPr id="18499" name="Option Button 67" hidden="1">
              <a:extLst>
                <a:ext uri="{63B3BB69-23CF-44E3-9099-C40C66FF867C}">
                  <a14:compatExt spid="_x0000_s18499"/>
                </a:ext>
                <a:ext uri="{FF2B5EF4-FFF2-40B4-BE49-F238E27FC236}">
                  <a16:creationId xmlns:a16="http://schemas.microsoft.com/office/drawing/2014/main" id="{00000000-0008-0000-07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43</xdr:row>
          <xdr:rowOff>47625</xdr:rowOff>
        </xdr:from>
        <xdr:to>
          <xdr:col>9</xdr:col>
          <xdr:colOff>514350</xdr:colOff>
          <xdr:row>43</xdr:row>
          <xdr:rowOff>266700</xdr:rowOff>
        </xdr:to>
        <xdr:sp macro="" textlink="">
          <xdr:nvSpPr>
            <xdr:cNvPr id="18500" name="Option Button 68" hidden="1">
              <a:extLst>
                <a:ext uri="{63B3BB69-23CF-44E3-9099-C40C66FF867C}">
                  <a14:compatExt spid="_x0000_s18500"/>
                </a:ext>
                <a:ext uri="{FF2B5EF4-FFF2-40B4-BE49-F238E27FC236}">
                  <a16:creationId xmlns:a16="http://schemas.microsoft.com/office/drawing/2014/main" id="{00000000-0008-0000-07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44</xdr:row>
          <xdr:rowOff>47625</xdr:rowOff>
        </xdr:from>
        <xdr:to>
          <xdr:col>7</xdr:col>
          <xdr:colOff>495300</xdr:colOff>
          <xdr:row>44</xdr:row>
          <xdr:rowOff>266700</xdr:rowOff>
        </xdr:to>
        <xdr:sp macro="" textlink="">
          <xdr:nvSpPr>
            <xdr:cNvPr id="18503" name="Option Button 71" hidden="1">
              <a:extLst>
                <a:ext uri="{63B3BB69-23CF-44E3-9099-C40C66FF867C}">
                  <a14:compatExt spid="_x0000_s18503"/>
                </a:ext>
                <a:ext uri="{FF2B5EF4-FFF2-40B4-BE49-F238E27FC236}">
                  <a16:creationId xmlns:a16="http://schemas.microsoft.com/office/drawing/2014/main" id="{00000000-0008-0000-0700-00004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44</xdr:row>
          <xdr:rowOff>47625</xdr:rowOff>
        </xdr:from>
        <xdr:to>
          <xdr:col>8</xdr:col>
          <xdr:colOff>495300</xdr:colOff>
          <xdr:row>44</xdr:row>
          <xdr:rowOff>266700</xdr:rowOff>
        </xdr:to>
        <xdr:sp macro="" textlink="">
          <xdr:nvSpPr>
            <xdr:cNvPr id="18504" name="Option Button 72" hidden="1">
              <a:extLst>
                <a:ext uri="{63B3BB69-23CF-44E3-9099-C40C66FF867C}">
                  <a14:compatExt spid="_x0000_s18504"/>
                </a:ext>
                <a:ext uri="{FF2B5EF4-FFF2-40B4-BE49-F238E27FC236}">
                  <a16:creationId xmlns:a16="http://schemas.microsoft.com/office/drawing/2014/main" id="{00000000-0008-0000-07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44</xdr:row>
          <xdr:rowOff>47625</xdr:rowOff>
        </xdr:from>
        <xdr:to>
          <xdr:col>9</xdr:col>
          <xdr:colOff>495300</xdr:colOff>
          <xdr:row>44</xdr:row>
          <xdr:rowOff>266700</xdr:rowOff>
        </xdr:to>
        <xdr:sp macro="" textlink="">
          <xdr:nvSpPr>
            <xdr:cNvPr id="18505" name="Option Button 73" hidden="1">
              <a:extLst>
                <a:ext uri="{63B3BB69-23CF-44E3-9099-C40C66FF867C}">
                  <a14:compatExt spid="_x0000_s18505"/>
                </a:ext>
                <a:ext uri="{FF2B5EF4-FFF2-40B4-BE49-F238E27FC236}">
                  <a16:creationId xmlns:a16="http://schemas.microsoft.com/office/drawing/2014/main" id="{00000000-0008-0000-07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45</xdr:row>
          <xdr:rowOff>57150</xdr:rowOff>
        </xdr:from>
        <xdr:to>
          <xdr:col>7</xdr:col>
          <xdr:colOff>495300</xdr:colOff>
          <xdr:row>45</xdr:row>
          <xdr:rowOff>276225</xdr:rowOff>
        </xdr:to>
        <xdr:sp macro="" textlink="">
          <xdr:nvSpPr>
            <xdr:cNvPr id="18508" name="Option Button 76" hidden="1">
              <a:extLst>
                <a:ext uri="{63B3BB69-23CF-44E3-9099-C40C66FF867C}">
                  <a14:compatExt spid="_x0000_s18508"/>
                </a:ext>
                <a:ext uri="{FF2B5EF4-FFF2-40B4-BE49-F238E27FC236}">
                  <a16:creationId xmlns:a16="http://schemas.microsoft.com/office/drawing/2014/main" id="{00000000-0008-0000-07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45</xdr:row>
          <xdr:rowOff>57150</xdr:rowOff>
        </xdr:from>
        <xdr:to>
          <xdr:col>8</xdr:col>
          <xdr:colOff>495300</xdr:colOff>
          <xdr:row>45</xdr:row>
          <xdr:rowOff>276225</xdr:rowOff>
        </xdr:to>
        <xdr:sp macro="" textlink="">
          <xdr:nvSpPr>
            <xdr:cNvPr id="18509" name="Option Button 77" hidden="1">
              <a:extLst>
                <a:ext uri="{63B3BB69-23CF-44E3-9099-C40C66FF867C}">
                  <a14:compatExt spid="_x0000_s18509"/>
                </a:ext>
                <a:ext uri="{FF2B5EF4-FFF2-40B4-BE49-F238E27FC236}">
                  <a16:creationId xmlns:a16="http://schemas.microsoft.com/office/drawing/2014/main" id="{00000000-0008-0000-0700-00004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45</xdr:row>
          <xdr:rowOff>57150</xdr:rowOff>
        </xdr:from>
        <xdr:to>
          <xdr:col>9</xdr:col>
          <xdr:colOff>495300</xdr:colOff>
          <xdr:row>45</xdr:row>
          <xdr:rowOff>276225</xdr:rowOff>
        </xdr:to>
        <xdr:sp macro="" textlink="">
          <xdr:nvSpPr>
            <xdr:cNvPr id="18510" name="Option Button 78" hidden="1">
              <a:extLst>
                <a:ext uri="{63B3BB69-23CF-44E3-9099-C40C66FF867C}">
                  <a14:compatExt spid="_x0000_s18510"/>
                </a:ext>
                <a:ext uri="{FF2B5EF4-FFF2-40B4-BE49-F238E27FC236}">
                  <a16:creationId xmlns:a16="http://schemas.microsoft.com/office/drawing/2014/main" id="{00000000-0008-0000-07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46</xdr:row>
          <xdr:rowOff>57150</xdr:rowOff>
        </xdr:from>
        <xdr:to>
          <xdr:col>7</xdr:col>
          <xdr:colOff>495300</xdr:colOff>
          <xdr:row>46</xdr:row>
          <xdr:rowOff>276225</xdr:rowOff>
        </xdr:to>
        <xdr:sp macro="" textlink="">
          <xdr:nvSpPr>
            <xdr:cNvPr id="18513" name="Option Button 81" hidden="1">
              <a:extLst>
                <a:ext uri="{63B3BB69-23CF-44E3-9099-C40C66FF867C}">
                  <a14:compatExt spid="_x0000_s18513"/>
                </a:ext>
                <a:ext uri="{FF2B5EF4-FFF2-40B4-BE49-F238E27FC236}">
                  <a16:creationId xmlns:a16="http://schemas.microsoft.com/office/drawing/2014/main" id="{00000000-0008-0000-0700-00005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46</xdr:row>
          <xdr:rowOff>57150</xdr:rowOff>
        </xdr:from>
        <xdr:to>
          <xdr:col>8</xdr:col>
          <xdr:colOff>495300</xdr:colOff>
          <xdr:row>46</xdr:row>
          <xdr:rowOff>276225</xdr:rowOff>
        </xdr:to>
        <xdr:sp macro="" textlink="">
          <xdr:nvSpPr>
            <xdr:cNvPr id="18514" name="Option Button 82" hidden="1">
              <a:extLst>
                <a:ext uri="{63B3BB69-23CF-44E3-9099-C40C66FF867C}">
                  <a14:compatExt spid="_x0000_s18514"/>
                </a:ext>
                <a:ext uri="{FF2B5EF4-FFF2-40B4-BE49-F238E27FC236}">
                  <a16:creationId xmlns:a16="http://schemas.microsoft.com/office/drawing/2014/main" id="{00000000-0008-0000-07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46</xdr:row>
          <xdr:rowOff>57150</xdr:rowOff>
        </xdr:from>
        <xdr:to>
          <xdr:col>9</xdr:col>
          <xdr:colOff>495300</xdr:colOff>
          <xdr:row>46</xdr:row>
          <xdr:rowOff>276225</xdr:rowOff>
        </xdr:to>
        <xdr:sp macro="" textlink="">
          <xdr:nvSpPr>
            <xdr:cNvPr id="18515" name="Option Button 83" hidden="1">
              <a:extLst>
                <a:ext uri="{63B3BB69-23CF-44E3-9099-C40C66FF867C}">
                  <a14:compatExt spid="_x0000_s18515"/>
                </a:ext>
                <a:ext uri="{FF2B5EF4-FFF2-40B4-BE49-F238E27FC236}">
                  <a16:creationId xmlns:a16="http://schemas.microsoft.com/office/drawing/2014/main" id="{00000000-0008-0000-0700-00005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7</xdr:col>
          <xdr:colOff>495300</xdr:colOff>
          <xdr:row>38</xdr:row>
          <xdr:rowOff>266700</xdr:rowOff>
        </xdr:to>
        <xdr:sp macro="" textlink="">
          <xdr:nvSpPr>
            <xdr:cNvPr id="18518" name="Option Button 86" hidden="1">
              <a:extLst>
                <a:ext uri="{63B3BB69-23CF-44E3-9099-C40C66FF867C}">
                  <a14:compatExt spid="_x0000_s18518"/>
                </a:ext>
                <a:ext uri="{FF2B5EF4-FFF2-40B4-BE49-F238E27FC236}">
                  <a16:creationId xmlns:a16="http://schemas.microsoft.com/office/drawing/2014/main" id="{00000000-0008-0000-0700-00005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38</xdr:row>
          <xdr:rowOff>47625</xdr:rowOff>
        </xdr:from>
        <xdr:to>
          <xdr:col>8</xdr:col>
          <xdr:colOff>495300</xdr:colOff>
          <xdr:row>38</xdr:row>
          <xdr:rowOff>266700</xdr:rowOff>
        </xdr:to>
        <xdr:sp macro="" textlink="">
          <xdr:nvSpPr>
            <xdr:cNvPr id="18519" name="Option Button 87" hidden="1">
              <a:extLst>
                <a:ext uri="{63B3BB69-23CF-44E3-9099-C40C66FF867C}">
                  <a14:compatExt spid="_x0000_s18519"/>
                </a:ext>
                <a:ext uri="{FF2B5EF4-FFF2-40B4-BE49-F238E27FC236}">
                  <a16:creationId xmlns:a16="http://schemas.microsoft.com/office/drawing/2014/main" id="{00000000-0008-0000-07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38</xdr:row>
          <xdr:rowOff>57150</xdr:rowOff>
        </xdr:from>
        <xdr:to>
          <xdr:col>9</xdr:col>
          <xdr:colOff>495300</xdr:colOff>
          <xdr:row>38</xdr:row>
          <xdr:rowOff>276225</xdr:rowOff>
        </xdr:to>
        <xdr:sp macro="" textlink="">
          <xdr:nvSpPr>
            <xdr:cNvPr id="18520" name="Option Button 88" hidden="1">
              <a:extLst>
                <a:ext uri="{63B3BB69-23CF-44E3-9099-C40C66FF867C}">
                  <a14:compatExt spid="_x0000_s18520"/>
                </a:ext>
                <a:ext uri="{FF2B5EF4-FFF2-40B4-BE49-F238E27FC236}">
                  <a16:creationId xmlns:a16="http://schemas.microsoft.com/office/drawing/2014/main" id="{00000000-0008-0000-07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10</xdr:col>
          <xdr:colOff>9525</xdr:colOff>
          <xdr:row>48</xdr:row>
          <xdr:rowOff>0</xdr:rowOff>
        </xdr:to>
        <xdr:sp macro="" textlink="">
          <xdr:nvSpPr>
            <xdr:cNvPr id="18523" name="Group Box 91" hidden="1">
              <a:extLst>
                <a:ext uri="{63B3BB69-23CF-44E3-9099-C40C66FF867C}">
                  <a14:compatExt spid="_x0000_s18523"/>
                </a:ext>
                <a:ext uri="{FF2B5EF4-FFF2-40B4-BE49-F238E27FC236}">
                  <a16:creationId xmlns:a16="http://schemas.microsoft.com/office/drawing/2014/main" id="{00000000-0008-0000-0700-00005B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47</xdr:row>
          <xdr:rowOff>47625</xdr:rowOff>
        </xdr:from>
        <xdr:to>
          <xdr:col>7</xdr:col>
          <xdr:colOff>485775</xdr:colOff>
          <xdr:row>47</xdr:row>
          <xdr:rowOff>266700</xdr:rowOff>
        </xdr:to>
        <xdr:sp macro="" textlink="">
          <xdr:nvSpPr>
            <xdr:cNvPr id="18524" name="Option Button 92" hidden="1">
              <a:extLst>
                <a:ext uri="{63B3BB69-23CF-44E3-9099-C40C66FF867C}">
                  <a14:compatExt spid="_x0000_s18524"/>
                </a:ext>
                <a:ext uri="{FF2B5EF4-FFF2-40B4-BE49-F238E27FC236}">
                  <a16:creationId xmlns:a16="http://schemas.microsoft.com/office/drawing/2014/main" id="{00000000-0008-0000-0700-00005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47</xdr:row>
          <xdr:rowOff>47625</xdr:rowOff>
        </xdr:from>
        <xdr:to>
          <xdr:col>8</xdr:col>
          <xdr:colOff>504825</xdr:colOff>
          <xdr:row>47</xdr:row>
          <xdr:rowOff>266700</xdr:rowOff>
        </xdr:to>
        <xdr:sp macro="" textlink="">
          <xdr:nvSpPr>
            <xdr:cNvPr id="18525" name="Option Button 93" hidden="1">
              <a:extLst>
                <a:ext uri="{63B3BB69-23CF-44E3-9099-C40C66FF867C}">
                  <a14:compatExt spid="_x0000_s18525"/>
                </a:ext>
                <a:ext uri="{FF2B5EF4-FFF2-40B4-BE49-F238E27FC236}">
                  <a16:creationId xmlns:a16="http://schemas.microsoft.com/office/drawing/2014/main" id="{00000000-0008-0000-0700-00005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47</xdr:row>
          <xdr:rowOff>47625</xdr:rowOff>
        </xdr:from>
        <xdr:to>
          <xdr:col>9</xdr:col>
          <xdr:colOff>504825</xdr:colOff>
          <xdr:row>47</xdr:row>
          <xdr:rowOff>266700</xdr:rowOff>
        </xdr:to>
        <xdr:sp macro="" textlink="">
          <xdr:nvSpPr>
            <xdr:cNvPr id="18526" name="Option Button 94" hidden="1">
              <a:extLst>
                <a:ext uri="{63B3BB69-23CF-44E3-9099-C40C66FF867C}">
                  <a14:compatExt spid="_x0000_s18526"/>
                </a:ext>
                <a:ext uri="{FF2B5EF4-FFF2-40B4-BE49-F238E27FC236}">
                  <a16:creationId xmlns:a16="http://schemas.microsoft.com/office/drawing/2014/main" id="{00000000-0008-0000-0700-00005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61</xdr:col>
      <xdr:colOff>668886</xdr:colOff>
      <xdr:row>14</xdr:row>
      <xdr:rowOff>90035</xdr:rowOff>
    </xdr:from>
    <xdr:to>
      <xdr:col>65</xdr:col>
      <xdr:colOff>642692</xdr:colOff>
      <xdr:row>19</xdr:row>
      <xdr:rowOff>44914</xdr:rowOff>
    </xdr:to>
    <xdr:pic>
      <xdr:nvPicPr>
        <xdr:cNvPr id="100" name="99 Imagen">
          <a:extLst>
            <a:ext uri="{FF2B5EF4-FFF2-40B4-BE49-F238E27FC236}">
              <a16:creationId xmlns:a16="http://schemas.microsoft.com/office/drawing/2014/main" id="{00000000-0008-0000-0700-00006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90328" y="2214843"/>
          <a:ext cx="3002268" cy="1408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61</xdr:col>
      <xdr:colOff>61058</xdr:colOff>
      <xdr:row>14</xdr:row>
      <xdr:rowOff>283507</xdr:rowOff>
    </xdr:from>
    <xdr:to>
      <xdr:col>61</xdr:col>
      <xdr:colOff>659423</xdr:colOff>
      <xdr:row>17</xdr:row>
      <xdr:rowOff>14853</xdr:rowOff>
    </xdr:to>
    <xdr:sp macro="" textlink="">
      <xdr:nvSpPr>
        <xdr:cNvPr id="3" name="2 Flecha derecha">
          <a:extLst>
            <a:ext uri="{FF2B5EF4-FFF2-40B4-BE49-F238E27FC236}">
              <a16:creationId xmlns:a16="http://schemas.microsoft.com/office/drawing/2014/main" id="{00000000-0008-0000-0700-000003000000}"/>
            </a:ext>
          </a:extLst>
        </xdr:cNvPr>
        <xdr:cNvSpPr/>
      </xdr:nvSpPr>
      <xdr:spPr bwMode="auto">
        <a:xfrm>
          <a:off x="12382500" y="2408315"/>
          <a:ext cx="598365" cy="525096"/>
        </a:xfrm>
        <a:prstGeom prst="rightArrow">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ES" sz="1100"/>
        </a:p>
      </xdr:txBody>
    </xdr:sp>
    <xdr:clientData/>
  </xdr:twoCellAnchor>
  <xdr:twoCellAnchor>
    <xdr:from>
      <xdr:col>61</xdr:col>
      <xdr:colOff>61060</xdr:colOff>
      <xdr:row>37</xdr:row>
      <xdr:rowOff>85526</xdr:rowOff>
    </xdr:from>
    <xdr:to>
      <xdr:col>61</xdr:col>
      <xdr:colOff>659425</xdr:colOff>
      <xdr:row>39</xdr:row>
      <xdr:rowOff>122179</xdr:rowOff>
    </xdr:to>
    <xdr:sp macro="" textlink="">
      <xdr:nvSpPr>
        <xdr:cNvPr id="102" name="101 Flecha derecha">
          <a:extLst>
            <a:ext uri="{FF2B5EF4-FFF2-40B4-BE49-F238E27FC236}">
              <a16:creationId xmlns:a16="http://schemas.microsoft.com/office/drawing/2014/main" id="{00000000-0008-0000-0700-000066000000}"/>
            </a:ext>
          </a:extLst>
        </xdr:cNvPr>
        <xdr:cNvSpPr/>
      </xdr:nvSpPr>
      <xdr:spPr bwMode="auto">
        <a:xfrm>
          <a:off x="12382502" y="6716391"/>
          <a:ext cx="598365" cy="525115"/>
        </a:xfrm>
        <a:prstGeom prst="rightArrow">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ES" sz="1100"/>
        </a:p>
      </xdr:txBody>
    </xdr:sp>
    <xdr:clientData/>
  </xdr:twoCellAnchor>
  <xdr:twoCellAnchor editAs="oneCell">
    <xdr:from>
      <xdr:col>61</xdr:col>
      <xdr:colOff>671635</xdr:colOff>
      <xdr:row>12</xdr:row>
      <xdr:rowOff>14874</xdr:rowOff>
    </xdr:from>
    <xdr:to>
      <xdr:col>65</xdr:col>
      <xdr:colOff>637931</xdr:colOff>
      <xdr:row>14</xdr:row>
      <xdr:rowOff>97668</xdr:rowOff>
    </xdr:to>
    <xdr:pic>
      <xdr:nvPicPr>
        <xdr:cNvPr id="106" name="105 Imagen">
          <a:extLst>
            <a:ext uri="{FF2B5EF4-FFF2-40B4-BE49-F238E27FC236}">
              <a16:creationId xmlns:a16="http://schemas.microsoft.com/office/drawing/2014/main" id="{00000000-0008-0000-0700-00006A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1111"/>
        <a:stretch/>
      </xdr:blipFill>
      <xdr:spPr bwMode="auto">
        <a:xfrm>
          <a:off x="12993077" y="1822182"/>
          <a:ext cx="2994758" cy="400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61</xdr:col>
      <xdr:colOff>696058</xdr:colOff>
      <xdr:row>33</xdr:row>
      <xdr:rowOff>61035</xdr:rowOff>
    </xdr:from>
    <xdr:to>
      <xdr:col>65</xdr:col>
      <xdr:colOff>681404</xdr:colOff>
      <xdr:row>41</xdr:row>
      <xdr:rowOff>107683</xdr:rowOff>
    </xdr:to>
    <xdr:pic>
      <xdr:nvPicPr>
        <xdr:cNvPr id="107" name="106 Imagen">
          <a:extLst>
            <a:ext uri="{FF2B5EF4-FFF2-40B4-BE49-F238E27FC236}">
              <a16:creationId xmlns:a16="http://schemas.microsoft.com/office/drawing/2014/main" id="{00000000-0008-0000-0700-00006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17500" y="6093535"/>
          <a:ext cx="3013808" cy="1792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61</xdr:col>
      <xdr:colOff>61060</xdr:colOff>
      <xdr:row>61</xdr:row>
      <xdr:rowOff>24458</xdr:rowOff>
    </xdr:from>
    <xdr:to>
      <xdr:col>61</xdr:col>
      <xdr:colOff>659425</xdr:colOff>
      <xdr:row>62</xdr:row>
      <xdr:rowOff>61112</xdr:rowOff>
    </xdr:to>
    <xdr:sp macro="" textlink="">
      <xdr:nvSpPr>
        <xdr:cNvPr id="108" name="107 Flecha derecha">
          <a:extLst>
            <a:ext uri="{FF2B5EF4-FFF2-40B4-BE49-F238E27FC236}">
              <a16:creationId xmlns:a16="http://schemas.microsoft.com/office/drawing/2014/main" id="{00000000-0008-0000-0700-00006C000000}"/>
            </a:ext>
          </a:extLst>
        </xdr:cNvPr>
        <xdr:cNvSpPr/>
      </xdr:nvSpPr>
      <xdr:spPr bwMode="auto">
        <a:xfrm>
          <a:off x="12382502" y="11051477"/>
          <a:ext cx="598365" cy="525116"/>
        </a:xfrm>
        <a:prstGeom prst="rightArrow">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ES" sz="1100"/>
        </a:p>
      </xdr:txBody>
    </xdr:sp>
    <xdr:clientData/>
  </xdr:twoCellAnchor>
  <xdr:twoCellAnchor editAs="oneCell">
    <xdr:from>
      <xdr:col>61</xdr:col>
      <xdr:colOff>683846</xdr:colOff>
      <xdr:row>56</xdr:row>
      <xdr:rowOff>73262</xdr:rowOff>
    </xdr:from>
    <xdr:to>
      <xdr:col>65</xdr:col>
      <xdr:colOff>669192</xdr:colOff>
      <xdr:row>63</xdr:row>
      <xdr:rowOff>323355</xdr:rowOff>
    </xdr:to>
    <xdr:pic>
      <xdr:nvPicPr>
        <xdr:cNvPr id="74" name="73 Imagen">
          <a:extLst>
            <a:ext uri="{FF2B5EF4-FFF2-40B4-BE49-F238E27FC236}">
              <a16:creationId xmlns:a16="http://schemas.microsoft.com/office/drawing/2014/main" id="{00000000-0008-0000-0700-00004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005288" y="10367589"/>
          <a:ext cx="3013808" cy="1959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61</xdr:col>
      <xdr:colOff>91344</xdr:colOff>
      <xdr:row>76</xdr:row>
      <xdr:rowOff>140223</xdr:rowOff>
    </xdr:from>
    <xdr:to>
      <xdr:col>61</xdr:col>
      <xdr:colOff>689709</xdr:colOff>
      <xdr:row>78</xdr:row>
      <xdr:rowOff>5915</xdr:rowOff>
    </xdr:to>
    <xdr:sp macro="" textlink="">
      <xdr:nvSpPr>
        <xdr:cNvPr id="76" name="75 Flecha derecha">
          <a:extLst>
            <a:ext uri="{FF2B5EF4-FFF2-40B4-BE49-F238E27FC236}">
              <a16:creationId xmlns:a16="http://schemas.microsoft.com/office/drawing/2014/main" id="{00000000-0008-0000-0700-00004C000000}"/>
            </a:ext>
          </a:extLst>
        </xdr:cNvPr>
        <xdr:cNvSpPr/>
      </xdr:nvSpPr>
      <xdr:spPr bwMode="auto">
        <a:xfrm>
          <a:off x="12412786" y="13463011"/>
          <a:ext cx="598365" cy="525116"/>
        </a:xfrm>
        <a:prstGeom prst="rightArrow">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ES" sz="1100"/>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43</xdr:row>
          <xdr:rowOff>0</xdr:rowOff>
        </xdr:from>
        <xdr:to>
          <xdr:col>10</xdr:col>
          <xdr:colOff>9525</xdr:colOff>
          <xdr:row>44</xdr:row>
          <xdr:rowOff>0</xdr:rowOff>
        </xdr:to>
        <xdr:sp macro="" textlink="">
          <xdr:nvSpPr>
            <xdr:cNvPr id="18538" name="Group Box 106" hidden="1">
              <a:extLst>
                <a:ext uri="{63B3BB69-23CF-44E3-9099-C40C66FF867C}">
                  <a14:compatExt spid="_x0000_s18538"/>
                </a:ext>
                <a:ext uri="{FF2B5EF4-FFF2-40B4-BE49-F238E27FC236}">
                  <a16:creationId xmlns:a16="http://schemas.microsoft.com/office/drawing/2014/main" id="{00000000-0008-0000-0700-00006A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0</xdr:rowOff>
        </xdr:from>
        <xdr:to>
          <xdr:col>10</xdr:col>
          <xdr:colOff>9525</xdr:colOff>
          <xdr:row>42</xdr:row>
          <xdr:rowOff>0</xdr:rowOff>
        </xdr:to>
        <xdr:sp macro="" textlink="">
          <xdr:nvSpPr>
            <xdr:cNvPr id="18539" name="Group Box 107" hidden="1">
              <a:extLst>
                <a:ext uri="{63B3BB69-23CF-44E3-9099-C40C66FF867C}">
                  <a14:compatExt spid="_x0000_s18539"/>
                </a:ext>
                <a:ext uri="{FF2B5EF4-FFF2-40B4-BE49-F238E27FC236}">
                  <a16:creationId xmlns:a16="http://schemas.microsoft.com/office/drawing/2014/main" id="{00000000-0008-0000-0700-00006B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0</xdr:rowOff>
        </xdr:from>
        <xdr:to>
          <xdr:col>10</xdr:col>
          <xdr:colOff>9525</xdr:colOff>
          <xdr:row>39</xdr:row>
          <xdr:rowOff>0</xdr:rowOff>
        </xdr:to>
        <xdr:sp macro="" textlink="">
          <xdr:nvSpPr>
            <xdr:cNvPr id="18540" name="Group Box 108" hidden="1">
              <a:extLst>
                <a:ext uri="{63B3BB69-23CF-44E3-9099-C40C66FF867C}">
                  <a14:compatExt spid="_x0000_s18540"/>
                </a:ext>
                <a:ext uri="{FF2B5EF4-FFF2-40B4-BE49-F238E27FC236}">
                  <a16:creationId xmlns:a16="http://schemas.microsoft.com/office/drawing/2014/main" id="{00000000-0008-0000-0700-00006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3781425</xdr:colOff>
          <xdr:row>78</xdr:row>
          <xdr:rowOff>0</xdr:rowOff>
        </xdr:from>
        <xdr:to>
          <xdr:col>9</xdr:col>
          <xdr:colOff>581025</xdr:colOff>
          <xdr:row>79</xdr:row>
          <xdr:rowOff>0</xdr:rowOff>
        </xdr:to>
        <xdr:sp macro="" textlink="">
          <xdr:nvSpPr>
            <xdr:cNvPr id="18541" name="Group Box 109" hidden="1">
              <a:extLst>
                <a:ext uri="{63B3BB69-23CF-44E3-9099-C40C66FF867C}">
                  <a14:compatExt spid="_x0000_s18541"/>
                </a:ext>
                <a:ext uri="{FF2B5EF4-FFF2-40B4-BE49-F238E27FC236}">
                  <a16:creationId xmlns:a16="http://schemas.microsoft.com/office/drawing/2014/main" id="{00000000-0008-0000-0700-00006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3781425</xdr:colOff>
          <xdr:row>77</xdr:row>
          <xdr:rowOff>0</xdr:rowOff>
        </xdr:from>
        <xdr:to>
          <xdr:col>10</xdr:col>
          <xdr:colOff>0</xdr:colOff>
          <xdr:row>78</xdr:row>
          <xdr:rowOff>0</xdr:rowOff>
        </xdr:to>
        <xdr:sp macro="" textlink="">
          <xdr:nvSpPr>
            <xdr:cNvPr id="18542" name="Group Box 110" hidden="1">
              <a:extLst>
                <a:ext uri="{63B3BB69-23CF-44E3-9099-C40C66FF867C}">
                  <a14:compatExt spid="_x0000_s18542"/>
                </a:ext>
                <a:ext uri="{FF2B5EF4-FFF2-40B4-BE49-F238E27FC236}">
                  <a16:creationId xmlns:a16="http://schemas.microsoft.com/office/drawing/2014/main" id="{00000000-0008-0000-0700-00006E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63</xdr:row>
          <xdr:rowOff>0</xdr:rowOff>
        </xdr:from>
        <xdr:to>
          <xdr:col>10</xdr:col>
          <xdr:colOff>9525</xdr:colOff>
          <xdr:row>64</xdr:row>
          <xdr:rowOff>0</xdr:rowOff>
        </xdr:to>
        <xdr:sp macro="" textlink="">
          <xdr:nvSpPr>
            <xdr:cNvPr id="18543" name="Group Box 111" hidden="1">
              <a:extLst>
                <a:ext uri="{63B3BB69-23CF-44E3-9099-C40C66FF867C}">
                  <a14:compatExt spid="_x0000_s18543"/>
                </a:ext>
                <a:ext uri="{FF2B5EF4-FFF2-40B4-BE49-F238E27FC236}">
                  <a16:creationId xmlns:a16="http://schemas.microsoft.com/office/drawing/2014/main" id="{00000000-0008-0000-0700-00006F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0</xdr:rowOff>
        </xdr:from>
        <xdr:to>
          <xdr:col>10</xdr:col>
          <xdr:colOff>9525</xdr:colOff>
          <xdr:row>43</xdr:row>
          <xdr:rowOff>0</xdr:rowOff>
        </xdr:to>
        <xdr:sp macro="" textlink="">
          <xdr:nvSpPr>
            <xdr:cNvPr id="18544" name="Group Box 112" hidden="1">
              <a:extLst>
                <a:ext uri="{63B3BB69-23CF-44E3-9099-C40C66FF867C}">
                  <a14:compatExt spid="_x0000_s18544"/>
                </a:ext>
                <a:ext uri="{FF2B5EF4-FFF2-40B4-BE49-F238E27FC236}">
                  <a16:creationId xmlns:a16="http://schemas.microsoft.com/office/drawing/2014/main" id="{00000000-0008-0000-0700-00007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61</xdr:col>
      <xdr:colOff>705090</xdr:colOff>
      <xdr:row>73</xdr:row>
      <xdr:rowOff>12369</xdr:rowOff>
    </xdr:from>
    <xdr:to>
      <xdr:col>65</xdr:col>
      <xdr:colOff>720273</xdr:colOff>
      <xdr:row>79</xdr:row>
      <xdr:rowOff>160792</xdr:rowOff>
    </xdr:to>
    <xdr:pic>
      <xdr:nvPicPr>
        <xdr:cNvPr id="77" name="76 Imagen">
          <a:extLst>
            <a:ext uri="{FF2B5EF4-FFF2-40B4-BE49-F238E27FC236}">
              <a16:creationId xmlns:a16="http://schemas.microsoft.com/office/drawing/2014/main" id="{00000000-0008-0000-0700-00004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174181" y="12679382"/>
          <a:ext cx="3082975" cy="180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216476</xdr:colOff>
      <xdr:row>0</xdr:row>
      <xdr:rowOff>107708</xdr:rowOff>
    </xdr:from>
    <xdr:to>
      <xdr:col>0</xdr:col>
      <xdr:colOff>216476</xdr:colOff>
      <xdr:row>4</xdr:row>
      <xdr:rowOff>85730</xdr:rowOff>
    </xdr:to>
    <xdr:pic>
      <xdr:nvPicPr>
        <xdr:cNvPr id="2" name="3 Imagen" descr="http://www.trabajo.gob.ec/wp-content/uploads/logo-290x96.pn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476" y="107708"/>
          <a:ext cx="0" cy="578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123825</xdr:rowOff>
    </xdr:from>
    <xdr:to>
      <xdr:col>2</xdr:col>
      <xdr:colOff>325887</xdr:colOff>
      <xdr:row>4</xdr:row>
      <xdr:rowOff>64753</xdr:rowOff>
    </xdr:to>
    <xdr:pic>
      <xdr:nvPicPr>
        <xdr:cNvPr id="3" name="2 Imagen" descr="http://www.trabajo.gob.ec/wp-content/uploads/logo-290x96.pn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23825"/>
          <a:ext cx="1354587" cy="541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116418</xdr:colOff>
      <xdr:row>1</xdr:row>
      <xdr:rowOff>21953</xdr:rowOff>
    </xdr:from>
    <xdr:to>
      <xdr:col>3</xdr:col>
      <xdr:colOff>386293</xdr:colOff>
      <xdr:row>4</xdr:row>
      <xdr:rowOff>109210</xdr:rowOff>
    </xdr:to>
    <xdr:pic>
      <xdr:nvPicPr>
        <xdr:cNvPr id="2" name="3 Imagen">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2492" t="66466" r="13364" b="15106"/>
        <a:stretch>
          <a:fillRect/>
        </a:stretch>
      </xdr:blipFill>
      <xdr:spPr bwMode="auto">
        <a:xfrm>
          <a:off x="364068" y="21953"/>
          <a:ext cx="1260475" cy="573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13607</xdr:colOff>
      <xdr:row>1</xdr:row>
      <xdr:rowOff>81642</xdr:rowOff>
    </xdr:from>
    <xdr:to>
      <xdr:col>7</xdr:col>
      <xdr:colOff>569801</xdr:colOff>
      <xdr:row>4</xdr:row>
      <xdr:rowOff>331672</xdr:rowOff>
    </xdr:to>
    <xdr:pic>
      <xdr:nvPicPr>
        <xdr:cNvPr id="2" name="Imagen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8536" y="81642"/>
          <a:ext cx="3767479" cy="739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61</xdr:row>
          <xdr:rowOff>209550</xdr:rowOff>
        </xdr:from>
        <xdr:to>
          <xdr:col>10</xdr:col>
          <xdr:colOff>400050</xdr:colOff>
          <xdr:row>61</xdr:row>
          <xdr:rowOff>466725</xdr:rowOff>
        </xdr:to>
        <xdr:sp macro="" textlink="">
          <xdr:nvSpPr>
            <xdr:cNvPr id="27649" name="Option Button 1" hidden="1">
              <a:extLst>
                <a:ext uri="{63B3BB69-23CF-44E3-9099-C40C66FF867C}">
                  <a14:compatExt spid="_x0000_s27649"/>
                </a:ext>
                <a:ext uri="{FF2B5EF4-FFF2-40B4-BE49-F238E27FC236}">
                  <a16:creationId xmlns:a16="http://schemas.microsoft.com/office/drawing/2014/main" id="{00000000-0008-0000-0B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209550</xdr:rowOff>
        </xdr:from>
        <xdr:to>
          <xdr:col>9</xdr:col>
          <xdr:colOff>409575</xdr:colOff>
          <xdr:row>61</xdr:row>
          <xdr:rowOff>466725</xdr:rowOff>
        </xdr:to>
        <xdr:sp macro="" textlink="">
          <xdr:nvSpPr>
            <xdr:cNvPr id="27650" name="Option Button 2" hidden="1">
              <a:extLst>
                <a:ext uri="{63B3BB69-23CF-44E3-9099-C40C66FF867C}">
                  <a14:compatExt spid="_x0000_s27650"/>
                </a:ext>
                <a:ext uri="{FF2B5EF4-FFF2-40B4-BE49-F238E27FC236}">
                  <a16:creationId xmlns:a16="http://schemas.microsoft.com/office/drawing/2014/main" id="{00000000-0008-0000-0B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61</xdr:row>
          <xdr:rowOff>209550</xdr:rowOff>
        </xdr:from>
        <xdr:to>
          <xdr:col>8</xdr:col>
          <xdr:colOff>409575</xdr:colOff>
          <xdr:row>61</xdr:row>
          <xdr:rowOff>466725</xdr:rowOff>
        </xdr:to>
        <xdr:sp macro="" textlink="">
          <xdr:nvSpPr>
            <xdr:cNvPr id="27651" name="Option Button 3" hidden="1">
              <a:extLst>
                <a:ext uri="{63B3BB69-23CF-44E3-9099-C40C66FF867C}">
                  <a14:compatExt spid="_x0000_s27651"/>
                </a:ext>
                <a:ext uri="{FF2B5EF4-FFF2-40B4-BE49-F238E27FC236}">
                  <a16:creationId xmlns:a16="http://schemas.microsoft.com/office/drawing/2014/main" id="{00000000-0008-0000-0B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152400</xdr:rowOff>
        </xdr:from>
        <xdr:to>
          <xdr:col>11</xdr:col>
          <xdr:colOff>9525</xdr:colOff>
          <xdr:row>62</xdr:row>
          <xdr:rowOff>0</xdr:rowOff>
        </xdr:to>
        <xdr:sp macro="" textlink="">
          <xdr:nvSpPr>
            <xdr:cNvPr id="27652" name="Group Box 4" hidden="1">
              <a:extLst>
                <a:ext uri="{63B3BB69-23CF-44E3-9099-C40C66FF867C}">
                  <a14:compatExt spid="_x0000_s27652"/>
                </a:ext>
                <a:ext uri="{FF2B5EF4-FFF2-40B4-BE49-F238E27FC236}">
                  <a16:creationId xmlns:a16="http://schemas.microsoft.com/office/drawing/2014/main" id="{00000000-0008-0000-0B00-000004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62</xdr:row>
          <xdr:rowOff>180975</xdr:rowOff>
        </xdr:from>
        <xdr:to>
          <xdr:col>10</xdr:col>
          <xdr:colOff>457200</xdr:colOff>
          <xdr:row>62</xdr:row>
          <xdr:rowOff>466725</xdr:rowOff>
        </xdr:to>
        <xdr:sp macro="" textlink="">
          <xdr:nvSpPr>
            <xdr:cNvPr id="27653" name="Option Button 5" hidden="1">
              <a:extLst>
                <a:ext uri="{63B3BB69-23CF-44E3-9099-C40C66FF867C}">
                  <a14:compatExt spid="_x0000_s27653"/>
                </a:ext>
                <a:ext uri="{FF2B5EF4-FFF2-40B4-BE49-F238E27FC236}">
                  <a16:creationId xmlns:a16="http://schemas.microsoft.com/office/drawing/2014/main" id="{00000000-0008-0000-0B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62</xdr:row>
          <xdr:rowOff>180975</xdr:rowOff>
        </xdr:from>
        <xdr:to>
          <xdr:col>9</xdr:col>
          <xdr:colOff>466725</xdr:colOff>
          <xdr:row>62</xdr:row>
          <xdr:rowOff>466725</xdr:rowOff>
        </xdr:to>
        <xdr:sp macro="" textlink="">
          <xdr:nvSpPr>
            <xdr:cNvPr id="27654" name="Option Button 6" hidden="1">
              <a:extLst>
                <a:ext uri="{63B3BB69-23CF-44E3-9099-C40C66FF867C}">
                  <a14:compatExt spid="_x0000_s27654"/>
                </a:ext>
                <a:ext uri="{FF2B5EF4-FFF2-40B4-BE49-F238E27FC236}">
                  <a16:creationId xmlns:a16="http://schemas.microsoft.com/office/drawing/2014/main" id="{00000000-0008-0000-0B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62</xdr:row>
          <xdr:rowOff>190500</xdr:rowOff>
        </xdr:from>
        <xdr:to>
          <xdr:col>8</xdr:col>
          <xdr:colOff>447675</xdr:colOff>
          <xdr:row>62</xdr:row>
          <xdr:rowOff>476250</xdr:rowOff>
        </xdr:to>
        <xdr:sp macro="" textlink="">
          <xdr:nvSpPr>
            <xdr:cNvPr id="27655" name="Option Button 7" hidden="1">
              <a:extLst>
                <a:ext uri="{63B3BB69-23CF-44E3-9099-C40C66FF867C}">
                  <a14:compatExt spid="_x0000_s27655"/>
                </a:ext>
                <a:ext uri="{FF2B5EF4-FFF2-40B4-BE49-F238E27FC236}">
                  <a16:creationId xmlns:a16="http://schemas.microsoft.com/office/drawing/2014/main" id="{00000000-0008-0000-0B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62</xdr:row>
          <xdr:rowOff>0</xdr:rowOff>
        </xdr:from>
        <xdr:to>
          <xdr:col>11</xdr:col>
          <xdr:colOff>9525</xdr:colOff>
          <xdr:row>63</xdr:row>
          <xdr:rowOff>0</xdr:rowOff>
        </xdr:to>
        <xdr:sp macro="" textlink="">
          <xdr:nvSpPr>
            <xdr:cNvPr id="27656" name="Group Box 8" hidden="1">
              <a:extLst>
                <a:ext uri="{63B3BB69-23CF-44E3-9099-C40C66FF867C}">
                  <a14:compatExt spid="_x0000_s27656"/>
                </a:ext>
                <a:ext uri="{FF2B5EF4-FFF2-40B4-BE49-F238E27FC236}">
                  <a16:creationId xmlns:a16="http://schemas.microsoft.com/office/drawing/2014/main" id="{00000000-0008-0000-0B00-000008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63</xdr:row>
          <xdr:rowOff>190500</xdr:rowOff>
        </xdr:from>
        <xdr:to>
          <xdr:col>10</xdr:col>
          <xdr:colOff>409575</xdr:colOff>
          <xdr:row>63</xdr:row>
          <xdr:rowOff>447675</xdr:rowOff>
        </xdr:to>
        <xdr:sp macro="" textlink="">
          <xdr:nvSpPr>
            <xdr:cNvPr id="27657" name="Option Button 9" hidden="1">
              <a:extLst>
                <a:ext uri="{63B3BB69-23CF-44E3-9099-C40C66FF867C}">
                  <a14:compatExt spid="_x0000_s27657"/>
                </a:ext>
                <a:ext uri="{FF2B5EF4-FFF2-40B4-BE49-F238E27FC236}">
                  <a16:creationId xmlns:a16="http://schemas.microsoft.com/office/drawing/2014/main" id="{00000000-0008-0000-0B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63</xdr:row>
          <xdr:rowOff>190500</xdr:rowOff>
        </xdr:from>
        <xdr:to>
          <xdr:col>9</xdr:col>
          <xdr:colOff>419100</xdr:colOff>
          <xdr:row>63</xdr:row>
          <xdr:rowOff>447675</xdr:rowOff>
        </xdr:to>
        <xdr:sp macro="" textlink="">
          <xdr:nvSpPr>
            <xdr:cNvPr id="27658" name="Option Button 10" hidden="1">
              <a:extLst>
                <a:ext uri="{63B3BB69-23CF-44E3-9099-C40C66FF867C}">
                  <a14:compatExt spid="_x0000_s27658"/>
                </a:ext>
                <a:ext uri="{FF2B5EF4-FFF2-40B4-BE49-F238E27FC236}">
                  <a16:creationId xmlns:a16="http://schemas.microsoft.com/office/drawing/2014/main" id="{00000000-0008-0000-0B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63</xdr:row>
          <xdr:rowOff>190500</xdr:rowOff>
        </xdr:from>
        <xdr:to>
          <xdr:col>8</xdr:col>
          <xdr:colOff>400050</xdr:colOff>
          <xdr:row>63</xdr:row>
          <xdr:rowOff>447675</xdr:rowOff>
        </xdr:to>
        <xdr:sp macro="" textlink="">
          <xdr:nvSpPr>
            <xdr:cNvPr id="27659" name="Option Button 11" hidden="1">
              <a:extLst>
                <a:ext uri="{63B3BB69-23CF-44E3-9099-C40C66FF867C}">
                  <a14:compatExt spid="_x0000_s27659"/>
                </a:ext>
                <a:ext uri="{FF2B5EF4-FFF2-40B4-BE49-F238E27FC236}">
                  <a16:creationId xmlns:a16="http://schemas.microsoft.com/office/drawing/2014/main" id="{00000000-0008-0000-0B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11</xdr:col>
          <xdr:colOff>0</xdr:colOff>
          <xdr:row>40</xdr:row>
          <xdr:rowOff>9525</xdr:rowOff>
        </xdr:to>
        <xdr:sp macro="" textlink="">
          <xdr:nvSpPr>
            <xdr:cNvPr id="27660" name="Group Box 12" hidden="1">
              <a:extLst>
                <a:ext uri="{63B3BB69-23CF-44E3-9099-C40C66FF867C}">
                  <a14:compatExt spid="_x0000_s27660"/>
                </a:ext>
                <a:ext uri="{FF2B5EF4-FFF2-40B4-BE49-F238E27FC236}">
                  <a16:creationId xmlns:a16="http://schemas.microsoft.com/office/drawing/2014/main" id="{00000000-0008-0000-0B00-00000C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11</xdr:col>
          <xdr:colOff>0</xdr:colOff>
          <xdr:row>41</xdr:row>
          <xdr:rowOff>0</xdr:rowOff>
        </xdr:to>
        <xdr:sp macro="" textlink="">
          <xdr:nvSpPr>
            <xdr:cNvPr id="27661" name="Group Box 13" hidden="1">
              <a:extLst>
                <a:ext uri="{63B3BB69-23CF-44E3-9099-C40C66FF867C}">
                  <a14:compatExt spid="_x0000_s27661"/>
                </a:ext>
                <a:ext uri="{FF2B5EF4-FFF2-40B4-BE49-F238E27FC236}">
                  <a16:creationId xmlns:a16="http://schemas.microsoft.com/office/drawing/2014/main" id="{00000000-0008-0000-0B00-00000D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43</xdr:row>
          <xdr:rowOff>304800</xdr:rowOff>
        </xdr:from>
        <xdr:to>
          <xdr:col>11</xdr:col>
          <xdr:colOff>19050</xdr:colOff>
          <xdr:row>44</xdr:row>
          <xdr:rowOff>304800</xdr:rowOff>
        </xdr:to>
        <xdr:sp macro="" textlink="">
          <xdr:nvSpPr>
            <xdr:cNvPr id="27662" name="Group Box 14" hidden="1">
              <a:extLst>
                <a:ext uri="{63B3BB69-23CF-44E3-9099-C40C66FF867C}">
                  <a14:compatExt spid="_x0000_s27662"/>
                </a:ext>
                <a:ext uri="{FF2B5EF4-FFF2-40B4-BE49-F238E27FC236}">
                  <a16:creationId xmlns:a16="http://schemas.microsoft.com/office/drawing/2014/main" id="{00000000-0008-0000-0B00-00000E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314325</xdr:rowOff>
        </xdr:from>
        <xdr:to>
          <xdr:col>11</xdr:col>
          <xdr:colOff>19050</xdr:colOff>
          <xdr:row>45</xdr:row>
          <xdr:rowOff>304800</xdr:rowOff>
        </xdr:to>
        <xdr:sp macro="" textlink="">
          <xdr:nvSpPr>
            <xdr:cNvPr id="27663" name="Group Box 15" hidden="1">
              <a:extLst>
                <a:ext uri="{63B3BB69-23CF-44E3-9099-C40C66FF867C}">
                  <a14:compatExt spid="_x0000_s27663"/>
                </a:ext>
                <a:ext uri="{FF2B5EF4-FFF2-40B4-BE49-F238E27FC236}">
                  <a16:creationId xmlns:a16="http://schemas.microsoft.com/office/drawing/2014/main" id="{00000000-0008-0000-0B00-00000F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304800</xdr:rowOff>
        </xdr:from>
        <xdr:to>
          <xdr:col>11</xdr:col>
          <xdr:colOff>19050</xdr:colOff>
          <xdr:row>46</xdr:row>
          <xdr:rowOff>304800</xdr:rowOff>
        </xdr:to>
        <xdr:sp macro="" textlink="">
          <xdr:nvSpPr>
            <xdr:cNvPr id="27664" name="Group Box 16" hidden="1">
              <a:extLst>
                <a:ext uri="{63B3BB69-23CF-44E3-9099-C40C66FF867C}">
                  <a14:compatExt spid="_x0000_s27664"/>
                </a:ext>
                <a:ext uri="{FF2B5EF4-FFF2-40B4-BE49-F238E27FC236}">
                  <a16:creationId xmlns:a16="http://schemas.microsoft.com/office/drawing/2014/main" id="{00000000-0008-0000-0B00-000010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39</xdr:row>
          <xdr:rowOff>19050</xdr:rowOff>
        </xdr:from>
        <xdr:to>
          <xdr:col>10</xdr:col>
          <xdr:colOff>504825</xdr:colOff>
          <xdr:row>39</xdr:row>
          <xdr:rowOff>238125</xdr:rowOff>
        </xdr:to>
        <xdr:sp macro="" textlink="">
          <xdr:nvSpPr>
            <xdr:cNvPr id="27665" name="Option Button 17" hidden="1">
              <a:extLst>
                <a:ext uri="{63B3BB69-23CF-44E3-9099-C40C66FF867C}">
                  <a14:compatExt spid="_x0000_s27665"/>
                </a:ext>
                <a:ext uri="{FF2B5EF4-FFF2-40B4-BE49-F238E27FC236}">
                  <a16:creationId xmlns:a16="http://schemas.microsoft.com/office/drawing/2014/main" id="{00000000-0008-0000-0B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39</xdr:row>
          <xdr:rowOff>19050</xdr:rowOff>
        </xdr:from>
        <xdr:to>
          <xdr:col>9</xdr:col>
          <xdr:colOff>514350</xdr:colOff>
          <xdr:row>39</xdr:row>
          <xdr:rowOff>238125</xdr:rowOff>
        </xdr:to>
        <xdr:sp macro="" textlink="">
          <xdr:nvSpPr>
            <xdr:cNvPr id="27666" name="Option Button 18" hidden="1">
              <a:extLst>
                <a:ext uri="{63B3BB69-23CF-44E3-9099-C40C66FF867C}">
                  <a14:compatExt spid="_x0000_s27666"/>
                </a:ext>
                <a:ext uri="{FF2B5EF4-FFF2-40B4-BE49-F238E27FC236}">
                  <a16:creationId xmlns:a16="http://schemas.microsoft.com/office/drawing/2014/main" id="{00000000-0008-0000-0B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39</xdr:row>
          <xdr:rowOff>9525</xdr:rowOff>
        </xdr:from>
        <xdr:to>
          <xdr:col>8</xdr:col>
          <xdr:colOff>523875</xdr:colOff>
          <xdr:row>39</xdr:row>
          <xdr:rowOff>228600</xdr:rowOff>
        </xdr:to>
        <xdr:sp macro="" textlink="">
          <xdr:nvSpPr>
            <xdr:cNvPr id="27667" name="Option Button 19" hidden="1">
              <a:extLst>
                <a:ext uri="{63B3BB69-23CF-44E3-9099-C40C66FF867C}">
                  <a14:compatExt spid="_x0000_s27667"/>
                </a:ext>
                <a:ext uri="{FF2B5EF4-FFF2-40B4-BE49-F238E27FC236}">
                  <a16:creationId xmlns:a16="http://schemas.microsoft.com/office/drawing/2014/main" id="{00000000-0008-0000-0B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40</xdr:row>
          <xdr:rowOff>9525</xdr:rowOff>
        </xdr:from>
        <xdr:to>
          <xdr:col>10</xdr:col>
          <xdr:colOff>504825</xdr:colOff>
          <xdr:row>40</xdr:row>
          <xdr:rowOff>228600</xdr:rowOff>
        </xdr:to>
        <xdr:sp macro="" textlink="">
          <xdr:nvSpPr>
            <xdr:cNvPr id="27668" name="Option Button 20" hidden="1">
              <a:extLst>
                <a:ext uri="{63B3BB69-23CF-44E3-9099-C40C66FF867C}">
                  <a14:compatExt spid="_x0000_s27668"/>
                </a:ext>
                <a:ext uri="{FF2B5EF4-FFF2-40B4-BE49-F238E27FC236}">
                  <a16:creationId xmlns:a16="http://schemas.microsoft.com/office/drawing/2014/main" id="{00000000-0008-0000-0B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40</xdr:row>
          <xdr:rowOff>9525</xdr:rowOff>
        </xdr:from>
        <xdr:to>
          <xdr:col>9</xdr:col>
          <xdr:colOff>514350</xdr:colOff>
          <xdr:row>40</xdr:row>
          <xdr:rowOff>228600</xdr:rowOff>
        </xdr:to>
        <xdr:sp macro="" textlink="">
          <xdr:nvSpPr>
            <xdr:cNvPr id="27669" name="Option Button 21" hidden="1">
              <a:extLst>
                <a:ext uri="{63B3BB69-23CF-44E3-9099-C40C66FF867C}">
                  <a14:compatExt spid="_x0000_s27669"/>
                </a:ext>
                <a:ext uri="{FF2B5EF4-FFF2-40B4-BE49-F238E27FC236}">
                  <a16:creationId xmlns:a16="http://schemas.microsoft.com/office/drawing/2014/main" id="{00000000-0008-0000-0B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40</xdr:row>
          <xdr:rowOff>19050</xdr:rowOff>
        </xdr:from>
        <xdr:to>
          <xdr:col>8</xdr:col>
          <xdr:colOff>504825</xdr:colOff>
          <xdr:row>40</xdr:row>
          <xdr:rowOff>238125</xdr:rowOff>
        </xdr:to>
        <xdr:sp macro="" textlink="">
          <xdr:nvSpPr>
            <xdr:cNvPr id="27670" name="Option Button 22" hidden="1">
              <a:extLst>
                <a:ext uri="{63B3BB69-23CF-44E3-9099-C40C66FF867C}">
                  <a14:compatExt spid="_x0000_s27670"/>
                </a:ext>
                <a:ext uri="{FF2B5EF4-FFF2-40B4-BE49-F238E27FC236}">
                  <a16:creationId xmlns:a16="http://schemas.microsoft.com/office/drawing/2014/main" id="{00000000-0008-0000-0B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41</xdr:row>
          <xdr:rowOff>47625</xdr:rowOff>
        </xdr:from>
        <xdr:to>
          <xdr:col>10</xdr:col>
          <xdr:colOff>495300</xdr:colOff>
          <xdr:row>41</xdr:row>
          <xdr:rowOff>266700</xdr:rowOff>
        </xdr:to>
        <xdr:sp macro="" textlink="">
          <xdr:nvSpPr>
            <xdr:cNvPr id="27671" name="Option Button 23" hidden="1">
              <a:extLst>
                <a:ext uri="{63B3BB69-23CF-44E3-9099-C40C66FF867C}">
                  <a14:compatExt spid="_x0000_s27671"/>
                </a:ext>
                <a:ext uri="{FF2B5EF4-FFF2-40B4-BE49-F238E27FC236}">
                  <a16:creationId xmlns:a16="http://schemas.microsoft.com/office/drawing/2014/main" id="{00000000-0008-0000-0B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41</xdr:row>
          <xdr:rowOff>47625</xdr:rowOff>
        </xdr:from>
        <xdr:to>
          <xdr:col>9</xdr:col>
          <xdr:colOff>514350</xdr:colOff>
          <xdr:row>41</xdr:row>
          <xdr:rowOff>266700</xdr:rowOff>
        </xdr:to>
        <xdr:sp macro="" textlink="">
          <xdr:nvSpPr>
            <xdr:cNvPr id="27672" name="Option Button 24" hidden="1">
              <a:extLst>
                <a:ext uri="{63B3BB69-23CF-44E3-9099-C40C66FF867C}">
                  <a14:compatExt spid="_x0000_s27672"/>
                </a:ext>
                <a:ext uri="{FF2B5EF4-FFF2-40B4-BE49-F238E27FC236}">
                  <a16:creationId xmlns:a16="http://schemas.microsoft.com/office/drawing/2014/main" id="{00000000-0008-0000-0B00-00001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41</xdr:row>
          <xdr:rowOff>47625</xdr:rowOff>
        </xdr:from>
        <xdr:to>
          <xdr:col>8</xdr:col>
          <xdr:colOff>514350</xdr:colOff>
          <xdr:row>41</xdr:row>
          <xdr:rowOff>266700</xdr:rowOff>
        </xdr:to>
        <xdr:sp macro="" textlink="">
          <xdr:nvSpPr>
            <xdr:cNvPr id="27673" name="Option Button 25" hidden="1">
              <a:extLst>
                <a:ext uri="{63B3BB69-23CF-44E3-9099-C40C66FF867C}">
                  <a14:compatExt spid="_x0000_s27673"/>
                </a:ext>
                <a:ext uri="{FF2B5EF4-FFF2-40B4-BE49-F238E27FC236}">
                  <a16:creationId xmlns:a16="http://schemas.microsoft.com/office/drawing/2014/main" id="{00000000-0008-0000-0B00-00001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43</xdr:row>
          <xdr:rowOff>0</xdr:rowOff>
        </xdr:from>
        <xdr:to>
          <xdr:col>10</xdr:col>
          <xdr:colOff>523875</xdr:colOff>
          <xdr:row>43</xdr:row>
          <xdr:rowOff>219075</xdr:rowOff>
        </xdr:to>
        <xdr:sp macro="" textlink="">
          <xdr:nvSpPr>
            <xdr:cNvPr id="27677" name="Option Button 29" hidden="1">
              <a:extLst>
                <a:ext uri="{63B3BB69-23CF-44E3-9099-C40C66FF867C}">
                  <a14:compatExt spid="_x0000_s27677"/>
                </a:ext>
                <a:ext uri="{FF2B5EF4-FFF2-40B4-BE49-F238E27FC236}">
                  <a16:creationId xmlns:a16="http://schemas.microsoft.com/office/drawing/2014/main" id="{00000000-0008-0000-0B00-00001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43</xdr:row>
          <xdr:rowOff>0</xdr:rowOff>
        </xdr:from>
        <xdr:to>
          <xdr:col>9</xdr:col>
          <xdr:colOff>533400</xdr:colOff>
          <xdr:row>43</xdr:row>
          <xdr:rowOff>219075</xdr:rowOff>
        </xdr:to>
        <xdr:sp macro="" textlink="">
          <xdr:nvSpPr>
            <xdr:cNvPr id="27678" name="Option Button 30" hidden="1">
              <a:extLst>
                <a:ext uri="{63B3BB69-23CF-44E3-9099-C40C66FF867C}">
                  <a14:compatExt spid="_x0000_s27678"/>
                </a:ext>
                <a:ext uri="{FF2B5EF4-FFF2-40B4-BE49-F238E27FC236}">
                  <a16:creationId xmlns:a16="http://schemas.microsoft.com/office/drawing/2014/main" id="{00000000-0008-0000-0B00-00001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43</xdr:row>
          <xdr:rowOff>0</xdr:rowOff>
        </xdr:from>
        <xdr:to>
          <xdr:col>8</xdr:col>
          <xdr:colOff>533400</xdr:colOff>
          <xdr:row>43</xdr:row>
          <xdr:rowOff>219075</xdr:rowOff>
        </xdr:to>
        <xdr:sp macro="" textlink="">
          <xdr:nvSpPr>
            <xdr:cNvPr id="27679" name="Option Button 31" hidden="1">
              <a:extLst>
                <a:ext uri="{63B3BB69-23CF-44E3-9099-C40C66FF867C}">
                  <a14:compatExt spid="_x0000_s27679"/>
                </a:ext>
                <a:ext uri="{FF2B5EF4-FFF2-40B4-BE49-F238E27FC236}">
                  <a16:creationId xmlns:a16="http://schemas.microsoft.com/office/drawing/2014/main" id="{00000000-0008-0000-0B00-00001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44</xdr:row>
          <xdr:rowOff>0</xdr:rowOff>
        </xdr:from>
        <xdr:to>
          <xdr:col>10</xdr:col>
          <xdr:colOff>504825</xdr:colOff>
          <xdr:row>44</xdr:row>
          <xdr:rowOff>219075</xdr:rowOff>
        </xdr:to>
        <xdr:sp macro="" textlink="">
          <xdr:nvSpPr>
            <xdr:cNvPr id="27680" name="Option Button 32" hidden="1">
              <a:extLst>
                <a:ext uri="{63B3BB69-23CF-44E3-9099-C40C66FF867C}">
                  <a14:compatExt spid="_x0000_s27680"/>
                </a:ext>
                <a:ext uri="{FF2B5EF4-FFF2-40B4-BE49-F238E27FC236}">
                  <a16:creationId xmlns:a16="http://schemas.microsoft.com/office/drawing/2014/main" id="{00000000-0008-0000-0B00-00002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44</xdr:row>
          <xdr:rowOff>0</xdr:rowOff>
        </xdr:from>
        <xdr:to>
          <xdr:col>9</xdr:col>
          <xdr:colOff>514350</xdr:colOff>
          <xdr:row>44</xdr:row>
          <xdr:rowOff>219075</xdr:rowOff>
        </xdr:to>
        <xdr:sp macro="" textlink="">
          <xdr:nvSpPr>
            <xdr:cNvPr id="27681" name="Option Button 33" hidden="1">
              <a:extLst>
                <a:ext uri="{63B3BB69-23CF-44E3-9099-C40C66FF867C}">
                  <a14:compatExt spid="_x0000_s27681"/>
                </a:ext>
                <a:ext uri="{FF2B5EF4-FFF2-40B4-BE49-F238E27FC236}">
                  <a16:creationId xmlns:a16="http://schemas.microsoft.com/office/drawing/2014/main" id="{00000000-0008-0000-0B00-00002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44</xdr:row>
          <xdr:rowOff>0</xdr:rowOff>
        </xdr:from>
        <xdr:to>
          <xdr:col>8</xdr:col>
          <xdr:colOff>514350</xdr:colOff>
          <xdr:row>44</xdr:row>
          <xdr:rowOff>219075</xdr:rowOff>
        </xdr:to>
        <xdr:sp macro="" textlink="">
          <xdr:nvSpPr>
            <xdr:cNvPr id="27682" name="Option Button 34" hidden="1">
              <a:extLst>
                <a:ext uri="{63B3BB69-23CF-44E3-9099-C40C66FF867C}">
                  <a14:compatExt spid="_x0000_s27682"/>
                </a:ext>
                <a:ext uri="{FF2B5EF4-FFF2-40B4-BE49-F238E27FC236}">
                  <a16:creationId xmlns:a16="http://schemas.microsoft.com/office/drawing/2014/main" id="{00000000-0008-0000-0B00-00002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45</xdr:row>
          <xdr:rowOff>9525</xdr:rowOff>
        </xdr:from>
        <xdr:to>
          <xdr:col>10</xdr:col>
          <xdr:colOff>504825</xdr:colOff>
          <xdr:row>45</xdr:row>
          <xdr:rowOff>228600</xdr:rowOff>
        </xdr:to>
        <xdr:sp macro="" textlink="">
          <xdr:nvSpPr>
            <xdr:cNvPr id="27683" name="Option Button 35" hidden="1">
              <a:extLst>
                <a:ext uri="{63B3BB69-23CF-44E3-9099-C40C66FF867C}">
                  <a14:compatExt spid="_x0000_s27683"/>
                </a:ext>
                <a:ext uri="{FF2B5EF4-FFF2-40B4-BE49-F238E27FC236}">
                  <a16:creationId xmlns:a16="http://schemas.microsoft.com/office/drawing/2014/main" id="{00000000-0008-0000-0B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45</xdr:row>
          <xdr:rowOff>9525</xdr:rowOff>
        </xdr:from>
        <xdr:to>
          <xdr:col>9</xdr:col>
          <xdr:colOff>514350</xdr:colOff>
          <xdr:row>45</xdr:row>
          <xdr:rowOff>228600</xdr:rowOff>
        </xdr:to>
        <xdr:sp macro="" textlink="">
          <xdr:nvSpPr>
            <xdr:cNvPr id="27684" name="Option Button 36" hidden="1">
              <a:extLst>
                <a:ext uri="{63B3BB69-23CF-44E3-9099-C40C66FF867C}">
                  <a14:compatExt spid="_x0000_s27684"/>
                </a:ext>
                <a:ext uri="{FF2B5EF4-FFF2-40B4-BE49-F238E27FC236}">
                  <a16:creationId xmlns:a16="http://schemas.microsoft.com/office/drawing/2014/main" id="{00000000-0008-0000-0B00-00002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45</xdr:row>
          <xdr:rowOff>9525</xdr:rowOff>
        </xdr:from>
        <xdr:to>
          <xdr:col>8</xdr:col>
          <xdr:colOff>514350</xdr:colOff>
          <xdr:row>45</xdr:row>
          <xdr:rowOff>228600</xdr:rowOff>
        </xdr:to>
        <xdr:sp macro="" textlink="">
          <xdr:nvSpPr>
            <xdr:cNvPr id="27685" name="Option Button 37" hidden="1">
              <a:extLst>
                <a:ext uri="{63B3BB69-23CF-44E3-9099-C40C66FF867C}">
                  <a14:compatExt spid="_x0000_s27685"/>
                </a:ext>
                <a:ext uri="{FF2B5EF4-FFF2-40B4-BE49-F238E27FC236}">
                  <a16:creationId xmlns:a16="http://schemas.microsoft.com/office/drawing/2014/main" id="{00000000-0008-0000-0B00-00002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46</xdr:row>
          <xdr:rowOff>0</xdr:rowOff>
        </xdr:from>
        <xdr:to>
          <xdr:col>10</xdr:col>
          <xdr:colOff>504825</xdr:colOff>
          <xdr:row>46</xdr:row>
          <xdr:rowOff>219075</xdr:rowOff>
        </xdr:to>
        <xdr:sp macro="" textlink="">
          <xdr:nvSpPr>
            <xdr:cNvPr id="27686" name="Option Button 38" hidden="1">
              <a:extLst>
                <a:ext uri="{63B3BB69-23CF-44E3-9099-C40C66FF867C}">
                  <a14:compatExt spid="_x0000_s27686"/>
                </a:ext>
                <a:ext uri="{FF2B5EF4-FFF2-40B4-BE49-F238E27FC236}">
                  <a16:creationId xmlns:a16="http://schemas.microsoft.com/office/drawing/2014/main" id="{00000000-0008-0000-0B00-00002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46</xdr:row>
          <xdr:rowOff>0</xdr:rowOff>
        </xdr:from>
        <xdr:to>
          <xdr:col>9</xdr:col>
          <xdr:colOff>514350</xdr:colOff>
          <xdr:row>46</xdr:row>
          <xdr:rowOff>219075</xdr:rowOff>
        </xdr:to>
        <xdr:sp macro="" textlink="">
          <xdr:nvSpPr>
            <xdr:cNvPr id="27687" name="Option Button 39" hidden="1">
              <a:extLst>
                <a:ext uri="{63B3BB69-23CF-44E3-9099-C40C66FF867C}">
                  <a14:compatExt spid="_x0000_s27687"/>
                </a:ext>
                <a:ext uri="{FF2B5EF4-FFF2-40B4-BE49-F238E27FC236}">
                  <a16:creationId xmlns:a16="http://schemas.microsoft.com/office/drawing/2014/main" id="{00000000-0008-0000-0B00-00002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46</xdr:row>
          <xdr:rowOff>0</xdr:rowOff>
        </xdr:from>
        <xdr:to>
          <xdr:col>8</xdr:col>
          <xdr:colOff>514350</xdr:colOff>
          <xdr:row>46</xdr:row>
          <xdr:rowOff>219075</xdr:rowOff>
        </xdr:to>
        <xdr:sp macro="" textlink="">
          <xdr:nvSpPr>
            <xdr:cNvPr id="27688" name="Option Button 40" hidden="1">
              <a:extLst>
                <a:ext uri="{63B3BB69-23CF-44E3-9099-C40C66FF867C}">
                  <a14:compatExt spid="_x0000_s27688"/>
                </a:ext>
                <a:ext uri="{FF2B5EF4-FFF2-40B4-BE49-F238E27FC236}">
                  <a16:creationId xmlns:a16="http://schemas.microsoft.com/office/drawing/2014/main" id="{00000000-0008-0000-0B00-00002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38</xdr:row>
          <xdr:rowOff>9525</xdr:rowOff>
        </xdr:from>
        <xdr:to>
          <xdr:col>10</xdr:col>
          <xdr:colOff>504825</xdr:colOff>
          <xdr:row>38</xdr:row>
          <xdr:rowOff>228600</xdr:rowOff>
        </xdr:to>
        <xdr:sp macro="" textlink="">
          <xdr:nvSpPr>
            <xdr:cNvPr id="27689" name="Option Button 41" hidden="1">
              <a:extLst>
                <a:ext uri="{63B3BB69-23CF-44E3-9099-C40C66FF867C}">
                  <a14:compatExt spid="_x0000_s27689"/>
                </a:ext>
                <a:ext uri="{FF2B5EF4-FFF2-40B4-BE49-F238E27FC236}">
                  <a16:creationId xmlns:a16="http://schemas.microsoft.com/office/drawing/2014/main" id="{00000000-0008-0000-0B00-00002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38</xdr:row>
          <xdr:rowOff>9525</xdr:rowOff>
        </xdr:from>
        <xdr:to>
          <xdr:col>9</xdr:col>
          <xdr:colOff>514350</xdr:colOff>
          <xdr:row>38</xdr:row>
          <xdr:rowOff>228600</xdr:rowOff>
        </xdr:to>
        <xdr:sp macro="" textlink="">
          <xdr:nvSpPr>
            <xdr:cNvPr id="27690" name="Option Button 42" hidden="1">
              <a:extLst>
                <a:ext uri="{63B3BB69-23CF-44E3-9099-C40C66FF867C}">
                  <a14:compatExt spid="_x0000_s27690"/>
                </a:ext>
                <a:ext uri="{FF2B5EF4-FFF2-40B4-BE49-F238E27FC236}">
                  <a16:creationId xmlns:a16="http://schemas.microsoft.com/office/drawing/2014/main" id="{00000000-0008-0000-0B00-00002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38</xdr:row>
          <xdr:rowOff>28575</xdr:rowOff>
        </xdr:from>
        <xdr:to>
          <xdr:col>8</xdr:col>
          <xdr:colOff>523875</xdr:colOff>
          <xdr:row>38</xdr:row>
          <xdr:rowOff>247650</xdr:rowOff>
        </xdr:to>
        <xdr:sp macro="" textlink="">
          <xdr:nvSpPr>
            <xdr:cNvPr id="27691" name="Option Button 43" hidden="1">
              <a:extLst>
                <a:ext uri="{63B3BB69-23CF-44E3-9099-C40C66FF867C}">
                  <a14:compatExt spid="_x0000_s27691"/>
                </a:ext>
                <a:ext uri="{FF2B5EF4-FFF2-40B4-BE49-F238E27FC236}">
                  <a16:creationId xmlns:a16="http://schemas.microsoft.com/office/drawing/2014/main" id="{00000000-0008-0000-0B00-00002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46</xdr:row>
          <xdr:rowOff>304800</xdr:rowOff>
        </xdr:from>
        <xdr:to>
          <xdr:col>11</xdr:col>
          <xdr:colOff>19050</xdr:colOff>
          <xdr:row>47</xdr:row>
          <xdr:rowOff>304800</xdr:rowOff>
        </xdr:to>
        <xdr:sp macro="" textlink="">
          <xdr:nvSpPr>
            <xdr:cNvPr id="27692" name="Group Box 44" hidden="1">
              <a:extLst>
                <a:ext uri="{63B3BB69-23CF-44E3-9099-C40C66FF867C}">
                  <a14:compatExt spid="_x0000_s27692"/>
                </a:ext>
                <a:ext uri="{FF2B5EF4-FFF2-40B4-BE49-F238E27FC236}">
                  <a16:creationId xmlns:a16="http://schemas.microsoft.com/office/drawing/2014/main" id="{00000000-0008-0000-0B00-00002C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46</xdr:row>
          <xdr:rowOff>314325</xdr:rowOff>
        </xdr:from>
        <xdr:to>
          <xdr:col>10</xdr:col>
          <xdr:colOff>495300</xdr:colOff>
          <xdr:row>47</xdr:row>
          <xdr:rowOff>209550</xdr:rowOff>
        </xdr:to>
        <xdr:sp macro="" textlink="">
          <xdr:nvSpPr>
            <xdr:cNvPr id="27693" name="Option Button 45" hidden="1">
              <a:extLst>
                <a:ext uri="{63B3BB69-23CF-44E3-9099-C40C66FF867C}">
                  <a14:compatExt spid="_x0000_s27693"/>
                </a:ext>
                <a:ext uri="{FF2B5EF4-FFF2-40B4-BE49-F238E27FC236}">
                  <a16:creationId xmlns:a16="http://schemas.microsoft.com/office/drawing/2014/main" id="{00000000-0008-0000-0B00-00002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46</xdr:row>
          <xdr:rowOff>314325</xdr:rowOff>
        </xdr:from>
        <xdr:to>
          <xdr:col>9</xdr:col>
          <xdr:colOff>523875</xdr:colOff>
          <xdr:row>47</xdr:row>
          <xdr:rowOff>209550</xdr:rowOff>
        </xdr:to>
        <xdr:sp macro="" textlink="">
          <xdr:nvSpPr>
            <xdr:cNvPr id="27694" name="Option Button 46" hidden="1">
              <a:extLst>
                <a:ext uri="{63B3BB69-23CF-44E3-9099-C40C66FF867C}">
                  <a14:compatExt spid="_x0000_s27694"/>
                </a:ext>
                <a:ext uri="{FF2B5EF4-FFF2-40B4-BE49-F238E27FC236}">
                  <a16:creationId xmlns:a16="http://schemas.microsoft.com/office/drawing/2014/main" id="{00000000-0008-0000-0B00-00002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46</xdr:row>
          <xdr:rowOff>314325</xdr:rowOff>
        </xdr:from>
        <xdr:to>
          <xdr:col>8</xdr:col>
          <xdr:colOff>523875</xdr:colOff>
          <xdr:row>47</xdr:row>
          <xdr:rowOff>209550</xdr:rowOff>
        </xdr:to>
        <xdr:sp macro="" textlink="">
          <xdr:nvSpPr>
            <xdr:cNvPr id="27695" name="Option Button 47" hidden="1">
              <a:extLst>
                <a:ext uri="{63B3BB69-23CF-44E3-9099-C40C66FF867C}">
                  <a14:compatExt spid="_x0000_s27695"/>
                </a:ext>
                <a:ext uri="{FF2B5EF4-FFF2-40B4-BE49-F238E27FC236}">
                  <a16:creationId xmlns:a16="http://schemas.microsoft.com/office/drawing/2014/main" id="{00000000-0008-0000-0B00-00002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62</xdr:col>
      <xdr:colOff>61058</xdr:colOff>
      <xdr:row>14</xdr:row>
      <xdr:rowOff>283507</xdr:rowOff>
    </xdr:from>
    <xdr:to>
      <xdr:col>62</xdr:col>
      <xdr:colOff>659423</xdr:colOff>
      <xdr:row>17</xdr:row>
      <xdr:rowOff>14853</xdr:rowOff>
    </xdr:to>
    <xdr:sp macro="" textlink="">
      <xdr:nvSpPr>
        <xdr:cNvPr id="51" name="50 Flecha derecha">
          <a:extLst>
            <a:ext uri="{FF2B5EF4-FFF2-40B4-BE49-F238E27FC236}">
              <a16:creationId xmlns:a16="http://schemas.microsoft.com/office/drawing/2014/main" id="{00000000-0008-0000-0B00-000033000000}"/>
            </a:ext>
          </a:extLst>
        </xdr:cNvPr>
        <xdr:cNvSpPr/>
      </xdr:nvSpPr>
      <xdr:spPr bwMode="auto">
        <a:xfrm>
          <a:off x="12510233" y="2426632"/>
          <a:ext cx="598365" cy="521921"/>
        </a:xfrm>
        <a:prstGeom prst="rightArrow">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ES" sz="1100"/>
        </a:p>
      </xdr:txBody>
    </xdr:sp>
    <xdr:clientData/>
  </xdr:twoCellAnchor>
  <xdr:twoCellAnchor>
    <xdr:from>
      <xdr:col>62</xdr:col>
      <xdr:colOff>61060</xdr:colOff>
      <xdr:row>37</xdr:row>
      <xdr:rowOff>85526</xdr:rowOff>
    </xdr:from>
    <xdr:to>
      <xdr:col>62</xdr:col>
      <xdr:colOff>659425</xdr:colOff>
      <xdr:row>39</xdr:row>
      <xdr:rowOff>122179</xdr:rowOff>
    </xdr:to>
    <xdr:sp macro="" textlink="">
      <xdr:nvSpPr>
        <xdr:cNvPr id="52" name="51 Flecha derecha">
          <a:extLst>
            <a:ext uri="{FF2B5EF4-FFF2-40B4-BE49-F238E27FC236}">
              <a16:creationId xmlns:a16="http://schemas.microsoft.com/office/drawing/2014/main" id="{00000000-0008-0000-0B00-000034000000}"/>
            </a:ext>
          </a:extLst>
        </xdr:cNvPr>
        <xdr:cNvSpPr/>
      </xdr:nvSpPr>
      <xdr:spPr bwMode="auto">
        <a:xfrm>
          <a:off x="12510235" y="6695876"/>
          <a:ext cx="598365" cy="522428"/>
        </a:xfrm>
        <a:prstGeom prst="rightArrow">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ES" sz="1100"/>
        </a:p>
      </xdr:txBody>
    </xdr:sp>
    <xdr:clientData/>
  </xdr:twoCellAnchor>
  <xdr:twoCellAnchor editAs="oneCell">
    <xdr:from>
      <xdr:col>62</xdr:col>
      <xdr:colOff>696058</xdr:colOff>
      <xdr:row>33</xdr:row>
      <xdr:rowOff>61035</xdr:rowOff>
    </xdr:from>
    <xdr:to>
      <xdr:col>66</xdr:col>
      <xdr:colOff>681404</xdr:colOff>
      <xdr:row>41</xdr:row>
      <xdr:rowOff>107683</xdr:rowOff>
    </xdr:to>
    <xdr:pic>
      <xdr:nvPicPr>
        <xdr:cNvPr id="54" name="53 Imagen">
          <a:extLst>
            <a:ext uri="{FF2B5EF4-FFF2-40B4-BE49-F238E27FC236}">
              <a16:creationId xmlns:a16="http://schemas.microsoft.com/office/drawing/2014/main" id="{00000000-0008-0000-0B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5233" y="6061785"/>
          <a:ext cx="3033346" cy="1789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62</xdr:col>
      <xdr:colOff>61060</xdr:colOff>
      <xdr:row>61</xdr:row>
      <xdr:rowOff>24458</xdr:rowOff>
    </xdr:from>
    <xdr:to>
      <xdr:col>62</xdr:col>
      <xdr:colOff>659425</xdr:colOff>
      <xdr:row>62</xdr:row>
      <xdr:rowOff>61112</xdr:rowOff>
    </xdr:to>
    <xdr:sp macro="" textlink="">
      <xdr:nvSpPr>
        <xdr:cNvPr id="55" name="54 Flecha derecha">
          <a:extLst>
            <a:ext uri="{FF2B5EF4-FFF2-40B4-BE49-F238E27FC236}">
              <a16:creationId xmlns:a16="http://schemas.microsoft.com/office/drawing/2014/main" id="{00000000-0008-0000-0B00-000037000000}"/>
            </a:ext>
          </a:extLst>
        </xdr:cNvPr>
        <xdr:cNvSpPr/>
      </xdr:nvSpPr>
      <xdr:spPr bwMode="auto">
        <a:xfrm>
          <a:off x="12510235" y="10978208"/>
          <a:ext cx="598365" cy="522429"/>
        </a:xfrm>
        <a:prstGeom prst="rightArrow">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ES" sz="1100"/>
        </a:p>
      </xdr:txBody>
    </xdr:sp>
    <xdr:clientData/>
  </xdr:twoCellAnchor>
  <xdr:twoCellAnchor editAs="oneCell">
    <xdr:from>
      <xdr:col>62</xdr:col>
      <xdr:colOff>683846</xdr:colOff>
      <xdr:row>56</xdr:row>
      <xdr:rowOff>73262</xdr:rowOff>
    </xdr:from>
    <xdr:to>
      <xdr:col>66</xdr:col>
      <xdr:colOff>669192</xdr:colOff>
      <xdr:row>62</xdr:row>
      <xdr:rowOff>583128</xdr:rowOff>
    </xdr:to>
    <xdr:pic>
      <xdr:nvPicPr>
        <xdr:cNvPr id="56" name="55 Imagen">
          <a:extLst>
            <a:ext uri="{FF2B5EF4-FFF2-40B4-BE49-F238E27FC236}">
              <a16:creationId xmlns:a16="http://schemas.microsoft.com/office/drawing/2014/main" id="{00000000-0008-0000-0B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33021" y="10293587"/>
          <a:ext cx="3033346" cy="1955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62</xdr:col>
      <xdr:colOff>91344</xdr:colOff>
      <xdr:row>76</xdr:row>
      <xdr:rowOff>140223</xdr:rowOff>
    </xdr:from>
    <xdr:to>
      <xdr:col>62</xdr:col>
      <xdr:colOff>689709</xdr:colOff>
      <xdr:row>78</xdr:row>
      <xdr:rowOff>5915</xdr:rowOff>
    </xdr:to>
    <xdr:sp macro="" textlink="">
      <xdr:nvSpPr>
        <xdr:cNvPr id="57" name="56 Flecha derecha">
          <a:extLst>
            <a:ext uri="{FF2B5EF4-FFF2-40B4-BE49-F238E27FC236}">
              <a16:creationId xmlns:a16="http://schemas.microsoft.com/office/drawing/2014/main" id="{00000000-0008-0000-0B00-000039000000}"/>
            </a:ext>
          </a:extLst>
        </xdr:cNvPr>
        <xdr:cNvSpPr/>
      </xdr:nvSpPr>
      <xdr:spPr bwMode="auto">
        <a:xfrm>
          <a:off x="12540519" y="13389498"/>
          <a:ext cx="598365" cy="522917"/>
        </a:xfrm>
        <a:prstGeom prst="rightArrow">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ES" sz="1100"/>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43</xdr:row>
          <xdr:rowOff>0</xdr:rowOff>
        </xdr:from>
        <xdr:to>
          <xdr:col>11</xdr:col>
          <xdr:colOff>19050</xdr:colOff>
          <xdr:row>43</xdr:row>
          <xdr:rowOff>304800</xdr:rowOff>
        </xdr:to>
        <xdr:sp macro="" textlink="">
          <xdr:nvSpPr>
            <xdr:cNvPr id="27696" name="Group Box 48" hidden="1">
              <a:extLst>
                <a:ext uri="{63B3BB69-23CF-44E3-9099-C40C66FF867C}">
                  <a14:compatExt spid="_x0000_s27696"/>
                </a:ext>
                <a:ext uri="{FF2B5EF4-FFF2-40B4-BE49-F238E27FC236}">
                  <a16:creationId xmlns:a16="http://schemas.microsoft.com/office/drawing/2014/main" id="{00000000-0008-0000-0B00-000030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9525</xdr:rowOff>
        </xdr:from>
        <xdr:to>
          <xdr:col>11</xdr:col>
          <xdr:colOff>19050</xdr:colOff>
          <xdr:row>42</xdr:row>
          <xdr:rowOff>9525</xdr:rowOff>
        </xdr:to>
        <xdr:sp macro="" textlink="">
          <xdr:nvSpPr>
            <xdr:cNvPr id="27697" name="Group Box 49" hidden="1">
              <a:extLst>
                <a:ext uri="{63B3BB69-23CF-44E3-9099-C40C66FF867C}">
                  <a14:compatExt spid="_x0000_s27697"/>
                </a:ext>
                <a:ext uri="{FF2B5EF4-FFF2-40B4-BE49-F238E27FC236}">
                  <a16:creationId xmlns:a16="http://schemas.microsoft.com/office/drawing/2014/main" id="{00000000-0008-0000-0B00-000031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11</xdr:col>
          <xdr:colOff>9525</xdr:colOff>
          <xdr:row>39</xdr:row>
          <xdr:rowOff>0</xdr:rowOff>
        </xdr:to>
        <xdr:sp macro="" textlink="">
          <xdr:nvSpPr>
            <xdr:cNvPr id="27698" name="Group Box 50" hidden="1">
              <a:extLst>
                <a:ext uri="{63B3BB69-23CF-44E3-9099-C40C66FF867C}">
                  <a14:compatExt spid="_x0000_s27698"/>
                </a:ext>
                <a:ext uri="{FF2B5EF4-FFF2-40B4-BE49-F238E27FC236}">
                  <a16:creationId xmlns:a16="http://schemas.microsoft.com/office/drawing/2014/main" id="{00000000-0008-0000-0B00-000032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78</xdr:row>
          <xdr:rowOff>0</xdr:rowOff>
        </xdr:from>
        <xdr:to>
          <xdr:col>11</xdr:col>
          <xdr:colOff>9525</xdr:colOff>
          <xdr:row>79</xdr:row>
          <xdr:rowOff>0</xdr:rowOff>
        </xdr:to>
        <xdr:sp macro="" textlink="">
          <xdr:nvSpPr>
            <xdr:cNvPr id="27699" name="Group Box 51" hidden="1">
              <a:extLst>
                <a:ext uri="{63B3BB69-23CF-44E3-9099-C40C66FF867C}">
                  <a14:compatExt spid="_x0000_s27699"/>
                </a:ext>
                <a:ext uri="{FF2B5EF4-FFF2-40B4-BE49-F238E27FC236}">
                  <a16:creationId xmlns:a16="http://schemas.microsoft.com/office/drawing/2014/main" id="{00000000-0008-0000-0B00-000033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76</xdr:row>
          <xdr:rowOff>161925</xdr:rowOff>
        </xdr:from>
        <xdr:to>
          <xdr:col>11</xdr:col>
          <xdr:colOff>9525</xdr:colOff>
          <xdr:row>78</xdr:row>
          <xdr:rowOff>9525</xdr:rowOff>
        </xdr:to>
        <xdr:sp macro="" textlink="">
          <xdr:nvSpPr>
            <xdr:cNvPr id="27700" name="Group Box 52" hidden="1">
              <a:extLst>
                <a:ext uri="{63B3BB69-23CF-44E3-9099-C40C66FF867C}">
                  <a14:compatExt spid="_x0000_s27700"/>
                </a:ext>
                <a:ext uri="{FF2B5EF4-FFF2-40B4-BE49-F238E27FC236}">
                  <a16:creationId xmlns:a16="http://schemas.microsoft.com/office/drawing/2014/main" id="{00000000-0008-0000-0B00-000034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63</xdr:row>
          <xdr:rowOff>0</xdr:rowOff>
        </xdr:from>
        <xdr:to>
          <xdr:col>11</xdr:col>
          <xdr:colOff>9525</xdr:colOff>
          <xdr:row>63</xdr:row>
          <xdr:rowOff>695325</xdr:rowOff>
        </xdr:to>
        <xdr:sp macro="" textlink="">
          <xdr:nvSpPr>
            <xdr:cNvPr id="27701" name="Group Box 53" hidden="1">
              <a:extLst>
                <a:ext uri="{63B3BB69-23CF-44E3-9099-C40C66FF867C}">
                  <a14:compatExt spid="_x0000_s27701"/>
                </a:ext>
                <a:ext uri="{FF2B5EF4-FFF2-40B4-BE49-F238E27FC236}">
                  <a16:creationId xmlns:a16="http://schemas.microsoft.com/office/drawing/2014/main" id="{00000000-0008-0000-0B00-000035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9525</xdr:rowOff>
        </xdr:from>
        <xdr:to>
          <xdr:col>11</xdr:col>
          <xdr:colOff>19050</xdr:colOff>
          <xdr:row>42</xdr:row>
          <xdr:rowOff>304800</xdr:rowOff>
        </xdr:to>
        <xdr:sp macro="" textlink="">
          <xdr:nvSpPr>
            <xdr:cNvPr id="27702" name="Group Box 54" hidden="1">
              <a:extLst>
                <a:ext uri="{63B3BB69-23CF-44E3-9099-C40C66FF867C}">
                  <a14:compatExt spid="_x0000_s27702"/>
                </a:ext>
                <a:ext uri="{FF2B5EF4-FFF2-40B4-BE49-F238E27FC236}">
                  <a16:creationId xmlns:a16="http://schemas.microsoft.com/office/drawing/2014/main" id="{00000000-0008-0000-0B00-000036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62</xdr:col>
      <xdr:colOff>705090</xdr:colOff>
      <xdr:row>73</xdr:row>
      <xdr:rowOff>12369</xdr:rowOff>
    </xdr:from>
    <xdr:to>
      <xdr:col>66</xdr:col>
      <xdr:colOff>720273</xdr:colOff>
      <xdr:row>78</xdr:row>
      <xdr:rowOff>470045</xdr:rowOff>
    </xdr:to>
    <xdr:pic>
      <xdr:nvPicPr>
        <xdr:cNvPr id="65" name="64 Imagen">
          <a:extLst>
            <a:ext uri="{FF2B5EF4-FFF2-40B4-BE49-F238E27FC236}">
              <a16:creationId xmlns:a16="http://schemas.microsoft.com/office/drawing/2014/main" id="{00000000-0008-0000-0B00-00004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54265" y="12747294"/>
          <a:ext cx="3063183" cy="1805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152400</xdr:colOff>
          <xdr:row>77</xdr:row>
          <xdr:rowOff>219075</xdr:rowOff>
        </xdr:from>
        <xdr:to>
          <xdr:col>10</xdr:col>
          <xdr:colOff>533400</xdr:colOff>
          <xdr:row>77</xdr:row>
          <xdr:rowOff>438150</xdr:rowOff>
        </xdr:to>
        <xdr:sp macro="" textlink="">
          <xdr:nvSpPr>
            <xdr:cNvPr id="27703" name="Option Button 55" hidden="1">
              <a:extLst>
                <a:ext uri="{63B3BB69-23CF-44E3-9099-C40C66FF867C}">
                  <a14:compatExt spid="_x0000_s27703"/>
                </a:ext>
                <a:ext uri="{FF2B5EF4-FFF2-40B4-BE49-F238E27FC236}">
                  <a16:creationId xmlns:a16="http://schemas.microsoft.com/office/drawing/2014/main" id="{00000000-0008-0000-0B00-00003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77</xdr:row>
          <xdr:rowOff>209550</xdr:rowOff>
        </xdr:from>
        <xdr:to>
          <xdr:col>9</xdr:col>
          <xdr:colOff>542925</xdr:colOff>
          <xdr:row>77</xdr:row>
          <xdr:rowOff>476250</xdr:rowOff>
        </xdr:to>
        <xdr:sp macro="" textlink="">
          <xdr:nvSpPr>
            <xdr:cNvPr id="27704" name="Option Button 56" hidden="1">
              <a:extLst>
                <a:ext uri="{63B3BB69-23CF-44E3-9099-C40C66FF867C}">
                  <a14:compatExt spid="_x0000_s27704"/>
                </a:ext>
                <a:ext uri="{FF2B5EF4-FFF2-40B4-BE49-F238E27FC236}">
                  <a16:creationId xmlns:a16="http://schemas.microsoft.com/office/drawing/2014/main" id="{00000000-0008-0000-0B00-00003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77</xdr:row>
          <xdr:rowOff>219075</xdr:rowOff>
        </xdr:from>
        <xdr:to>
          <xdr:col>8</xdr:col>
          <xdr:colOff>561975</xdr:colOff>
          <xdr:row>77</xdr:row>
          <xdr:rowOff>447675</xdr:rowOff>
        </xdr:to>
        <xdr:sp macro="" textlink="">
          <xdr:nvSpPr>
            <xdr:cNvPr id="27705" name="Option Button 57" hidden="1">
              <a:extLst>
                <a:ext uri="{63B3BB69-23CF-44E3-9099-C40C66FF867C}">
                  <a14:compatExt spid="_x0000_s27705"/>
                </a:ext>
                <a:ext uri="{FF2B5EF4-FFF2-40B4-BE49-F238E27FC236}">
                  <a16:creationId xmlns:a16="http://schemas.microsoft.com/office/drawing/2014/main" id="{00000000-0008-0000-0B00-00003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78</xdr:row>
          <xdr:rowOff>219075</xdr:rowOff>
        </xdr:from>
        <xdr:to>
          <xdr:col>10</xdr:col>
          <xdr:colOff>533400</xdr:colOff>
          <xdr:row>78</xdr:row>
          <xdr:rowOff>438150</xdr:rowOff>
        </xdr:to>
        <xdr:sp macro="" textlink="">
          <xdr:nvSpPr>
            <xdr:cNvPr id="27706" name="Option Button 58" hidden="1">
              <a:extLst>
                <a:ext uri="{63B3BB69-23CF-44E3-9099-C40C66FF867C}">
                  <a14:compatExt spid="_x0000_s27706"/>
                </a:ext>
                <a:ext uri="{FF2B5EF4-FFF2-40B4-BE49-F238E27FC236}">
                  <a16:creationId xmlns:a16="http://schemas.microsoft.com/office/drawing/2014/main" id="{00000000-0008-0000-0B00-00003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78</xdr:row>
          <xdr:rowOff>209550</xdr:rowOff>
        </xdr:from>
        <xdr:to>
          <xdr:col>9</xdr:col>
          <xdr:colOff>542925</xdr:colOff>
          <xdr:row>78</xdr:row>
          <xdr:rowOff>476250</xdr:rowOff>
        </xdr:to>
        <xdr:sp macro="" textlink="">
          <xdr:nvSpPr>
            <xdr:cNvPr id="27707" name="Option Button 59" hidden="1">
              <a:extLst>
                <a:ext uri="{63B3BB69-23CF-44E3-9099-C40C66FF867C}">
                  <a14:compatExt spid="_x0000_s27707"/>
                </a:ext>
                <a:ext uri="{FF2B5EF4-FFF2-40B4-BE49-F238E27FC236}">
                  <a16:creationId xmlns:a16="http://schemas.microsoft.com/office/drawing/2014/main" id="{00000000-0008-0000-0B00-00003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78</xdr:row>
          <xdr:rowOff>219075</xdr:rowOff>
        </xdr:from>
        <xdr:to>
          <xdr:col>8</xdr:col>
          <xdr:colOff>561975</xdr:colOff>
          <xdr:row>78</xdr:row>
          <xdr:rowOff>447675</xdr:rowOff>
        </xdr:to>
        <xdr:sp macro="" textlink="">
          <xdr:nvSpPr>
            <xdr:cNvPr id="27708" name="Option Button 60" hidden="1">
              <a:extLst>
                <a:ext uri="{63B3BB69-23CF-44E3-9099-C40C66FF867C}">
                  <a14:compatExt spid="_x0000_s27708"/>
                </a:ext>
                <a:ext uri="{FF2B5EF4-FFF2-40B4-BE49-F238E27FC236}">
                  <a16:creationId xmlns:a16="http://schemas.microsoft.com/office/drawing/2014/main" id="{00000000-0008-0000-0B00-00003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62</xdr:col>
      <xdr:colOff>729838</xdr:colOff>
      <xdr:row>11</xdr:row>
      <xdr:rowOff>173182</xdr:rowOff>
    </xdr:from>
    <xdr:to>
      <xdr:col>66</xdr:col>
      <xdr:colOff>638670</xdr:colOff>
      <xdr:row>18</xdr:row>
      <xdr:rowOff>234167</xdr:rowOff>
    </xdr:to>
    <xdr:pic>
      <xdr:nvPicPr>
        <xdr:cNvPr id="75" name="74 Imagen">
          <a:extLst>
            <a:ext uri="{FF2B5EF4-FFF2-40B4-BE49-F238E27FC236}">
              <a16:creationId xmlns:a16="http://schemas.microsoft.com/office/drawing/2014/main" id="{00000000-0008-0000-0B00-00004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59741" y="1768929"/>
          <a:ext cx="2976624" cy="16814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123825</xdr:colOff>
          <xdr:row>79</xdr:row>
          <xdr:rowOff>247650</xdr:rowOff>
        </xdr:from>
        <xdr:to>
          <xdr:col>10</xdr:col>
          <xdr:colOff>504825</xdr:colOff>
          <xdr:row>79</xdr:row>
          <xdr:rowOff>476250</xdr:rowOff>
        </xdr:to>
        <xdr:sp macro="" textlink="">
          <xdr:nvSpPr>
            <xdr:cNvPr id="27740" name="Option Button 92" hidden="1">
              <a:extLst>
                <a:ext uri="{63B3BB69-23CF-44E3-9099-C40C66FF867C}">
                  <a14:compatExt spid="_x0000_s27740"/>
                </a:ext>
                <a:ext uri="{FF2B5EF4-FFF2-40B4-BE49-F238E27FC236}">
                  <a16:creationId xmlns:a16="http://schemas.microsoft.com/office/drawing/2014/main" id="{00000000-0008-0000-0B00-00005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79</xdr:row>
          <xdr:rowOff>219075</xdr:rowOff>
        </xdr:from>
        <xdr:to>
          <xdr:col>9</xdr:col>
          <xdr:colOff>561975</xdr:colOff>
          <xdr:row>79</xdr:row>
          <xdr:rowOff>447675</xdr:rowOff>
        </xdr:to>
        <xdr:sp macro="" textlink="">
          <xdr:nvSpPr>
            <xdr:cNvPr id="27741" name="Option Button 93" hidden="1">
              <a:extLst>
                <a:ext uri="{63B3BB69-23CF-44E3-9099-C40C66FF867C}">
                  <a14:compatExt spid="_x0000_s27741"/>
                </a:ext>
                <a:ext uri="{FF2B5EF4-FFF2-40B4-BE49-F238E27FC236}">
                  <a16:creationId xmlns:a16="http://schemas.microsoft.com/office/drawing/2014/main" id="{00000000-0008-0000-0B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79</xdr:row>
          <xdr:rowOff>228600</xdr:rowOff>
        </xdr:from>
        <xdr:to>
          <xdr:col>8</xdr:col>
          <xdr:colOff>561975</xdr:colOff>
          <xdr:row>79</xdr:row>
          <xdr:rowOff>457200</xdr:rowOff>
        </xdr:to>
        <xdr:sp macro="" textlink="">
          <xdr:nvSpPr>
            <xdr:cNvPr id="27742" name="Option Button 94" hidden="1">
              <a:extLst>
                <a:ext uri="{63B3BB69-23CF-44E3-9099-C40C66FF867C}">
                  <a14:compatExt spid="_x0000_s27742"/>
                </a:ext>
                <a:ext uri="{FF2B5EF4-FFF2-40B4-BE49-F238E27FC236}">
                  <a16:creationId xmlns:a16="http://schemas.microsoft.com/office/drawing/2014/main" id="{00000000-0008-0000-0B00-00005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9525</xdr:rowOff>
        </xdr:from>
        <xdr:to>
          <xdr:col>11</xdr:col>
          <xdr:colOff>0</xdr:colOff>
          <xdr:row>79</xdr:row>
          <xdr:rowOff>628650</xdr:rowOff>
        </xdr:to>
        <xdr:sp macro="" textlink="">
          <xdr:nvSpPr>
            <xdr:cNvPr id="27743" name="Group Box 95" hidden="1">
              <a:extLst>
                <a:ext uri="{63B3BB69-23CF-44E3-9099-C40C66FF867C}">
                  <a14:compatExt spid="_x0000_s27743"/>
                </a:ext>
                <a:ext uri="{FF2B5EF4-FFF2-40B4-BE49-F238E27FC236}">
                  <a16:creationId xmlns:a16="http://schemas.microsoft.com/office/drawing/2014/main" id="{00000000-0008-0000-0B00-00005F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42</xdr:row>
          <xdr:rowOff>38100</xdr:rowOff>
        </xdr:from>
        <xdr:to>
          <xdr:col>10</xdr:col>
          <xdr:colOff>495300</xdr:colOff>
          <xdr:row>42</xdr:row>
          <xdr:rowOff>257175</xdr:rowOff>
        </xdr:to>
        <xdr:sp macro="" textlink="">
          <xdr:nvSpPr>
            <xdr:cNvPr id="27749" name="Option Button 101" hidden="1">
              <a:extLst>
                <a:ext uri="{63B3BB69-23CF-44E3-9099-C40C66FF867C}">
                  <a14:compatExt spid="_x0000_s27749"/>
                </a:ext>
                <a:ext uri="{FF2B5EF4-FFF2-40B4-BE49-F238E27FC236}">
                  <a16:creationId xmlns:a16="http://schemas.microsoft.com/office/drawing/2014/main" id="{00000000-0008-0000-0B00-00006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42</xdr:row>
          <xdr:rowOff>38100</xdr:rowOff>
        </xdr:from>
        <xdr:to>
          <xdr:col>9</xdr:col>
          <xdr:colOff>504825</xdr:colOff>
          <xdr:row>42</xdr:row>
          <xdr:rowOff>257175</xdr:rowOff>
        </xdr:to>
        <xdr:sp macro="" textlink="">
          <xdr:nvSpPr>
            <xdr:cNvPr id="27750" name="Option Button 102" hidden="1">
              <a:extLst>
                <a:ext uri="{63B3BB69-23CF-44E3-9099-C40C66FF867C}">
                  <a14:compatExt spid="_x0000_s27750"/>
                </a:ext>
                <a:ext uri="{FF2B5EF4-FFF2-40B4-BE49-F238E27FC236}">
                  <a16:creationId xmlns:a16="http://schemas.microsoft.com/office/drawing/2014/main" id="{00000000-0008-0000-0B00-00006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42</xdr:row>
          <xdr:rowOff>38100</xdr:rowOff>
        </xdr:from>
        <xdr:to>
          <xdr:col>8</xdr:col>
          <xdr:colOff>504825</xdr:colOff>
          <xdr:row>42</xdr:row>
          <xdr:rowOff>257175</xdr:rowOff>
        </xdr:to>
        <xdr:sp macro="" textlink="">
          <xdr:nvSpPr>
            <xdr:cNvPr id="27751" name="Option Button 103" hidden="1">
              <a:extLst>
                <a:ext uri="{63B3BB69-23CF-44E3-9099-C40C66FF867C}">
                  <a14:compatExt spid="_x0000_s27751"/>
                </a:ext>
                <a:ext uri="{FF2B5EF4-FFF2-40B4-BE49-F238E27FC236}">
                  <a16:creationId xmlns:a16="http://schemas.microsoft.com/office/drawing/2014/main" id="{00000000-0008-0000-0B00-00006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119062</xdr:colOff>
      <xdr:row>0</xdr:row>
      <xdr:rowOff>95250</xdr:rowOff>
    </xdr:from>
    <xdr:to>
      <xdr:col>4</xdr:col>
      <xdr:colOff>404812</xdr:colOff>
      <xdr:row>3</xdr:row>
      <xdr:rowOff>130969</xdr:rowOff>
    </xdr:to>
    <xdr:pic>
      <xdr:nvPicPr>
        <xdr:cNvPr id="2" name="Imagen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9062" y="95250"/>
          <a:ext cx="3548063"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Temp/ED.01.EVALUACI&#211;N%20DE%20CONOCIMIENTOS,%20COMPETENCIAS%20Y%20PRODUCTOS%20ENTREGADOS%20Y%20CONSOLIDAD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AppData/Local/Temp/Formularios%20de%20Evaluaci&#243;n%20de%20Desempe&#241;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ED-01 ANTERIOR"/>
      <sheetName val="COMPT. TÉCNICAS"/>
      <sheetName val="COMPT. CONDUCTUALES"/>
      <sheetName val="FORM. CONS. ANTERIOR"/>
      <sheetName val="matriz"/>
      <sheetName val="EJEMPLO"/>
      <sheetName val="FORM.ED-01"/>
      <sheetName val="FORM. CONS."/>
      <sheetName val="DICCIONARIO COMPETENCIAS"/>
    </sheetNames>
    <sheetDataSet>
      <sheetData sheetId="0"/>
      <sheetData sheetId="1">
        <row r="33">
          <cell r="A33">
            <v>1</v>
          </cell>
        </row>
        <row r="34">
          <cell r="A34">
            <v>2</v>
          </cell>
        </row>
        <row r="35">
          <cell r="A35">
            <v>3</v>
          </cell>
        </row>
        <row r="36">
          <cell r="A36">
            <v>4</v>
          </cell>
        </row>
        <row r="37">
          <cell r="A37">
            <v>5</v>
          </cell>
        </row>
        <row r="38">
          <cell r="A38">
            <v>6</v>
          </cell>
        </row>
        <row r="39">
          <cell r="A39">
            <v>7</v>
          </cell>
        </row>
        <row r="40">
          <cell r="A40">
            <v>8</v>
          </cell>
        </row>
        <row r="41">
          <cell r="A41">
            <v>9</v>
          </cell>
        </row>
        <row r="42">
          <cell r="A42">
            <v>10</v>
          </cell>
        </row>
        <row r="43">
          <cell r="A43">
            <v>11</v>
          </cell>
        </row>
        <row r="44">
          <cell r="A44">
            <v>12</v>
          </cell>
        </row>
        <row r="45">
          <cell r="A45">
            <v>13</v>
          </cell>
        </row>
        <row r="46">
          <cell r="A46">
            <v>14</v>
          </cell>
        </row>
        <row r="47">
          <cell r="A47">
            <v>15</v>
          </cell>
        </row>
        <row r="48">
          <cell r="A48">
            <v>16</v>
          </cell>
        </row>
        <row r="49">
          <cell r="A49">
            <v>17</v>
          </cell>
        </row>
        <row r="50">
          <cell r="A50">
            <v>18</v>
          </cell>
        </row>
        <row r="51">
          <cell r="A51">
            <v>19</v>
          </cell>
        </row>
        <row r="52">
          <cell r="A52">
            <v>20</v>
          </cell>
        </row>
        <row r="53">
          <cell r="A53">
            <v>21</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ED-01 ANTERIOR"/>
      <sheetName val="COMPT. TÉCNICAS"/>
      <sheetName val="COMPT. CONDUCTUALES"/>
      <sheetName val="FORM. CONS. ANTERIOR"/>
      <sheetName val="matriz"/>
      <sheetName val="EJEMPLO"/>
      <sheetName val="Formulario ED-02"/>
      <sheetName val="Formulario ED-03"/>
      <sheetName val="Formulario Consolidado"/>
      <sheetName val="Ref.Diccionario de Competencias"/>
    </sheetNames>
    <sheetDataSet>
      <sheetData sheetId="0"/>
      <sheetData sheetId="1">
        <row r="33">
          <cell r="A33">
            <v>1</v>
          </cell>
        </row>
        <row r="34">
          <cell r="A34">
            <v>2</v>
          </cell>
        </row>
        <row r="35">
          <cell r="A35">
            <v>3</v>
          </cell>
        </row>
        <row r="36">
          <cell r="A36">
            <v>4</v>
          </cell>
        </row>
        <row r="37">
          <cell r="A37">
            <v>5</v>
          </cell>
        </row>
        <row r="38">
          <cell r="A38">
            <v>6</v>
          </cell>
        </row>
        <row r="39">
          <cell r="A39">
            <v>7</v>
          </cell>
        </row>
        <row r="40">
          <cell r="A40">
            <v>8</v>
          </cell>
        </row>
        <row r="41">
          <cell r="A41">
            <v>9</v>
          </cell>
        </row>
        <row r="42">
          <cell r="A42">
            <v>10</v>
          </cell>
        </row>
        <row r="43">
          <cell r="A43">
            <v>11</v>
          </cell>
        </row>
        <row r="44">
          <cell r="A44">
            <v>12</v>
          </cell>
        </row>
        <row r="45">
          <cell r="A45">
            <v>13</v>
          </cell>
        </row>
        <row r="46">
          <cell r="A46">
            <v>14</v>
          </cell>
        </row>
        <row r="47">
          <cell r="A47">
            <v>15</v>
          </cell>
        </row>
        <row r="48">
          <cell r="A48">
            <v>16</v>
          </cell>
        </row>
        <row r="49">
          <cell r="A49">
            <v>17</v>
          </cell>
        </row>
        <row r="50">
          <cell r="A50">
            <v>18</v>
          </cell>
        </row>
        <row r="51">
          <cell r="A51">
            <v>19</v>
          </cell>
        </row>
        <row r="52">
          <cell r="A52">
            <v>20</v>
          </cell>
        </row>
        <row r="53">
          <cell r="A53">
            <v>21</v>
          </cell>
        </row>
      </sheetData>
      <sheetData sheetId="2"/>
      <sheetData sheetId="3"/>
      <sheetData sheetId="4"/>
      <sheetData sheetId="5"/>
      <sheetData sheetId="6">
        <row r="6">
          <cell r="H6" t="str">
            <v>MINISTERIO DEL TRABAJO</v>
          </cell>
        </row>
        <row r="10">
          <cell r="H10" t="str">
            <v>ANALISTA DE POLITICAS Y NORMAS DEL SERVICIO PUBLICO</v>
          </cell>
        </row>
        <row r="11">
          <cell r="H11" t="str">
            <v>EJECUCIÓN DE PROCESOS</v>
          </cell>
        </row>
      </sheetData>
      <sheetData sheetId="7"/>
      <sheetData sheetId="8"/>
      <sheetData sheetId="9">
        <row r="5">
          <cell r="D5">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89" Type="http://schemas.openxmlformats.org/officeDocument/2006/relationships/ctrlProp" Target="../ctrlProps/ctrlProp85.xml"/><Relationship Id="rId97" Type="http://schemas.openxmlformats.org/officeDocument/2006/relationships/ctrlProp" Target="../ctrlProps/ctrlProp93.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102" Type="http://schemas.openxmlformats.org/officeDocument/2006/relationships/comments" Target="../comments1.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image" Target="../media/image1.jpeg"/><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73.xml"/><Relationship Id="rId18" Type="http://schemas.openxmlformats.org/officeDocument/2006/relationships/ctrlProp" Target="../ctrlProps/ctrlProp178.xml"/><Relationship Id="rId26" Type="http://schemas.openxmlformats.org/officeDocument/2006/relationships/ctrlProp" Target="../ctrlProps/ctrlProp186.xml"/><Relationship Id="rId39" Type="http://schemas.openxmlformats.org/officeDocument/2006/relationships/ctrlProp" Target="../ctrlProps/ctrlProp199.xml"/><Relationship Id="rId21" Type="http://schemas.openxmlformats.org/officeDocument/2006/relationships/ctrlProp" Target="../ctrlProps/ctrlProp181.xml"/><Relationship Id="rId34" Type="http://schemas.openxmlformats.org/officeDocument/2006/relationships/ctrlProp" Target="../ctrlProps/ctrlProp194.xml"/><Relationship Id="rId42" Type="http://schemas.openxmlformats.org/officeDocument/2006/relationships/ctrlProp" Target="../ctrlProps/ctrlProp202.xml"/><Relationship Id="rId47" Type="http://schemas.openxmlformats.org/officeDocument/2006/relationships/ctrlProp" Target="../ctrlProps/ctrlProp207.xml"/><Relationship Id="rId50" Type="http://schemas.openxmlformats.org/officeDocument/2006/relationships/ctrlProp" Target="../ctrlProps/ctrlProp210.xml"/><Relationship Id="rId55" Type="http://schemas.openxmlformats.org/officeDocument/2006/relationships/ctrlProp" Target="../ctrlProps/ctrlProp215.xml"/><Relationship Id="rId63" Type="http://schemas.openxmlformats.org/officeDocument/2006/relationships/ctrlProp" Target="../ctrlProps/ctrlProp223.xml"/><Relationship Id="rId68" Type="http://schemas.openxmlformats.org/officeDocument/2006/relationships/ctrlProp" Target="../ctrlProps/ctrlProp228.xml"/><Relationship Id="rId7" Type="http://schemas.openxmlformats.org/officeDocument/2006/relationships/ctrlProp" Target="../ctrlProps/ctrlProp167.xml"/><Relationship Id="rId2" Type="http://schemas.openxmlformats.org/officeDocument/2006/relationships/drawing" Target="../drawings/drawing9.xml"/><Relationship Id="rId16" Type="http://schemas.openxmlformats.org/officeDocument/2006/relationships/ctrlProp" Target="../ctrlProps/ctrlProp176.xml"/><Relationship Id="rId29" Type="http://schemas.openxmlformats.org/officeDocument/2006/relationships/ctrlProp" Target="../ctrlProps/ctrlProp189.xml"/><Relationship Id="rId1" Type="http://schemas.openxmlformats.org/officeDocument/2006/relationships/printerSettings" Target="../printerSettings/printerSettings10.bin"/><Relationship Id="rId6" Type="http://schemas.openxmlformats.org/officeDocument/2006/relationships/ctrlProp" Target="../ctrlProps/ctrlProp166.xml"/><Relationship Id="rId11" Type="http://schemas.openxmlformats.org/officeDocument/2006/relationships/ctrlProp" Target="../ctrlProps/ctrlProp171.xml"/><Relationship Id="rId24" Type="http://schemas.openxmlformats.org/officeDocument/2006/relationships/ctrlProp" Target="../ctrlProps/ctrlProp184.xml"/><Relationship Id="rId32" Type="http://schemas.openxmlformats.org/officeDocument/2006/relationships/ctrlProp" Target="../ctrlProps/ctrlProp192.xml"/><Relationship Id="rId37" Type="http://schemas.openxmlformats.org/officeDocument/2006/relationships/ctrlProp" Target="../ctrlProps/ctrlProp197.xml"/><Relationship Id="rId40" Type="http://schemas.openxmlformats.org/officeDocument/2006/relationships/ctrlProp" Target="../ctrlProps/ctrlProp200.xml"/><Relationship Id="rId45" Type="http://schemas.openxmlformats.org/officeDocument/2006/relationships/ctrlProp" Target="../ctrlProps/ctrlProp205.xml"/><Relationship Id="rId53" Type="http://schemas.openxmlformats.org/officeDocument/2006/relationships/ctrlProp" Target="../ctrlProps/ctrlProp213.xml"/><Relationship Id="rId58" Type="http://schemas.openxmlformats.org/officeDocument/2006/relationships/ctrlProp" Target="../ctrlProps/ctrlProp218.xml"/><Relationship Id="rId66" Type="http://schemas.openxmlformats.org/officeDocument/2006/relationships/ctrlProp" Target="../ctrlProps/ctrlProp226.xml"/><Relationship Id="rId5" Type="http://schemas.openxmlformats.org/officeDocument/2006/relationships/ctrlProp" Target="../ctrlProps/ctrlProp165.xml"/><Relationship Id="rId15" Type="http://schemas.openxmlformats.org/officeDocument/2006/relationships/ctrlProp" Target="../ctrlProps/ctrlProp175.xml"/><Relationship Id="rId23" Type="http://schemas.openxmlformats.org/officeDocument/2006/relationships/ctrlProp" Target="../ctrlProps/ctrlProp183.xml"/><Relationship Id="rId28" Type="http://schemas.openxmlformats.org/officeDocument/2006/relationships/ctrlProp" Target="../ctrlProps/ctrlProp188.xml"/><Relationship Id="rId36" Type="http://schemas.openxmlformats.org/officeDocument/2006/relationships/ctrlProp" Target="../ctrlProps/ctrlProp196.xml"/><Relationship Id="rId49" Type="http://schemas.openxmlformats.org/officeDocument/2006/relationships/ctrlProp" Target="../ctrlProps/ctrlProp209.xml"/><Relationship Id="rId57" Type="http://schemas.openxmlformats.org/officeDocument/2006/relationships/ctrlProp" Target="../ctrlProps/ctrlProp217.xml"/><Relationship Id="rId61" Type="http://schemas.openxmlformats.org/officeDocument/2006/relationships/ctrlProp" Target="../ctrlProps/ctrlProp221.xml"/><Relationship Id="rId10" Type="http://schemas.openxmlformats.org/officeDocument/2006/relationships/ctrlProp" Target="../ctrlProps/ctrlProp170.xml"/><Relationship Id="rId19" Type="http://schemas.openxmlformats.org/officeDocument/2006/relationships/ctrlProp" Target="../ctrlProps/ctrlProp179.xml"/><Relationship Id="rId31" Type="http://schemas.openxmlformats.org/officeDocument/2006/relationships/ctrlProp" Target="../ctrlProps/ctrlProp191.xml"/><Relationship Id="rId44" Type="http://schemas.openxmlformats.org/officeDocument/2006/relationships/ctrlProp" Target="../ctrlProps/ctrlProp204.xml"/><Relationship Id="rId52" Type="http://schemas.openxmlformats.org/officeDocument/2006/relationships/ctrlProp" Target="../ctrlProps/ctrlProp212.xml"/><Relationship Id="rId60" Type="http://schemas.openxmlformats.org/officeDocument/2006/relationships/ctrlProp" Target="../ctrlProps/ctrlProp220.xml"/><Relationship Id="rId65" Type="http://schemas.openxmlformats.org/officeDocument/2006/relationships/ctrlProp" Target="../ctrlProps/ctrlProp225.xml"/><Relationship Id="rId4" Type="http://schemas.openxmlformats.org/officeDocument/2006/relationships/image" Target="../media/image3.png"/><Relationship Id="rId9" Type="http://schemas.openxmlformats.org/officeDocument/2006/relationships/ctrlProp" Target="../ctrlProps/ctrlProp169.xml"/><Relationship Id="rId14" Type="http://schemas.openxmlformats.org/officeDocument/2006/relationships/ctrlProp" Target="../ctrlProps/ctrlProp174.xml"/><Relationship Id="rId22" Type="http://schemas.openxmlformats.org/officeDocument/2006/relationships/ctrlProp" Target="../ctrlProps/ctrlProp182.xml"/><Relationship Id="rId27" Type="http://schemas.openxmlformats.org/officeDocument/2006/relationships/ctrlProp" Target="../ctrlProps/ctrlProp187.xml"/><Relationship Id="rId30" Type="http://schemas.openxmlformats.org/officeDocument/2006/relationships/ctrlProp" Target="../ctrlProps/ctrlProp190.xml"/><Relationship Id="rId35" Type="http://schemas.openxmlformats.org/officeDocument/2006/relationships/ctrlProp" Target="../ctrlProps/ctrlProp195.xml"/><Relationship Id="rId43" Type="http://schemas.openxmlformats.org/officeDocument/2006/relationships/ctrlProp" Target="../ctrlProps/ctrlProp203.xml"/><Relationship Id="rId48" Type="http://schemas.openxmlformats.org/officeDocument/2006/relationships/ctrlProp" Target="../ctrlProps/ctrlProp208.xml"/><Relationship Id="rId56" Type="http://schemas.openxmlformats.org/officeDocument/2006/relationships/ctrlProp" Target="../ctrlProps/ctrlProp216.xml"/><Relationship Id="rId64" Type="http://schemas.openxmlformats.org/officeDocument/2006/relationships/ctrlProp" Target="../ctrlProps/ctrlProp224.xml"/><Relationship Id="rId69" Type="http://schemas.openxmlformats.org/officeDocument/2006/relationships/comments" Target="../comments4.xml"/><Relationship Id="rId8" Type="http://schemas.openxmlformats.org/officeDocument/2006/relationships/ctrlProp" Target="../ctrlProps/ctrlProp168.xml"/><Relationship Id="rId51" Type="http://schemas.openxmlformats.org/officeDocument/2006/relationships/ctrlProp" Target="../ctrlProps/ctrlProp211.xml"/><Relationship Id="rId3" Type="http://schemas.openxmlformats.org/officeDocument/2006/relationships/vmlDrawing" Target="../drawings/vmlDrawing4.vml"/><Relationship Id="rId12" Type="http://schemas.openxmlformats.org/officeDocument/2006/relationships/ctrlProp" Target="../ctrlProps/ctrlProp172.xml"/><Relationship Id="rId17" Type="http://schemas.openxmlformats.org/officeDocument/2006/relationships/ctrlProp" Target="../ctrlProps/ctrlProp177.xml"/><Relationship Id="rId25" Type="http://schemas.openxmlformats.org/officeDocument/2006/relationships/ctrlProp" Target="../ctrlProps/ctrlProp185.xml"/><Relationship Id="rId33" Type="http://schemas.openxmlformats.org/officeDocument/2006/relationships/ctrlProp" Target="../ctrlProps/ctrlProp193.xml"/><Relationship Id="rId38" Type="http://schemas.openxmlformats.org/officeDocument/2006/relationships/ctrlProp" Target="../ctrlProps/ctrlProp198.xml"/><Relationship Id="rId46" Type="http://schemas.openxmlformats.org/officeDocument/2006/relationships/ctrlProp" Target="../ctrlProps/ctrlProp206.xml"/><Relationship Id="rId59" Type="http://schemas.openxmlformats.org/officeDocument/2006/relationships/ctrlProp" Target="../ctrlProps/ctrlProp219.xml"/><Relationship Id="rId67" Type="http://schemas.openxmlformats.org/officeDocument/2006/relationships/ctrlProp" Target="../ctrlProps/ctrlProp227.xml"/><Relationship Id="rId20" Type="http://schemas.openxmlformats.org/officeDocument/2006/relationships/ctrlProp" Target="../ctrlProps/ctrlProp180.xml"/><Relationship Id="rId41" Type="http://schemas.openxmlformats.org/officeDocument/2006/relationships/ctrlProp" Target="../ctrlProps/ctrlProp201.xml"/><Relationship Id="rId54" Type="http://schemas.openxmlformats.org/officeDocument/2006/relationships/ctrlProp" Target="../ctrlProps/ctrlProp214.xml"/><Relationship Id="rId62" Type="http://schemas.openxmlformats.org/officeDocument/2006/relationships/ctrlProp" Target="../ctrlProps/ctrlProp222.xml"/></Relationships>
</file>

<file path=xl/worksheets/_rels/sheet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1.xml"/><Relationship Id="rId3" Type="http://schemas.openxmlformats.org/officeDocument/2006/relationships/vmlDrawing" Target="../drawings/vmlDrawing2.vml"/><Relationship Id="rId7" Type="http://schemas.openxmlformats.org/officeDocument/2006/relationships/ctrlProp" Target="../ctrlProps/ctrlProp10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image" Target="../media/image3.png"/><Relationship Id="rId9"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10.xml"/><Relationship Id="rId18" Type="http://schemas.openxmlformats.org/officeDocument/2006/relationships/ctrlProp" Target="../ctrlProps/ctrlProp115.xml"/><Relationship Id="rId26" Type="http://schemas.openxmlformats.org/officeDocument/2006/relationships/ctrlProp" Target="../ctrlProps/ctrlProp123.xml"/><Relationship Id="rId39" Type="http://schemas.openxmlformats.org/officeDocument/2006/relationships/ctrlProp" Target="../ctrlProps/ctrlProp136.xml"/><Relationship Id="rId21" Type="http://schemas.openxmlformats.org/officeDocument/2006/relationships/ctrlProp" Target="../ctrlProps/ctrlProp118.xml"/><Relationship Id="rId34" Type="http://schemas.openxmlformats.org/officeDocument/2006/relationships/ctrlProp" Target="../ctrlProps/ctrlProp131.xml"/><Relationship Id="rId42" Type="http://schemas.openxmlformats.org/officeDocument/2006/relationships/ctrlProp" Target="../ctrlProps/ctrlProp139.xml"/><Relationship Id="rId47" Type="http://schemas.openxmlformats.org/officeDocument/2006/relationships/ctrlProp" Target="../ctrlProps/ctrlProp144.xml"/><Relationship Id="rId50" Type="http://schemas.openxmlformats.org/officeDocument/2006/relationships/ctrlProp" Target="../ctrlProps/ctrlProp147.xml"/><Relationship Id="rId55" Type="http://schemas.openxmlformats.org/officeDocument/2006/relationships/ctrlProp" Target="../ctrlProps/ctrlProp152.xml"/><Relationship Id="rId63" Type="http://schemas.openxmlformats.org/officeDocument/2006/relationships/ctrlProp" Target="../ctrlProps/ctrlProp160.xml"/><Relationship Id="rId68" Type="http://schemas.openxmlformats.org/officeDocument/2006/relationships/comments" Target="../comments3.xml"/><Relationship Id="rId7" Type="http://schemas.openxmlformats.org/officeDocument/2006/relationships/ctrlProp" Target="../ctrlProps/ctrlProp104.xml"/><Relationship Id="rId2" Type="http://schemas.openxmlformats.org/officeDocument/2006/relationships/drawing" Target="../drawings/drawing5.xml"/><Relationship Id="rId16" Type="http://schemas.openxmlformats.org/officeDocument/2006/relationships/ctrlProp" Target="../ctrlProps/ctrlProp113.xml"/><Relationship Id="rId29" Type="http://schemas.openxmlformats.org/officeDocument/2006/relationships/ctrlProp" Target="../ctrlProps/ctrlProp126.xml"/><Relationship Id="rId1" Type="http://schemas.openxmlformats.org/officeDocument/2006/relationships/printerSettings" Target="../printerSettings/printerSettings6.bin"/><Relationship Id="rId6" Type="http://schemas.openxmlformats.org/officeDocument/2006/relationships/ctrlProp" Target="../ctrlProps/ctrlProp103.xml"/><Relationship Id="rId11" Type="http://schemas.openxmlformats.org/officeDocument/2006/relationships/ctrlProp" Target="../ctrlProps/ctrlProp108.xml"/><Relationship Id="rId24" Type="http://schemas.openxmlformats.org/officeDocument/2006/relationships/ctrlProp" Target="../ctrlProps/ctrlProp121.xml"/><Relationship Id="rId32" Type="http://schemas.openxmlformats.org/officeDocument/2006/relationships/ctrlProp" Target="../ctrlProps/ctrlProp129.xml"/><Relationship Id="rId37" Type="http://schemas.openxmlformats.org/officeDocument/2006/relationships/ctrlProp" Target="../ctrlProps/ctrlProp134.xml"/><Relationship Id="rId40" Type="http://schemas.openxmlformats.org/officeDocument/2006/relationships/ctrlProp" Target="../ctrlProps/ctrlProp137.xml"/><Relationship Id="rId45" Type="http://schemas.openxmlformats.org/officeDocument/2006/relationships/ctrlProp" Target="../ctrlProps/ctrlProp142.xml"/><Relationship Id="rId53" Type="http://schemas.openxmlformats.org/officeDocument/2006/relationships/ctrlProp" Target="../ctrlProps/ctrlProp150.xml"/><Relationship Id="rId58" Type="http://schemas.openxmlformats.org/officeDocument/2006/relationships/ctrlProp" Target="../ctrlProps/ctrlProp155.xml"/><Relationship Id="rId66" Type="http://schemas.openxmlformats.org/officeDocument/2006/relationships/ctrlProp" Target="../ctrlProps/ctrlProp163.xml"/><Relationship Id="rId5" Type="http://schemas.openxmlformats.org/officeDocument/2006/relationships/ctrlProp" Target="../ctrlProps/ctrlProp102.xml"/><Relationship Id="rId15" Type="http://schemas.openxmlformats.org/officeDocument/2006/relationships/ctrlProp" Target="../ctrlProps/ctrlProp112.xml"/><Relationship Id="rId23" Type="http://schemas.openxmlformats.org/officeDocument/2006/relationships/ctrlProp" Target="../ctrlProps/ctrlProp120.xml"/><Relationship Id="rId28" Type="http://schemas.openxmlformats.org/officeDocument/2006/relationships/ctrlProp" Target="../ctrlProps/ctrlProp125.xml"/><Relationship Id="rId36" Type="http://schemas.openxmlformats.org/officeDocument/2006/relationships/ctrlProp" Target="../ctrlProps/ctrlProp133.xml"/><Relationship Id="rId49" Type="http://schemas.openxmlformats.org/officeDocument/2006/relationships/ctrlProp" Target="../ctrlProps/ctrlProp146.xml"/><Relationship Id="rId57" Type="http://schemas.openxmlformats.org/officeDocument/2006/relationships/ctrlProp" Target="../ctrlProps/ctrlProp154.xml"/><Relationship Id="rId61" Type="http://schemas.openxmlformats.org/officeDocument/2006/relationships/ctrlProp" Target="../ctrlProps/ctrlProp158.xml"/><Relationship Id="rId10" Type="http://schemas.openxmlformats.org/officeDocument/2006/relationships/ctrlProp" Target="../ctrlProps/ctrlProp107.xml"/><Relationship Id="rId19" Type="http://schemas.openxmlformats.org/officeDocument/2006/relationships/ctrlProp" Target="../ctrlProps/ctrlProp116.xml"/><Relationship Id="rId31" Type="http://schemas.openxmlformats.org/officeDocument/2006/relationships/ctrlProp" Target="../ctrlProps/ctrlProp128.xml"/><Relationship Id="rId44" Type="http://schemas.openxmlformats.org/officeDocument/2006/relationships/ctrlProp" Target="../ctrlProps/ctrlProp141.xml"/><Relationship Id="rId52" Type="http://schemas.openxmlformats.org/officeDocument/2006/relationships/ctrlProp" Target="../ctrlProps/ctrlProp149.xml"/><Relationship Id="rId60" Type="http://schemas.openxmlformats.org/officeDocument/2006/relationships/ctrlProp" Target="../ctrlProps/ctrlProp157.xml"/><Relationship Id="rId65" Type="http://schemas.openxmlformats.org/officeDocument/2006/relationships/ctrlProp" Target="../ctrlProps/ctrlProp162.xml"/><Relationship Id="rId4" Type="http://schemas.openxmlformats.org/officeDocument/2006/relationships/image" Target="../media/image3.png"/><Relationship Id="rId9" Type="http://schemas.openxmlformats.org/officeDocument/2006/relationships/ctrlProp" Target="../ctrlProps/ctrlProp106.xml"/><Relationship Id="rId14" Type="http://schemas.openxmlformats.org/officeDocument/2006/relationships/ctrlProp" Target="../ctrlProps/ctrlProp111.xml"/><Relationship Id="rId22" Type="http://schemas.openxmlformats.org/officeDocument/2006/relationships/ctrlProp" Target="../ctrlProps/ctrlProp119.xml"/><Relationship Id="rId27" Type="http://schemas.openxmlformats.org/officeDocument/2006/relationships/ctrlProp" Target="../ctrlProps/ctrlProp124.xml"/><Relationship Id="rId30" Type="http://schemas.openxmlformats.org/officeDocument/2006/relationships/ctrlProp" Target="../ctrlProps/ctrlProp127.xml"/><Relationship Id="rId35" Type="http://schemas.openxmlformats.org/officeDocument/2006/relationships/ctrlProp" Target="../ctrlProps/ctrlProp132.xml"/><Relationship Id="rId43" Type="http://schemas.openxmlformats.org/officeDocument/2006/relationships/ctrlProp" Target="../ctrlProps/ctrlProp140.xml"/><Relationship Id="rId48" Type="http://schemas.openxmlformats.org/officeDocument/2006/relationships/ctrlProp" Target="../ctrlProps/ctrlProp145.xml"/><Relationship Id="rId56" Type="http://schemas.openxmlformats.org/officeDocument/2006/relationships/ctrlProp" Target="../ctrlProps/ctrlProp153.xml"/><Relationship Id="rId64" Type="http://schemas.openxmlformats.org/officeDocument/2006/relationships/ctrlProp" Target="../ctrlProps/ctrlProp161.xml"/><Relationship Id="rId8" Type="http://schemas.openxmlformats.org/officeDocument/2006/relationships/ctrlProp" Target="../ctrlProps/ctrlProp105.xml"/><Relationship Id="rId51" Type="http://schemas.openxmlformats.org/officeDocument/2006/relationships/ctrlProp" Target="../ctrlProps/ctrlProp148.xml"/><Relationship Id="rId3" Type="http://schemas.openxmlformats.org/officeDocument/2006/relationships/vmlDrawing" Target="../drawings/vmlDrawing3.vml"/><Relationship Id="rId12" Type="http://schemas.openxmlformats.org/officeDocument/2006/relationships/ctrlProp" Target="../ctrlProps/ctrlProp109.xml"/><Relationship Id="rId17" Type="http://schemas.openxmlformats.org/officeDocument/2006/relationships/ctrlProp" Target="../ctrlProps/ctrlProp114.xml"/><Relationship Id="rId25" Type="http://schemas.openxmlformats.org/officeDocument/2006/relationships/ctrlProp" Target="../ctrlProps/ctrlProp122.xml"/><Relationship Id="rId33" Type="http://schemas.openxmlformats.org/officeDocument/2006/relationships/ctrlProp" Target="../ctrlProps/ctrlProp130.xml"/><Relationship Id="rId38" Type="http://schemas.openxmlformats.org/officeDocument/2006/relationships/ctrlProp" Target="../ctrlProps/ctrlProp135.xml"/><Relationship Id="rId46" Type="http://schemas.openxmlformats.org/officeDocument/2006/relationships/ctrlProp" Target="../ctrlProps/ctrlProp143.xml"/><Relationship Id="rId59" Type="http://schemas.openxmlformats.org/officeDocument/2006/relationships/ctrlProp" Target="../ctrlProps/ctrlProp156.xml"/><Relationship Id="rId67" Type="http://schemas.openxmlformats.org/officeDocument/2006/relationships/ctrlProp" Target="../ctrlProps/ctrlProp164.xml"/><Relationship Id="rId20" Type="http://schemas.openxmlformats.org/officeDocument/2006/relationships/ctrlProp" Target="../ctrlProps/ctrlProp117.xml"/><Relationship Id="rId41" Type="http://schemas.openxmlformats.org/officeDocument/2006/relationships/ctrlProp" Target="../ctrlProps/ctrlProp138.xml"/><Relationship Id="rId54" Type="http://schemas.openxmlformats.org/officeDocument/2006/relationships/ctrlProp" Target="../ctrlProps/ctrlProp151.xml"/><Relationship Id="rId62" Type="http://schemas.openxmlformats.org/officeDocument/2006/relationships/ctrlProp" Target="../ctrlProps/ctrlProp159.xml"/></Relationships>
</file>

<file path=xl/worksheets/_rels/sheet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9"/>
  <dimension ref="A1:X94"/>
  <sheetViews>
    <sheetView topLeftCell="A29" zoomScale="80" zoomScaleNormal="80" zoomScaleSheetLayoutView="90" workbookViewId="0">
      <selection activeCell="J29" sqref="J1:J1048576"/>
    </sheetView>
  </sheetViews>
  <sheetFormatPr baseColWidth="10" defaultColWidth="11.42578125" defaultRowHeight="12.75" zeroHeight="1" x14ac:dyDescent="0.2"/>
  <cols>
    <col min="1" max="1" width="4.85546875" style="48" customWidth="1"/>
    <col min="2" max="2" width="24.5703125" style="49" customWidth="1"/>
    <col min="3" max="3" width="19.85546875" style="49" customWidth="1"/>
    <col min="4" max="5" width="7" style="49" customWidth="1"/>
    <col min="6" max="6" width="4" style="49" customWidth="1"/>
    <col min="7" max="7" width="56.85546875" style="49" customWidth="1"/>
    <col min="8" max="12" width="7.7109375" style="49" customWidth="1"/>
    <col min="13" max="14" width="5.42578125" style="49" customWidth="1"/>
    <col min="15" max="16" width="4" style="49" customWidth="1"/>
    <col min="17" max="17" width="13.85546875" style="74" customWidth="1"/>
    <col min="18" max="18" width="10.140625" style="49" customWidth="1"/>
    <col min="19" max="19" width="30.28515625" style="49" customWidth="1"/>
    <col min="20" max="20" width="11.42578125" style="49" customWidth="1"/>
    <col min="21" max="21" width="25.85546875" style="49" customWidth="1"/>
    <col min="22" max="28" width="11.42578125" style="49" customWidth="1"/>
    <col min="29" max="16384" width="11.42578125" style="49"/>
  </cols>
  <sheetData>
    <row r="1" spans="1:17" ht="13.5" customHeight="1" x14ac:dyDescent="0.2">
      <c r="A1" s="829"/>
      <c r="B1" s="830"/>
      <c r="C1" s="827" t="s">
        <v>160</v>
      </c>
      <c r="D1" s="827"/>
      <c r="E1" s="827"/>
      <c r="F1" s="827"/>
      <c r="G1" s="827"/>
      <c r="H1" s="827"/>
      <c r="I1" s="827"/>
      <c r="J1" s="827"/>
      <c r="K1" s="827"/>
      <c r="L1" s="105" t="s">
        <v>228</v>
      </c>
      <c r="M1" s="821">
        <v>42688</v>
      </c>
      <c r="N1" s="822"/>
      <c r="O1" s="822"/>
      <c r="P1" s="823"/>
    </row>
    <row r="2" spans="1:17" ht="10.5" customHeight="1" x14ac:dyDescent="0.2">
      <c r="A2" s="831"/>
      <c r="B2" s="832"/>
      <c r="C2" s="827"/>
      <c r="D2" s="827"/>
      <c r="E2" s="827"/>
      <c r="F2" s="827"/>
      <c r="G2" s="827"/>
      <c r="H2" s="827"/>
      <c r="I2" s="827"/>
      <c r="J2" s="827"/>
      <c r="K2" s="827"/>
      <c r="L2" s="105" t="s">
        <v>229</v>
      </c>
      <c r="M2" s="821" t="s">
        <v>232</v>
      </c>
      <c r="N2" s="822"/>
      <c r="O2" s="822"/>
      <c r="P2" s="823"/>
    </row>
    <row r="3" spans="1:17" ht="10.5" customHeight="1" x14ac:dyDescent="0.2">
      <c r="A3" s="831"/>
      <c r="B3" s="832"/>
      <c r="C3" s="828" t="s">
        <v>259</v>
      </c>
      <c r="D3" s="827"/>
      <c r="E3" s="827"/>
      <c r="F3" s="827"/>
      <c r="G3" s="827"/>
      <c r="H3" s="827"/>
      <c r="I3" s="827"/>
      <c r="J3" s="827"/>
      <c r="K3" s="827"/>
      <c r="L3" s="105" t="s">
        <v>230</v>
      </c>
      <c r="M3" s="821" t="s">
        <v>233</v>
      </c>
      <c r="N3" s="822"/>
      <c r="O3" s="822"/>
      <c r="P3" s="823"/>
    </row>
    <row r="4" spans="1:17" ht="10.5" customHeight="1" x14ac:dyDescent="0.2">
      <c r="A4" s="833"/>
      <c r="B4" s="834"/>
      <c r="C4" s="827"/>
      <c r="D4" s="827"/>
      <c r="E4" s="827"/>
      <c r="F4" s="827"/>
      <c r="G4" s="827"/>
      <c r="H4" s="827"/>
      <c r="I4" s="827"/>
      <c r="J4" s="827"/>
      <c r="K4" s="827"/>
      <c r="L4" s="105" t="s">
        <v>231</v>
      </c>
      <c r="M4" s="824"/>
      <c r="N4" s="825"/>
      <c r="O4" s="825"/>
      <c r="P4" s="826"/>
    </row>
    <row r="5" spans="1:17" ht="6.75" customHeight="1" x14ac:dyDescent="0.2">
      <c r="B5" s="96"/>
      <c r="C5" s="96"/>
    </row>
    <row r="6" spans="1:17" ht="12.75" customHeight="1" x14ac:dyDescent="0.2">
      <c r="A6" s="852" t="s">
        <v>1</v>
      </c>
      <c r="B6" s="853"/>
      <c r="C6" s="854"/>
      <c r="D6" s="863" t="s">
        <v>316</v>
      </c>
      <c r="E6" s="863"/>
      <c r="F6" s="863"/>
      <c r="G6" s="863"/>
      <c r="H6" s="863"/>
      <c r="I6" s="863"/>
      <c r="J6" s="863"/>
      <c r="K6" s="863"/>
      <c r="L6" s="863"/>
      <c r="M6" s="863"/>
      <c r="N6" s="863"/>
      <c r="O6" s="863"/>
      <c r="P6" s="863"/>
    </row>
    <row r="7" spans="1:17" ht="12.75" customHeight="1" x14ac:dyDescent="0.2">
      <c r="A7" s="852" t="s">
        <v>143</v>
      </c>
      <c r="B7" s="853"/>
      <c r="C7" s="854"/>
      <c r="D7" s="863" t="s">
        <v>312</v>
      </c>
      <c r="E7" s="863"/>
      <c r="F7" s="863"/>
      <c r="G7" s="863"/>
      <c r="H7" s="863"/>
      <c r="I7" s="863"/>
      <c r="J7" s="863"/>
      <c r="K7" s="863"/>
      <c r="L7" s="863"/>
      <c r="M7" s="863"/>
      <c r="N7" s="863"/>
      <c r="O7" s="863"/>
      <c r="P7" s="863"/>
    </row>
    <row r="8" spans="1:17" ht="12.75" customHeight="1" x14ac:dyDescent="0.2">
      <c r="A8" s="852" t="s">
        <v>0</v>
      </c>
      <c r="B8" s="853"/>
      <c r="C8" s="854"/>
      <c r="D8" s="809" t="s">
        <v>330</v>
      </c>
      <c r="E8" s="810"/>
      <c r="F8" s="810"/>
      <c r="G8" s="810"/>
      <c r="H8" s="810"/>
      <c r="I8" s="810"/>
      <c r="J8" s="810"/>
      <c r="K8" s="810"/>
      <c r="L8" s="810"/>
      <c r="M8" s="810"/>
      <c r="N8" s="810"/>
      <c r="O8" s="810"/>
      <c r="P8" s="811"/>
    </row>
    <row r="9" spans="1:17" ht="12.75" customHeight="1" x14ac:dyDescent="0.2">
      <c r="A9" s="852" t="s">
        <v>227</v>
      </c>
      <c r="B9" s="853"/>
      <c r="C9" s="854"/>
      <c r="D9" s="809">
        <v>1718151254</v>
      </c>
      <c r="E9" s="810"/>
      <c r="F9" s="810"/>
      <c r="G9" s="810"/>
      <c r="H9" s="810"/>
      <c r="I9" s="810"/>
      <c r="J9" s="810"/>
      <c r="K9" s="810"/>
      <c r="L9" s="810"/>
      <c r="M9" s="810"/>
      <c r="N9" s="810"/>
      <c r="O9" s="810"/>
      <c r="P9" s="811"/>
    </row>
    <row r="10" spans="1:17" ht="12.75" customHeight="1" x14ac:dyDescent="0.2">
      <c r="A10" s="852" t="s">
        <v>154</v>
      </c>
      <c r="B10" s="853"/>
      <c r="C10" s="854"/>
      <c r="D10" s="809" t="s">
        <v>315</v>
      </c>
      <c r="E10" s="810"/>
      <c r="F10" s="810"/>
      <c r="G10" s="810"/>
      <c r="H10" s="810"/>
      <c r="I10" s="810"/>
      <c r="J10" s="810"/>
      <c r="K10" s="810"/>
      <c r="L10" s="810"/>
      <c r="M10" s="810"/>
      <c r="N10" s="810"/>
      <c r="O10" s="810"/>
      <c r="P10" s="811"/>
    </row>
    <row r="11" spans="1:17" ht="12.75" customHeight="1" x14ac:dyDescent="0.2">
      <c r="A11" s="852" t="s">
        <v>155</v>
      </c>
      <c r="B11" s="853"/>
      <c r="C11" s="854"/>
      <c r="D11" s="809" t="s">
        <v>48</v>
      </c>
      <c r="E11" s="810"/>
      <c r="F11" s="810"/>
      <c r="G11" s="810"/>
      <c r="H11" s="810"/>
      <c r="I11" s="810"/>
      <c r="J11" s="810"/>
      <c r="K11" s="810"/>
      <c r="L11" s="810"/>
      <c r="M11" s="810"/>
      <c r="N11" s="810"/>
      <c r="O11" s="810"/>
      <c r="P11" s="811"/>
    </row>
    <row r="12" spans="1:17" ht="15" customHeight="1" thickBot="1" x14ac:dyDescent="0.25">
      <c r="A12" s="860"/>
      <c r="B12" s="861"/>
      <c r="C12" s="861"/>
      <c r="D12" s="861"/>
      <c r="E12" s="861"/>
      <c r="F12" s="861"/>
      <c r="G12" s="861"/>
      <c r="H12" s="862"/>
      <c r="I12" s="862"/>
      <c r="J12" s="862"/>
      <c r="K12" s="862"/>
      <c r="L12" s="862"/>
      <c r="M12" s="862"/>
      <c r="N12" s="862"/>
      <c r="O12" s="862"/>
      <c r="P12" s="862"/>
    </row>
    <row r="13" spans="1:17" s="88" customFormat="1" ht="12.75" customHeight="1" x14ac:dyDescent="0.2">
      <c r="A13" s="803" t="s">
        <v>240</v>
      </c>
      <c r="B13" s="855"/>
      <c r="C13" s="855"/>
      <c r="D13" s="855"/>
      <c r="E13" s="855"/>
      <c r="F13" s="855"/>
      <c r="G13" s="855"/>
      <c r="H13" s="803" t="s">
        <v>61</v>
      </c>
      <c r="I13" s="804"/>
      <c r="J13" s="803" t="s">
        <v>42</v>
      </c>
      <c r="K13" s="804"/>
      <c r="L13" s="778" t="s">
        <v>162</v>
      </c>
      <c r="M13" s="779"/>
      <c r="N13" s="779"/>
      <c r="O13" s="779"/>
      <c r="P13" s="780"/>
      <c r="Q13" s="87"/>
    </row>
    <row r="14" spans="1:17" s="88" customFormat="1" ht="12.75" customHeight="1" x14ac:dyDescent="0.2">
      <c r="A14" s="856"/>
      <c r="B14" s="857"/>
      <c r="C14" s="857"/>
      <c r="D14" s="857"/>
      <c r="E14" s="857"/>
      <c r="F14" s="857"/>
      <c r="G14" s="857"/>
      <c r="H14" s="805"/>
      <c r="I14" s="806"/>
      <c r="J14" s="805"/>
      <c r="K14" s="806"/>
      <c r="L14" s="781"/>
      <c r="M14" s="782"/>
      <c r="N14" s="782"/>
      <c r="O14" s="782"/>
      <c r="P14" s="783"/>
      <c r="Q14" s="87"/>
    </row>
    <row r="15" spans="1:17" s="88" customFormat="1" ht="23.25" customHeight="1" x14ac:dyDescent="0.2">
      <c r="A15" s="858" t="s">
        <v>161</v>
      </c>
      <c r="B15" s="812" t="s">
        <v>338</v>
      </c>
      <c r="C15" s="813"/>
      <c r="D15" s="813"/>
      <c r="E15" s="813"/>
      <c r="F15" s="813"/>
      <c r="G15" s="814"/>
      <c r="H15" s="805"/>
      <c r="I15" s="806"/>
      <c r="J15" s="805"/>
      <c r="K15" s="806"/>
      <c r="L15" s="781"/>
      <c r="M15" s="782"/>
      <c r="N15" s="782"/>
      <c r="O15" s="782"/>
      <c r="P15" s="783"/>
      <c r="Q15" s="87"/>
    </row>
    <row r="16" spans="1:17" s="88" customFormat="1" ht="13.5" thickBot="1" x14ac:dyDescent="0.25">
      <c r="A16" s="859"/>
      <c r="B16" s="815"/>
      <c r="C16" s="816"/>
      <c r="D16" s="816"/>
      <c r="E16" s="816"/>
      <c r="F16" s="816"/>
      <c r="G16" s="817"/>
      <c r="H16" s="807"/>
      <c r="I16" s="725"/>
      <c r="J16" s="807"/>
      <c r="K16" s="725"/>
      <c r="L16" s="784"/>
      <c r="M16" s="785"/>
      <c r="N16" s="785"/>
      <c r="O16" s="785"/>
      <c r="P16" s="786"/>
      <c r="Q16" s="87"/>
    </row>
    <row r="17" spans="1:23" s="88" customFormat="1" ht="25.5" customHeight="1" x14ac:dyDescent="0.2">
      <c r="A17" s="181">
        <v>1</v>
      </c>
      <c r="B17" s="818" t="s">
        <v>303</v>
      </c>
      <c r="C17" s="819"/>
      <c r="D17" s="819"/>
      <c r="E17" s="819"/>
      <c r="F17" s="819"/>
      <c r="G17" s="820"/>
      <c r="H17" s="801" t="s">
        <v>297</v>
      </c>
      <c r="I17" s="802"/>
      <c r="J17" s="808" t="s">
        <v>300</v>
      </c>
      <c r="K17" s="801"/>
      <c r="L17" s="867"/>
      <c r="M17" s="868"/>
      <c r="N17" s="868"/>
      <c r="O17" s="868"/>
      <c r="P17" s="869"/>
      <c r="Q17" s="113">
        <f>IFERROR(IF(B17="","",(IF(H17=$S$17,$T$17-1,IF(H17=$S$18,$T$18-1,IF(H17=$S$19,$T$19-1,""))))+(IF(J17=$U$17,$V$17-1,IF(J17=$U$18,$V$18-1,IF(J17=$U$19,$V$19-1,""))))),"")</f>
        <v>3</v>
      </c>
      <c r="R17" s="99"/>
      <c r="S17" s="90" t="s">
        <v>299</v>
      </c>
      <c r="T17" s="90">
        <v>3</v>
      </c>
      <c r="U17" s="90" t="s">
        <v>300</v>
      </c>
      <c r="V17" s="90">
        <v>3</v>
      </c>
    </row>
    <row r="18" spans="1:23" s="88" customFormat="1" ht="25.5" customHeight="1" x14ac:dyDescent="0.2">
      <c r="A18" s="176">
        <v>2</v>
      </c>
      <c r="B18" s="798" t="s">
        <v>304</v>
      </c>
      <c r="C18" s="799"/>
      <c r="D18" s="799"/>
      <c r="E18" s="799"/>
      <c r="F18" s="799"/>
      <c r="G18" s="800"/>
      <c r="H18" s="715" t="s">
        <v>297</v>
      </c>
      <c r="I18" s="731"/>
      <c r="J18" s="763" t="s">
        <v>301</v>
      </c>
      <c r="K18" s="715"/>
      <c r="L18" s="765"/>
      <c r="M18" s="766"/>
      <c r="N18" s="766"/>
      <c r="O18" s="766"/>
      <c r="P18" s="767"/>
      <c r="Q18" s="113">
        <f t="shared" ref="Q18:Q26" si="0">IFERROR(IF(B18="","",(IF(H18=$S$17,$T$17-1,IF(H18=$S$18,$T$18-1,IF(H18=$S$19,$T$19-1,""))))+(IF(J18=$U$17,$V$17-1,IF(J18=$U$18,$V$18-1,IF(J18=$U$19,$V$19-1,""))))),"")</f>
        <v>2</v>
      </c>
      <c r="R18" s="99"/>
      <c r="S18" s="90" t="s">
        <v>297</v>
      </c>
      <c r="T18" s="90">
        <v>2</v>
      </c>
      <c r="U18" s="90" t="s">
        <v>301</v>
      </c>
      <c r="V18" s="90">
        <v>2</v>
      </c>
    </row>
    <row r="19" spans="1:23" s="88" customFormat="1" ht="25.5" customHeight="1" x14ac:dyDescent="0.2">
      <c r="A19" s="176">
        <v>3</v>
      </c>
      <c r="B19" s="798" t="s">
        <v>305</v>
      </c>
      <c r="C19" s="799"/>
      <c r="D19" s="799"/>
      <c r="E19" s="799"/>
      <c r="F19" s="799"/>
      <c r="G19" s="800"/>
      <c r="H19" s="715" t="s">
        <v>298</v>
      </c>
      <c r="I19" s="731"/>
      <c r="J19" s="763" t="s">
        <v>302</v>
      </c>
      <c r="K19" s="715"/>
      <c r="L19" s="765"/>
      <c r="M19" s="766"/>
      <c r="N19" s="766"/>
      <c r="O19" s="766"/>
      <c r="P19" s="767"/>
      <c r="Q19" s="113">
        <f t="shared" si="0"/>
        <v>0</v>
      </c>
      <c r="R19" s="99"/>
      <c r="S19" s="92" t="s">
        <v>298</v>
      </c>
      <c r="T19" s="90">
        <v>1</v>
      </c>
      <c r="U19" s="104" t="s">
        <v>302</v>
      </c>
      <c r="V19" s="90">
        <v>1</v>
      </c>
    </row>
    <row r="20" spans="1:23" s="88" customFormat="1" ht="25.5" customHeight="1" x14ac:dyDescent="0.2">
      <c r="A20" s="176">
        <v>4</v>
      </c>
      <c r="B20" s="798"/>
      <c r="C20" s="799"/>
      <c r="D20" s="799"/>
      <c r="E20" s="799"/>
      <c r="F20" s="799"/>
      <c r="G20" s="800"/>
      <c r="H20" s="715" t="s">
        <v>299</v>
      </c>
      <c r="I20" s="731"/>
      <c r="J20" s="763" t="s">
        <v>300</v>
      </c>
      <c r="K20" s="715"/>
      <c r="L20" s="765"/>
      <c r="M20" s="766"/>
      <c r="N20" s="766"/>
      <c r="O20" s="766"/>
      <c r="P20" s="767"/>
      <c r="Q20" s="113" t="str">
        <f t="shared" si="0"/>
        <v/>
      </c>
      <c r="R20" s="99"/>
      <c r="T20" s="48"/>
    </row>
    <row r="21" spans="1:23" s="88" customFormat="1" ht="25.5" customHeight="1" x14ac:dyDescent="0.2">
      <c r="A21" s="176">
        <v>5</v>
      </c>
      <c r="B21" s="798"/>
      <c r="C21" s="799"/>
      <c r="D21" s="799"/>
      <c r="E21" s="799"/>
      <c r="F21" s="799"/>
      <c r="G21" s="800"/>
      <c r="H21" s="715"/>
      <c r="I21" s="731"/>
      <c r="J21" s="763"/>
      <c r="K21" s="715"/>
      <c r="L21" s="765"/>
      <c r="M21" s="766"/>
      <c r="N21" s="766"/>
      <c r="O21" s="766"/>
      <c r="P21" s="767"/>
      <c r="Q21" s="113" t="str">
        <f t="shared" si="0"/>
        <v/>
      </c>
      <c r="R21" s="99"/>
      <c r="S21" s="103"/>
      <c r="T21" s="48"/>
    </row>
    <row r="22" spans="1:23" s="88" customFormat="1" ht="25.5" customHeight="1" x14ac:dyDescent="0.2">
      <c r="A22" s="176">
        <v>6</v>
      </c>
      <c r="B22" s="798"/>
      <c r="C22" s="799"/>
      <c r="D22" s="799"/>
      <c r="E22" s="799"/>
      <c r="F22" s="799"/>
      <c r="G22" s="800"/>
      <c r="H22" s="715"/>
      <c r="I22" s="731"/>
      <c r="J22" s="763"/>
      <c r="K22" s="715"/>
      <c r="L22" s="765"/>
      <c r="M22" s="766"/>
      <c r="N22" s="766"/>
      <c r="O22" s="766"/>
      <c r="P22" s="767"/>
      <c r="Q22" s="113" t="str">
        <f t="shared" si="0"/>
        <v/>
      </c>
      <c r="R22" s="99"/>
    </row>
    <row r="23" spans="1:23" s="88" customFormat="1" ht="25.5" customHeight="1" x14ac:dyDescent="0.2">
      <c r="A23" s="176">
        <v>7</v>
      </c>
      <c r="B23" s="798"/>
      <c r="C23" s="799"/>
      <c r="D23" s="799"/>
      <c r="E23" s="799"/>
      <c r="F23" s="799"/>
      <c r="G23" s="800"/>
      <c r="H23" s="715"/>
      <c r="I23" s="731"/>
      <c r="J23" s="763"/>
      <c r="K23" s="715"/>
      <c r="L23" s="765"/>
      <c r="M23" s="766"/>
      <c r="N23" s="766"/>
      <c r="O23" s="766"/>
      <c r="P23" s="767"/>
      <c r="Q23" s="113" t="str">
        <f t="shared" si="0"/>
        <v/>
      </c>
      <c r="R23" s="99"/>
    </row>
    <row r="24" spans="1:23" s="88" customFormat="1" ht="25.5" customHeight="1" x14ac:dyDescent="0.2">
      <c r="A24" s="176">
        <v>8</v>
      </c>
      <c r="B24" s="798"/>
      <c r="C24" s="799"/>
      <c r="D24" s="799"/>
      <c r="E24" s="799"/>
      <c r="F24" s="799"/>
      <c r="G24" s="800"/>
      <c r="H24" s="715"/>
      <c r="I24" s="731"/>
      <c r="J24" s="763"/>
      <c r="K24" s="715"/>
      <c r="L24" s="765"/>
      <c r="M24" s="766"/>
      <c r="N24" s="766"/>
      <c r="O24" s="766"/>
      <c r="P24" s="767"/>
      <c r="Q24" s="113" t="str">
        <f t="shared" si="0"/>
        <v/>
      </c>
      <c r="R24" s="99"/>
    </row>
    <row r="25" spans="1:23" s="88" customFormat="1" ht="25.5" customHeight="1" x14ac:dyDescent="0.2">
      <c r="A25" s="176">
        <v>9</v>
      </c>
      <c r="B25" s="798"/>
      <c r="C25" s="799"/>
      <c r="D25" s="799"/>
      <c r="E25" s="799"/>
      <c r="F25" s="799"/>
      <c r="G25" s="800"/>
      <c r="H25" s="715"/>
      <c r="I25" s="731"/>
      <c r="J25" s="763"/>
      <c r="K25" s="715"/>
      <c r="L25" s="765"/>
      <c r="M25" s="766"/>
      <c r="N25" s="766"/>
      <c r="O25" s="766"/>
      <c r="P25" s="767"/>
      <c r="Q25" s="113" t="str">
        <f t="shared" si="0"/>
        <v/>
      </c>
      <c r="R25" s="99"/>
    </row>
    <row r="26" spans="1:23" s="88" customFormat="1" ht="25.5" customHeight="1" thickBot="1" x14ac:dyDescent="0.25">
      <c r="A26" s="177">
        <v>10</v>
      </c>
      <c r="B26" s="864"/>
      <c r="C26" s="865"/>
      <c r="D26" s="865"/>
      <c r="E26" s="865"/>
      <c r="F26" s="865"/>
      <c r="G26" s="866"/>
      <c r="H26" s="732"/>
      <c r="I26" s="733"/>
      <c r="J26" s="764"/>
      <c r="K26" s="732"/>
      <c r="L26" s="728"/>
      <c r="M26" s="729"/>
      <c r="N26" s="729"/>
      <c r="O26" s="729"/>
      <c r="P26" s="730"/>
      <c r="Q26" s="113" t="str">
        <f t="shared" si="0"/>
        <v/>
      </c>
      <c r="R26" s="99"/>
    </row>
    <row r="27" spans="1:23" s="88" customFormat="1" ht="12" customHeight="1" thickBot="1" x14ac:dyDescent="0.25">
      <c r="A27" s="769"/>
      <c r="B27" s="769"/>
      <c r="C27" s="769"/>
      <c r="D27" s="769"/>
      <c r="E27" s="769"/>
      <c r="F27" s="769"/>
      <c r="G27" s="769"/>
      <c r="H27" s="769"/>
      <c r="I27" s="769"/>
      <c r="J27" s="769"/>
      <c r="K27" s="769"/>
      <c r="L27" s="769"/>
      <c r="M27" s="769"/>
      <c r="N27" s="769"/>
      <c r="O27" s="769"/>
      <c r="P27" s="769"/>
      <c r="Q27" s="98"/>
      <c r="R27" s="99"/>
    </row>
    <row r="28" spans="1:23" ht="12.75" customHeight="1" thickBot="1" x14ac:dyDescent="0.25">
      <c r="A28" s="741" t="s">
        <v>325</v>
      </c>
      <c r="B28" s="742"/>
      <c r="C28" s="742"/>
      <c r="D28" s="742"/>
      <c r="E28" s="742"/>
      <c r="F28" s="742"/>
      <c r="G28" s="743"/>
      <c r="H28" s="100"/>
      <c r="I28" s="100"/>
      <c r="J28" s="97"/>
      <c r="K28" s="97"/>
      <c r="L28" s="97"/>
      <c r="M28" s="97"/>
      <c r="N28" s="97"/>
      <c r="O28" s="97"/>
      <c r="P28" s="97"/>
      <c r="R28" s="835">
        <f>IFERROR((SUM(Q17:Q26))/((COUNTA(Q17:Q26))-(COUNTIFS(Q17:Q26,""))),0)</f>
        <v>1.6666666666666667</v>
      </c>
      <c r="S28" s="836"/>
      <c r="T28" s="836"/>
      <c r="U28" s="836"/>
      <c r="V28" s="837"/>
      <c r="W28" s="91">
        <f>(R28)/4</f>
        <v>0.41666666666666669</v>
      </c>
    </row>
    <row r="29" spans="1:23" ht="12.75" customHeight="1" x14ac:dyDescent="0.2">
      <c r="A29" s="172" t="s">
        <v>281</v>
      </c>
      <c r="B29" s="744" t="s">
        <v>278</v>
      </c>
      <c r="C29" s="744"/>
      <c r="D29" s="744"/>
      <c r="E29" s="744"/>
      <c r="F29" s="744"/>
      <c r="G29" s="745"/>
      <c r="H29" s="100"/>
      <c r="I29" s="100"/>
      <c r="J29" s="97"/>
      <c r="K29" s="97"/>
      <c r="L29" s="97"/>
      <c r="M29" s="97"/>
      <c r="N29" s="97"/>
      <c r="O29" s="97"/>
      <c r="P29" s="97"/>
    </row>
    <row r="30" spans="1:23" ht="12.75" customHeight="1" x14ac:dyDescent="0.2">
      <c r="A30" s="173" t="s">
        <v>282</v>
      </c>
      <c r="B30" s="706" t="s">
        <v>279</v>
      </c>
      <c r="C30" s="706"/>
      <c r="D30" s="706"/>
      <c r="E30" s="706"/>
      <c r="F30" s="706"/>
      <c r="G30" s="707"/>
      <c r="H30" s="100"/>
      <c r="I30" s="100"/>
      <c r="J30" s="97"/>
      <c r="K30" s="97"/>
      <c r="L30" s="97"/>
      <c r="M30" s="97"/>
      <c r="N30" s="97"/>
      <c r="O30" s="97"/>
      <c r="P30" s="97"/>
    </row>
    <row r="31" spans="1:23" ht="12.75" customHeight="1" x14ac:dyDescent="0.2">
      <c r="A31" s="173" t="s">
        <v>283</v>
      </c>
      <c r="B31" s="706" t="s">
        <v>280</v>
      </c>
      <c r="C31" s="706"/>
      <c r="D31" s="706"/>
      <c r="E31" s="706"/>
      <c r="F31" s="706"/>
      <c r="G31" s="707"/>
      <c r="H31" s="100"/>
      <c r="I31" s="100"/>
      <c r="J31" s="97"/>
      <c r="K31" s="97"/>
      <c r="L31" s="97"/>
      <c r="M31" s="97"/>
      <c r="N31" s="97"/>
      <c r="O31" s="97"/>
      <c r="P31" s="97"/>
    </row>
    <row r="32" spans="1:23" x14ac:dyDescent="0.2">
      <c r="A32" s="173" t="s">
        <v>284</v>
      </c>
      <c r="B32" s="706" t="s">
        <v>19</v>
      </c>
      <c r="C32" s="706"/>
      <c r="D32" s="706"/>
      <c r="E32" s="706"/>
      <c r="F32" s="706"/>
      <c r="G32" s="707"/>
      <c r="H32" s="100"/>
      <c r="I32" s="100"/>
      <c r="J32" s="97"/>
      <c r="K32" s="97"/>
      <c r="L32" s="97"/>
      <c r="M32" s="97"/>
      <c r="N32" s="97"/>
      <c r="O32" s="97"/>
      <c r="P32" s="97"/>
    </row>
    <row r="33" spans="1:20" ht="13.5" thickBot="1" x14ac:dyDescent="0.25">
      <c r="A33" s="174" t="s">
        <v>285</v>
      </c>
      <c r="B33" s="708" t="s">
        <v>20</v>
      </c>
      <c r="C33" s="708"/>
      <c r="D33" s="708"/>
      <c r="E33" s="708"/>
      <c r="F33" s="708"/>
      <c r="G33" s="709"/>
      <c r="H33" s="100"/>
      <c r="I33" s="100"/>
      <c r="J33" s="97"/>
      <c r="K33" s="97"/>
      <c r="L33" s="97"/>
      <c r="M33" s="97"/>
      <c r="N33" s="97"/>
      <c r="O33" s="97"/>
      <c r="P33" s="97"/>
      <c r="Q33" s="74">
        <v>0</v>
      </c>
    </row>
    <row r="34" spans="1:20" ht="6.75" customHeight="1" thickBot="1" x14ac:dyDescent="0.25">
      <c r="A34" s="88"/>
      <c r="B34" s="88"/>
      <c r="C34" s="88"/>
      <c r="D34" s="88"/>
      <c r="E34" s="88"/>
      <c r="F34" s="88"/>
      <c r="G34" s="88"/>
      <c r="H34" s="88"/>
      <c r="I34" s="88"/>
      <c r="J34" s="88"/>
      <c r="K34" s="88"/>
      <c r="L34" s="88"/>
      <c r="M34" s="88"/>
      <c r="N34" s="88"/>
      <c r="O34" s="88"/>
      <c r="P34" s="88"/>
      <c r="Q34" s="74">
        <v>0</v>
      </c>
    </row>
    <row r="35" spans="1:20" x14ac:dyDescent="0.2">
      <c r="A35" s="803" t="s">
        <v>329</v>
      </c>
      <c r="B35" s="855"/>
      <c r="C35" s="855"/>
      <c r="D35" s="855"/>
      <c r="E35" s="855"/>
      <c r="F35" s="855"/>
      <c r="G35" s="855"/>
      <c r="H35" s="735" t="s">
        <v>234</v>
      </c>
      <c r="I35" s="736"/>
      <c r="J35" s="736"/>
      <c r="K35" s="736"/>
      <c r="L35" s="737"/>
      <c r="M35" s="779" t="s">
        <v>162</v>
      </c>
      <c r="N35" s="779"/>
      <c r="O35" s="779"/>
      <c r="P35" s="780"/>
      <c r="Q35" s="74">
        <v>0</v>
      </c>
      <c r="S35" s="871"/>
      <c r="T35" s="871"/>
    </row>
    <row r="36" spans="1:20" x14ac:dyDescent="0.2">
      <c r="A36" s="856"/>
      <c r="B36" s="857"/>
      <c r="C36" s="857"/>
      <c r="D36" s="857"/>
      <c r="E36" s="857"/>
      <c r="F36" s="857"/>
      <c r="G36" s="857"/>
      <c r="H36" s="738"/>
      <c r="I36" s="739"/>
      <c r="J36" s="739"/>
      <c r="K36" s="739">
        <v>5</v>
      </c>
      <c r="L36" s="740"/>
      <c r="M36" s="782"/>
      <c r="N36" s="782"/>
      <c r="O36" s="782"/>
      <c r="P36" s="783"/>
      <c r="Q36" s="74">
        <v>0</v>
      </c>
      <c r="S36" s="85"/>
      <c r="T36" s="85"/>
    </row>
    <row r="37" spans="1:20" ht="15.75" customHeight="1" x14ac:dyDescent="0.2">
      <c r="A37" s="858" t="s">
        <v>161</v>
      </c>
      <c r="B37" s="790" t="s">
        <v>226</v>
      </c>
      <c r="C37" s="791"/>
      <c r="D37" s="791"/>
      <c r="E37" s="791"/>
      <c r="F37" s="791"/>
      <c r="G37" s="791"/>
      <c r="H37" s="760" t="s">
        <v>285</v>
      </c>
      <c r="I37" s="870" t="s">
        <v>284</v>
      </c>
      <c r="J37" s="870" t="s">
        <v>283</v>
      </c>
      <c r="K37" s="870" t="s">
        <v>282</v>
      </c>
      <c r="L37" s="748" t="s">
        <v>281</v>
      </c>
      <c r="M37" s="782"/>
      <c r="N37" s="782"/>
      <c r="O37" s="782"/>
      <c r="P37" s="783"/>
      <c r="Q37" s="74">
        <v>0</v>
      </c>
      <c r="S37" s="86"/>
      <c r="T37" s="86"/>
    </row>
    <row r="38" spans="1:20" ht="12.75" customHeight="1" thickBot="1" x14ac:dyDescent="0.25">
      <c r="A38" s="859"/>
      <c r="B38" s="792"/>
      <c r="C38" s="793"/>
      <c r="D38" s="793"/>
      <c r="E38" s="793"/>
      <c r="F38" s="793"/>
      <c r="G38" s="793"/>
      <c r="H38" s="710">
        <v>1</v>
      </c>
      <c r="I38" s="712">
        <v>2</v>
      </c>
      <c r="J38" s="712">
        <v>3</v>
      </c>
      <c r="K38" s="712">
        <v>4</v>
      </c>
      <c r="L38" s="726"/>
      <c r="M38" s="785"/>
      <c r="N38" s="785"/>
      <c r="O38" s="785"/>
      <c r="P38" s="786"/>
      <c r="Q38" s="74">
        <v>0</v>
      </c>
    </row>
    <row r="39" spans="1:20" ht="25.5" customHeight="1" x14ac:dyDescent="0.2">
      <c r="A39" s="185">
        <v>1</v>
      </c>
      <c r="B39" s="787" t="s">
        <v>306</v>
      </c>
      <c r="C39" s="788"/>
      <c r="D39" s="788"/>
      <c r="E39" s="788"/>
      <c r="F39" s="788"/>
      <c r="G39" s="789"/>
      <c r="H39" s="106"/>
      <c r="I39" s="107"/>
      <c r="J39" s="107"/>
      <c r="K39" s="107"/>
      <c r="L39" s="107"/>
      <c r="M39" s="872"/>
      <c r="N39" s="868"/>
      <c r="O39" s="868"/>
      <c r="P39" s="869"/>
      <c r="Q39" s="74">
        <v>4</v>
      </c>
      <c r="R39" s="89">
        <f>IF(B39="","0",Q39-1)</f>
        <v>3</v>
      </c>
    </row>
    <row r="40" spans="1:20" ht="25.5" customHeight="1" x14ac:dyDescent="0.2">
      <c r="A40" s="186">
        <v>2</v>
      </c>
      <c r="B40" s="714" t="s">
        <v>307</v>
      </c>
      <c r="C40" s="715"/>
      <c r="D40" s="715"/>
      <c r="E40" s="715"/>
      <c r="F40" s="715"/>
      <c r="G40" s="716"/>
      <c r="H40" s="106"/>
      <c r="I40" s="107"/>
      <c r="J40" s="107"/>
      <c r="K40" s="107"/>
      <c r="L40" s="107"/>
      <c r="M40" s="873"/>
      <c r="N40" s="766"/>
      <c r="O40" s="766"/>
      <c r="P40" s="767"/>
      <c r="Q40" s="74">
        <v>5</v>
      </c>
      <c r="R40" s="89">
        <f t="shared" ref="R40:R48" si="1">IF(B40="","0",Q40-1)</f>
        <v>4</v>
      </c>
    </row>
    <row r="41" spans="1:20" ht="25.5" customHeight="1" x14ac:dyDescent="0.2">
      <c r="A41" s="187">
        <v>3</v>
      </c>
      <c r="B41" s="714" t="s">
        <v>308</v>
      </c>
      <c r="C41" s="715"/>
      <c r="D41" s="715"/>
      <c r="E41" s="715"/>
      <c r="F41" s="715"/>
      <c r="G41" s="716"/>
      <c r="H41" s="106"/>
      <c r="I41" s="107"/>
      <c r="J41" s="107"/>
      <c r="K41" s="107"/>
      <c r="L41" s="107"/>
      <c r="M41" s="873"/>
      <c r="N41" s="766"/>
      <c r="O41" s="766"/>
      <c r="P41" s="767"/>
      <c r="Q41" s="74">
        <v>5</v>
      </c>
      <c r="R41" s="89">
        <f t="shared" si="1"/>
        <v>4</v>
      </c>
    </row>
    <row r="42" spans="1:20" ht="25.5" customHeight="1" x14ac:dyDescent="0.2">
      <c r="A42" s="186">
        <v>4</v>
      </c>
      <c r="B42" s="714" t="s">
        <v>309</v>
      </c>
      <c r="C42" s="715"/>
      <c r="D42" s="715"/>
      <c r="E42" s="715"/>
      <c r="F42" s="715"/>
      <c r="G42" s="716"/>
      <c r="H42" s="106"/>
      <c r="I42" s="107"/>
      <c r="J42" s="107"/>
      <c r="K42" s="107"/>
      <c r="L42" s="107"/>
      <c r="M42" s="873"/>
      <c r="N42" s="766"/>
      <c r="O42" s="766"/>
      <c r="P42" s="767"/>
      <c r="Q42" s="74">
        <v>5</v>
      </c>
      <c r="R42" s="89">
        <f t="shared" si="1"/>
        <v>4</v>
      </c>
    </row>
    <row r="43" spans="1:20" ht="25.5" customHeight="1" x14ac:dyDescent="0.2">
      <c r="A43" s="187">
        <v>5</v>
      </c>
      <c r="B43" s="714"/>
      <c r="C43" s="715"/>
      <c r="D43" s="715"/>
      <c r="E43" s="715"/>
      <c r="F43" s="715"/>
      <c r="G43" s="716"/>
      <c r="H43" s="106"/>
      <c r="I43" s="107"/>
      <c r="J43" s="107"/>
      <c r="K43" s="107"/>
      <c r="L43" s="107"/>
      <c r="M43" s="873"/>
      <c r="N43" s="766"/>
      <c r="O43" s="766"/>
      <c r="P43" s="767"/>
      <c r="Q43" s="74">
        <v>5</v>
      </c>
      <c r="R43" s="89" t="str">
        <f t="shared" si="1"/>
        <v>0</v>
      </c>
    </row>
    <row r="44" spans="1:20" ht="25.5" customHeight="1" x14ac:dyDescent="0.2">
      <c r="A44" s="186">
        <v>6</v>
      </c>
      <c r="B44" s="714"/>
      <c r="C44" s="715"/>
      <c r="D44" s="715"/>
      <c r="E44" s="715"/>
      <c r="F44" s="715"/>
      <c r="G44" s="716"/>
      <c r="H44" s="106"/>
      <c r="I44" s="107"/>
      <c r="J44" s="107"/>
      <c r="K44" s="107"/>
      <c r="L44" s="107"/>
      <c r="M44" s="873"/>
      <c r="N44" s="766"/>
      <c r="O44" s="766"/>
      <c r="P44" s="767"/>
      <c r="Q44" s="74">
        <v>5</v>
      </c>
      <c r="R44" s="89" t="str">
        <f t="shared" si="1"/>
        <v>0</v>
      </c>
    </row>
    <row r="45" spans="1:20" ht="25.5" customHeight="1" x14ac:dyDescent="0.2">
      <c r="A45" s="187">
        <v>7</v>
      </c>
      <c r="B45" s="714"/>
      <c r="C45" s="715"/>
      <c r="D45" s="715"/>
      <c r="E45" s="715"/>
      <c r="F45" s="715"/>
      <c r="G45" s="716"/>
      <c r="H45" s="106"/>
      <c r="I45" s="107"/>
      <c r="J45" s="107"/>
      <c r="K45" s="107"/>
      <c r="L45" s="107"/>
      <c r="M45" s="873"/>
      <c r="N45" s="766"/>
      <c r="O45" s="766"/>
      <c r="P45" s="767"/>
      <c r="Q45" s="74">
        <v>5</v>
      </c>
      <c r="R45" s="89" t="str">
        <f t="shared" si="1"/>
        <v>0</v>
      </c>
    </row>
    <row r="46" spans="1:20" ht="25.5" customHeight="1" x14ac:dyDescent="0.2">
      <c r="A46" s="186">
        <v>8</v>
      </c>
      <c r="B46" s="714"/>
      <c r="C46" s="715"/>
      <c r="D46" s="715"/>
      <c r="E46" s="715"/>
      <c r="F46" s="715"/>
      <c r="G46" s="716"/>
      <c r="H46" s="106"/>
      <c r="I46" s="107"/>
      <c r="J46" s="107"/>
      <c r="K46" s="107"/>
      <c r="L46" s="107"/>
      <c r="M46" s="873"/>
      <c r="N46" s="766"/>
      <c r="O46" s="766"/>
      <c r="P46" s="767"/>
      <c r="Q46" s="74">
        <v>0</v>
      </c>
      <c r="R46" s="89" t="str">
        <f t="shared" si="1"/>
        <v>0</v>
      </c>
    </row>
    <row r="47" spans="1:20" ht="25.5" customHeight="1" x14ac:dyDescent="0.2">
      <c r="A47" s="187">
        <v>9</v>
      </c>
      <c r="B47" s="714"/>
      <c r="C47" s="715"/>
      <c r="D47" s="715"/>
      <c r="E47" s="715"/>
      <c r="F47" s="715"/>
      <c r="G47" s="716"/>
      <c r="H47" s="106"/>
      <c r="I47" s="107"/>
      <c r="J47" s="107"/>
      <c r="K47" s="107"/>
      <c r="L47" s="107"/>
      <c r="M47" s="873"/>
      <c r="N47" s="766"/>
      <c r="O47" s="766"/>
      <c r="P47" s="767"/>
      <c r="Q47" s="74">
        <v>0</v>
      </c>
      <c r="R47" s="89" t="str">
        <f t="shared" si="1"/>
        <v>0</v>
      </c>
    </row>
    <row r="48" spans="1:20" ht="25.5" customHeight="1" thickBot="1" x14ac:dyDescent="0.25">
      <c r="A48" s="188">
        <v>10</v>
      </c>
      <c r="B48" s="717"/>
      <c r="C48" s="718"/>
      <c r="D48" s="718"/>
      <c r="E48" s="718"/>
      <c r="F48" s="718"/>
      <c r="G48" s="719"/>
      <c r="H48" s="189"/>
      <c r="I48" s="183"/>
      <c r="J48" s="183"/>
      <c r="K48" s="183"/>
      <c r="L48" s="183"/>
      <c r="M48" s="874"/>
      <c r="N48" s="875"/>
      <c r="O48" s="875"/>
      <c r="P48" s="876"/>
      <c r="Q48" s="113">
        <v>1</v>
      </c>
      <c r="R48" s="89" t="str">
        <f t="shared" si="1"/>
        <v>0</v>
      </c>
    </row>
    <row r="49" spans="1:24" ht="16.5" hidden="1" customHeight="1" thickBot="1" x14ac:dyDescent="0.25">
      <c r="A49" s="839"/>
      <c r="B49" s="768"/>
      <c r="C49" s="768"/>
      <c r="D49" s="768"/>
      <c r="E49" s="768"/>
      <c r="F49" s="768"/>
      <c r="G49" s="840"/>
      <c r="H49" s="841"/>
      <c r="I49" s="838"/>
      <c r="J49" s="838"/>
      <c r="K49" s="838"/>
      <c r="L49" s="838"/>
      <c r="M49" s="838"/>
      <c r="N49" s="838"/>
      <c r="O49" s="838"/>
      <c r="P49" s="842"/>
      <c r="Q49" s="74">
        <v>0</v>
      </c>
      <c r="R49" s="843">
        <f>IFERROR((SUM(R39:R48))/((COUNTA(R39:R48))-(COUNTIFS(R39:R48,0))),0)</f>
        <v>3.75</v>
      </c>
      <c r="S49" s="836"/>
      <c r="T49" s="836"/>
      <c r="U49" s="836"/>
      <c r="V49" s="837"/>
      <c r="W49" s="91">
        <f>(R49)/4</f>
        <v>0.9375</v>
      </c>
    </row>
    <row r="50" spans="1:24" ht="8.25" customHeight="1" thickBot="1" x14ac:dyDescent="0.25">
      <c r="A50" s="101"/>
      <c r="B50" s="102"/>
      <c r="C50" s="102"/>
      <c r="D50" s="102"/>
      <c r="E50" s="102"/>
      <c r="F50" s="102"/>
      <c r="G50" s="102"/>
      <c r="H50" s="101"/>
      <c r="I50" s="101"/>
      <c r="J50" s="101"/>
      <c r="K50" s="101"/>
      <c r="L50" s="101"/>
      <c r="M50" s="101"/>
      <c r="N50" s="101"/>
      <c r="O50" s="101"/>
      <c r="P50" s="101"/>
      <c r="Q50" s="74">
        <v>0</v>
      </c>
    </row>
    <row r="51" spans="1:24" ht="12.75" customHeight="1" thickBot="1" x14ac:dyDescent="0.25">
      <c r="A51" s="741" t="s">
        <v>328</v>
      </c>
      <c r="B51" s="742"/>
      <c r="C51" s="742"/>
      <c r="D51" s="742"/>
      <c r="E51" s="742"/>
      <c r="F51" s="742"/>
      <c r="G51" s="743"/>
      <c r="H51" s="100"/>
      <c r="I51" s="100"/>
      <c r="J51" s="97"/>
      <c r="K51" s="97"/>
      <c r="L51" s="97"/>
      <c r="M51" s="97"/>
      <c r="N51" s="97"/>
      <c r="O51" s="97"/>
      <c r="P51" s="97"/>
      <c r="Q51" s="74">
        <v>0</v>
      </c>
    </row>
    <row r="52" spans="1:24" ht="12.75" customHeight="1" x14ac:dyDescent="0.2">
      <c r="A52" s="172" t="s">
        <v>295</v>
      </c>
      <c r="B52" s="744" t="s">
        <v>286</v>
      </c>
      <c r="C52" s="744"/>
      <c r="D52" s="744"/>
      <c r="E52" s="744"/>
      <c r="F52" s="744"/>
      <c r="G52" s="745"/>
      <c r="H52" s="100"/>
      <c r="I52" s="100"/>
      <c r="J52" s="97"/>
      <c r="K52" s="97"/>
      <c r="L52" s="97"/>
      <c r="M52" s="97"/>
      <c r="N52" s="97"/>
      <c r="O52" s="97"/>
      <c r="P52" s="97"/>
      <c r="Q52" s="74">
        <v>0</v>
      </c>
    </row>
    <row r="53" spans="1:24" ht="12.75" customHeight="1" x14ac:dyDescent="0.2">
      <c r="A53" s="173" t="s">
        <v>291</v>
      </c>
      <c r="B53" s="706" t="s">
        <v>287</v>
      </c>
      <c r="C53" s="706"/>
      <c r="D53" s="706"/>
      <c r="E53" s="706"/>
      <c r="F53" s="706"/>
      <c r="G53" s="707"/>
      <c r="H53" s="100"/>
      <c r="I53" s="100"/>
      <c r="J53" s="97"/>
      <c r="K53" s="97"/>
      <c r="L53" s="97"/>
      <c r="M53" s="97"/>
      <c r="N53" s="97"/>
      <c r="O53" s="97"/>
      <c r="P53" s="97"/>
      <c r="Q53" s="74">
        <v>0</v>
      </c>
      <c r="V53" s="90" t="s">
        <v>331</v>
      </c>
    </row>
    <row r="54" spans="1:24" ht="12.75" customHeight="1" x14ac:dyDescent="0.2">
      <c r="A54" s="173" t="s">
        <v>292</v>
      </c>
      <c r="B54" s="706" t="s">
        <v>288</v>
      </c>
      <c r="C54" s="706"/>
      <c r="D54" s="706"/>
      <c r="E54" s="706"/>
      <c r="F54" s="706"/>
      <c r="G54" s="707"/>
      <c r="H54" s="100"/>
      <c r="I54" s="100"/>
      <c r="J54" s="97"/>
      <c r="K54" s="97"/>
      <c r="L54" s="97"/>
      <c r="M54" s="97"/>
      <c r="N54" s="97"/>
      <c r="O54" s="97"/>
      <c r="P54" s="97"/>
      <c r="V54" s="90" t="s">
        <v>332</v>
      </c>
    </row>
    <row r="55" spans="1:24" x14ac:dyDescent="0.2">
      <c r="A55" s="173" t="s">
        <v>293</v>
      </c>
      <c r="B55" s="706" t="s">
        <v>289</v>
      </c>
      <c r="C55" s="706"/>
      <c r="D55" s="706"/>
      <c r="E55" s="706"/>
      <c r="F55" s="706"/>
      <c r="G55" s="707"/>
      <c r="H55" s="100"/>
      <c r="I55" s="100"/>
      <c r="J55" s="97"/>
      <c r="K55" s="97"/>
      <c r="L55" s="97"/>
      <c r="M55" s="97"/>
      <c r="N55" s="97"/>
      <c r="O55" s="97"/>
      <c r="P55" s="97"/>
      <c r="V55" s="92" t="s">
        <v>333</v>
      </c>
    </row>
    <row r="56" spans="1:24" ht="13.5" thickBot="1" x14ac:dyDescent="0.25">
      <c r="A56" s="174" t="s">
        <v>294</v>
      </c>
      <c r="B56" s="708" t="s">
        <v>290</v>
      </c>
      <c r="C56" s="708"/>
      <c r="D56" s="708"/>
      <c r="E56" s="708"/>
      <c r="F56" s="708"/>
      <c r="G56" s="709"/>
      <c r="H56" s="100"/>
      <c r="I56" s="100"/>
      <c r="J56" s="97"/>
      <c r="K56" s="97"/>
      <c r="L56" s="97"/>
      <c r="M56" s="97"/>
      <c r="N56" s="97"/>
      <c r="O56" s="97"/>
      <c r="P56" s="97"/>
      <c r="V56" s="94" t="s">
        <v>334</v>
      </c>
    </row>
    <row r="57" spans="1:24" ht="6.75" customHeight="1" thickBot="1" x14ac:dyDescent="0.25">
      <c r="A57" s="88"/>
      <c r="B57" s="88"/>
      <c r="C57" s="88"/>
      <c r="D57" s="88"/>
      <c r="E57" s="88"/>
      <c r="F57" s="88"/>
      <c r="G57" s="88"/>
      <c r="H57" s="88"/>
      <c r="I57" s="88"/>
      <c r="J57" s="88"/>
      <c r="K57" s="88"/>
      <c r="L57" s="88"/>
      <c r="M57" s="88"/>
      <c r="N57" s="88"/>
      <c r="O57" s="88"/>
      <c r="P57" s="88"/>
      <c r="V57" s="88" t="s">
        <v>337</v>
      </c>
    </row>
    <row r="58" spans="1:24" s="88" customFormat="1" ht="12.75" customHeight="1" x14ac:dyDescent="0.2">
      <c r="A58" s="735" t="s">
        <v>8</v>
      </c>
      <c r="B58" s="736"/>
      <c r="C58" s="736"/>
      <c r="D58" s="736"/>
      <c r="E58" s="736"/>
      <c r="F58" s="736"/>
      <c r="G58" s="737"/>
      <c r="H58" s="735" t="s">
        <v>234</v>
      </c>
      <c r="I58" s="736"/>
      <c r="J58" s="736"/>
      <c r="K58" s="736"/>
      <c r="L58" s="737"/>
      <c r="M58" s="778" t="s">
        <v>162</v>
      </c>
      <c r="N58" s="779"/>
      <c r="O58" s="779"/>
      <c r="P58" s="780"/>
      <c r="Q58" s="87"/>
      <c r="S58" s="92" t="s">
        <v>13</v>
      </c>
      <c r="T58" s="93" t="s">
        <v>159</v>
      </c>
      <c r="U58" s="49"/>
      <c r="V58" s="95" t="s">
        <v>335</v>
      </c>
    </row>
    <row r="59" spans="1:24" s="88" customFormat="1" x14ac:dyDescent="0.2">
      <c r="A59" s="738"/>
      <c r="B59" s="739"/>
      <c r="C59" s="739"/>
      <c r="D59" s="739"/>
      <c r="E59" s="739"/>
      <c r="F59" s="739"/>
      <c r="G59" s="740"/>
      <c r="H59" s="738"/>
      <c r="I59" s="739"/>
      <c r="J59" s="739"/>
      <c r="K59" s="739">
        <v>5</v>
      </c>
      <c r="L59" s="740"/>
      <c r="M59" s="781"/>
      <c r="N59" s="782"/>
      <c r="O59" s="782"/>
      <c r="P59" s="783"/>
      <c r="Q59" s="87"/>
      <c r="S59" s="90" t="s">
        <v>331</v>
      </c>
      <c r="T59" s="92" t="s">
        <v>156</v>
      </c>
      <c r="U59" s="49"/>
      <c r="V59" s="88" t="s">
        <v>336</v>
      </c>
    </row>
    <row r="60" spans="1:24" s="88" customFormat="1" x14ac:dyDescent="0.2">
      <c r="A60" s="738" t="s">
        <v>161</v>
      </c>
      <c r="B60" s="739" t="s">
        <v>11</v>
      </c>
      <c r="C60" s="739"/>
      <c r="D60" s="739" t="s">
        <v>2</v>
      </c>
      <c r="E60" s="739"/>
      <c r="F60" s="739"/>
      <c r="G60" s="740"/>
      <c r="H60" s="710" t="s">
        <v>294</v>
      </c>
      <c r="I60" s="712" t="s">
        <v>293</v>
      </c>
      <c r="J60" s="712" t="s">
        <v>292</v>
      </c>
      <c r="K60" s="712" t="s">
        <v>291</v>
      </c>
      <c r="L60" s="726" t="s">
        <v>295</v>
      </c>
      <c r="M60" s="781"/>
      <c r="N60" s="782"/>
      <c r="O60" s="782"/>
      <c r="P60" s="783"/>
      <c r="Q60" s="87">
        <v>0</v>
      </c>
      <c r="S60" s="90" t="s">
        <v>332</v>
      </c>
      <c r="T60" s="92" t="s">
        <v>158</v>
      </c>
      <c r="U60" s="49"/>
      <c r="V60" s="49"/>
    </row>
    <row r="61" spans="1:24" s="88" customFormat="1" ht="12.75" customHeight="1" thickBot="1" x14ac:dyDescent="0.25">
      <c r="A61" s="755"/>
      <c r="B61" s="756"/>
      <c r="C61" s="756"/>
      <c r="D61" s="756"/>
      <c r="E61" s="756"/>
      <c r="F61" s="756"/>
      <c r="G61" s="757"/>
      <c r="H61" s="711"/>
      <c r="I61" s="713">
        <v>2</v>
      </c>
      <c r="J61" s="713">
        <v>3</v>
      </c>
      <c r="K61" s="713">
        <v>4</v>
      </c>
      <c r="L61" s="727">
        <v>5</v>
      </c>
      <c r="M61" s="784"/>
      <c r="N61" s="785"/>
      <c r="O61" s="785"/>
      <c r="P61" s="786"/>
      <c r="Q61" s="87">
        <v>0</v>
      </c>
      <c r="S61" s="92" t="s">
        <v>333</v>
      </c>
      <c r="T61" s="90" t="s">
        <v>157</v>
      </c>
      <c r="U61" s="49"/>
      <c r="V61" s="49"/>
      <c r="W61" s="49"/>
      <c r="X61" s="49"/>
    </row>
    <row r="62" spans="1:24" s="88" customFormat="1" ht="38.25" customHeight="1" x14ac:dyDescent="0.2">
      <c r="A62" s="181">
        <v>1</v>
      </c>
      <c r="B62" s="753" t="s">
        <v>105</v>
      </c>
      <c r="C62" s="754"/>
      <c r="D62" s="751" t="str">
        <f>VLOOKUP(B62,'COMPT. TÉCNICAS'!$C$2:$E$23,3,0)</f>
        <v xml:space="preserve">Establece relaciones causales sencillas para descomponer  los problemas o situaciones en partes. Identifica los pros y los contras de las decisiones. Analiza información  sencilla. </v>
      </c>
      <c r="E62" s="752"/>
      <c r="F62" s="752"/>
      <c r="G62" s="752"/>
      <c r="H62" s="108"/>
      <c r="I62" s="108"/>
      <c r="J62" s="108"/>
      <c r="K62" s="108"/>
      <c r="L62" s="108"/>
      <c r="M62" s="761"/>
      <c r="N62" s="761"/>
      <c r="O62" s="761"/>
      <c r="P62" s="762"/>
      <c r="Q62" s="87">
        <v>5</v>
      </c>
      <c r="R62" s="89">
        <f>IF(B62="","0",Q62-1)</f>
        <v>4</v>
      </c>
      <c r="S62" s="94" t="s">
        <v>334</v>
      </c>
      <c r="T62" s="92"/>
      <c r="U62" s="49"/>
      <c r="V62" s="49"/>
      <c r="W62" s="49"/>
      <c r="X62" s="49"/>
    </row>
    <row r="63" spans="1:24" s="88" customFormat="1" ht="38.25" customHeight="1" x14ac:dyDescent="0.2">
      <c r="A63" s="176">
        <v>2</v>
      </c>
      <c r="B63" s="758" t="s">
        <v>111</v>
      </c>
      <c r="C63" s="759"/>
      <c r="D63" s="751" t="str">
        <f>VLOOKUP(B63,'COMPT. TÉCNICAS'!$C$2:$E$23,3,0)</f>
        <v xml:space="preserve">Elabora reportes jurídicos, técnicos o administrativos  aplicando el análisis y la lógica. </v>
      </c>
      <c r="E63" s="752"/>
      <c r="F63" s="752"/>
      <c r="G63" s="752"/>
      <c r="H63" s="109"/>
      <c r="I63" s="110"/>
      <c r="J63" s="109"/>
      <c r="K63" s="109"/>
      <c r="L63" s="109"/>
      <c r="M63" s="749"/>
      <c r="N63" s="749"/>
      <c r="O63" s="749"/>
      <c r="P63" s="750"/>
      <c r="Q63" s="184">
        <v>5</v>
      </c>
      <c r="R63" s="89">
        <f>IF(B63="","0",Q63-1)</f>
        <v>4</v>
      </c>
      <c r="S63" s="88" t="s">
        <v>337</v>
      </c>
    </row>
    <row r="64" spans="1:24" s="88" customFormat="1" ht="38.25" customHeight="1" thickBot="1" x14ac:dyDescent="0.25">
      <c r="A64" s="177">
        <v>3</v>
      </c>
      <c r="B64" s="796" t="s">
        <v>105</v>
      </c>
      <c r="C64" s="797"/>
      <c r="D64" s="794" t="str">
        <f>VLOOKUP(B64,'COMPT. TÉCNICAS'!$C$2:$E$23,3,0)</f>
        <v xml:space="preserve">Establece relaciones causales sencillas para descomponer  los problemas o situaciones en partes. Identifica los pros y los contras de las decisiones. Analiza información  sencilla. </v>
      </c>
      <c r="E64" s="795"/>
      <c r="F64" s="795"/>
      <c r="G64" s="795"/>
      <c r="H64" s="179"/>
      <c r="I64" s="179"/>
      <c r="J64" s="179"/>
      <c r="K64" s="179"/>
      <c r="L64" s="179"/>
      <c r="M64" s="746"/>
      <c r="N64" s="746"/>
      <c r="O64" s="746"/>
      <c r="P64" s="747"/>
      <c r="Q64" s="184">
        <v>5</v>
      </c>
      <c r="R64" s="89">
        <f>IF(B64="","0",Q64-1)</f>
        <v>4</v>
      </c>
      <c r="S64" s="95" t="s">
        <v>335</v>
      </c>
      <c r="T64" s="95"/>
    </row>
    <row r="65" spans="1:23" ht="16.5" customHeight="1" thickBot="1" x14ac:dyDescent="0.25">
      <c r="A65" s="844"/>
      <c r="B65" s="845"/>
      <c r="C65" s="845"/>
      <c r="D65" s="845"/>
      <c r="E65" s="845"/>
      <c r="F65" s="845"/>
      <c r="G65" s="846"/>
      <c r="H65" s="847"/>
      <c r="I65" s="848"/>
      <c r="J65" s="848"/>
      <c r="K65" s="848"/>
      <c r="L65" s="848"/>
      <c r="M65" s="848"/>
      <c r="N65" s="848"/>
      <c r="O65" s="848"/>
      <c r="P65" s="849"/>
      <c r="R65" s="843">
        <f>IFERROR((SUM(R62:R64))/((COUNTA(R62:R64))-(COUNTIFS(R62:R64,-1))),0)</f>
        <v>4</v>
      </c>
      <c r="S65" s="836"/>
      <c r="T65" s="836"/>
      <c r="U65" s="836"/>
      <c r="V65" s="837"/>
      <c r="W65" s="91">
        <f>(R65)/4</f>
        <v>1</v>
      </c>
    </row>
    <row r="66" spans="1:23" s="88" customFormat="1" ht="13.5" customHeight="1" thickBot="1" x14ac:dyDescent="0.25">
      <c r="A66" s="769"/>
      <c r="B66" s="769"/>
      <c r="C66" s="769"/>
      <c r="D66" s="769"/>
      <c r="E66" s="769"/>
      <c r="F66" s="769"/>
      <c r="G66" s="769"/>
      <c r="H66" s="769"/>
      <c r="I66" s="769"/>
      <c r="J66" s="769"/>
      <c r="K66" s="769"/>
      <c r="L66" s="769"/>
      <c r="M66" s="769"/>
      <c r="N66" s="769"/>
      <c r="O66" s="769"/>
      <c r="P66" s="769"/>
      <c r="Q66" s="87"/>
      <c r="S66" s="88" t="s">
        <v>336</v>
      </c>
    </row>
    <row r="67" spans="1:23" ht="12.75" customHeight="1" thickBot="1" x14ac:dyDescent="0.25">
      <c r="A67" s="741" t="s">
        <v>327</v>
      </c>
      <c r="B67" s="742"/>
      <c r="C67" s="742"/>
      <c r="D67" s="742"/>
      <c r="E67" s="742"/>
      <c r="F67" s="742"/>
      <c r="G67" s="743"/>
      <c r="H67" s="100"/>
      <c r="I67" s="100"/>
      <c r="J67" s="97"/>
      <c r="K67" s="97"/>
      <c r="L67" s="97"/>
      <c r="M67" s="97"/>
      <c r="N67" s="97"/>
      <c r="O67" s="97"/>
      <c r="P67" s="97"/>
    </row>
    <row r="68" spans="1:23" ht="12.75" customHeight="1" x14ac:dyDescent="0.2">
      <c r="A68" s="172" t="s">
        <v>281</v>
      </c>
      <c r="B68" s="744" t="s">
        <v>296</v>
      </c>
      <c r="C68" s="744"/>
      <c r="D68" s="744"/>
      <c r="E68" s="744"/>
      <c r="F68" s="744"/>
      <c r="G68" s="745"/>
      <c r="H68" s="100"/>
      <c r="I68" s="100"/>
      <c r="J68" s="97"/>
      <c r="K68" s="97"/>
      <c r="L68" s="97"/>
      <c r="M68" s="97"/>
      <c r="N68" s="97"/>
      <c r="O68" s="97"/>
      <c r="P68" s="97"/>
    </row>
    <row r="69" spans="1:23" ht="12.75" customHeight="1" x14ac:dyDescent="0.2">
      <c r="A69" s="173" t="s">
        <v>321</v>
      </c>
      <c r="B69" s="706" t="s">
        <v>317</v>
      </c>
      <c r="C69" s="706"/>
      <c r="D69" s="706"/>
      <c r="E69" s="706"/>
      <c r="F69" s="706"/>
      <c r="G69" s="707"/>
      <c r="H69" s="100"/>
      <c r="I69" s="100"/>
      <c r="J69" s="97"/>
      <c r="K69" s="97"/>
      <c r="L69" s="97"/>
      <c r="M69" s="97"/>
      <c r="N69" s="97"/>
      <c r="O69" s="97"/>
      <c r="P69" s="97"/>
      <c r="Q69" s="74">
        <v>0</v>
      </c>
    </row>
    <row r="70" spans="1:23" ht="12.75" customHeight="1" x14ac:dyDescent="0.2">
      <c r="A70" s="173" t="s">
        <v>322</v>
      </c>
      <c r="B70" s="706" t="s">
        <v>318</v>
      </c>
      <c r="C70" s="706"/>
      <c r="D70" s="706"/>
      <c r="E70" s="706"/>
      <c r="F70" s="706"/>
      <c r="G70" s="707"/>
      <c r="H70" s="100"/>
      <c r="I70" s="100"/>
      <c r="J70" s="97"/>
      <c r="K70" s="97"/>
      <c r="L70" s="97"/>
      <c r="M70" s="97"/>
      <c r="N70" s="97"/>
      <c r="O70" s="97"/>
      <c r="P70" s="97"/>
      <c r="Q70" s="74">
        <v>0</v>
      </c>
    </row>
    <row r="71" spans="1:23" x14ac:dyDescent="0.2">
      <c r="A71" s="173" t="s">
        <v>323</v>
      </c>
      <c r="B71" s="706" t="s">
        <v>319</v>
      </c>
      <c r="C71" s="706"/>
      <c r="D71" s="706"/>
      <c r="E71" s="706"/>
      <c r="F71" s="706"/>
      <c r="G71" s="707"/>
      <c r="H71" s="100"/>
      <c r="I71" s="100"/>
      <c r="J71" s="97"/>
      <c r="K71" s="97"/>
      <c r="L71" s="97"/>
      <c r="M71" s="97"/>
      <c r="N71" s="97"/>
      <c r="O71" s="97"/>
      <c r="P71" s="97"/>
      <c r="Q71" s="74">
        <v>0</v>
      </c>
    </row>
    <row r="72" spans="1:23" ht="13.5" thickBot="1" x14ac:dyDescent="0.25">
      <c r="A72" s="174" t="s">
        <v>324</v>
      </c>
      <c r="B72" s="708" t="s">
        <v>320</v>
      </c>
      <c r="C72" s="708"/>
      <c r="D72" s="708"/>
      <c r="E72" s="708"/>
      <c r="F72" s="708"/>
      <c r="G72" s="709"/>
      <c r="H72" s="100"/>
      <c r="I72" s="100"/>
      <c r="J72" s="97"/>
      <c r="K72" s="97"/>
      <c r="L72" s="97"/>
      <c r="M72" s="97"/>
      <c r="N72" s="97"/>
      <c r="O72" s="97"/>
      <c r="P72" s="97"/>
      <c r="Q72" s="74">
        <v>0</v>
      </c>
    </row>
    <row r="73" spans="1:23" ht="9" customHeight="1" thickBot="1" x14ac:dyDescent="0.25">
      <c r="A73" s="734"/>
      <c r="B73" s="734"/>
      <c r="C73" s="734"/>
      <c r="D73" s="734"/>
      <c r="E73" s="734"/>
      <c r="F73" s="734"/>
      <c r="G73" s="734"/>
      <c r="H73" s="734"/>
      <c r="I73" s="734"/>
      <c r="J73" s="734"/>
      <c r="K73" s="734"/>
      <c r="L73" s="734"/>
      <c r="M73" s="734"/>
      <c r="N73" s="734"/>
      <c r="O73" s="734"/>
      <c r="P73" s="734"/>
      <c r="Q73" s="74">
        <v>0</v>
      </c>
    </row>
    <row r="74" spans="1:23" s="88" customFormat="1" ht="17.25" customHeight="1" x14ac:dyDescent="0.2">
      <c r="A74" s="735" t="s">
        <v>9</v>
      </c>
      <c r="B74" s="736"/>
      <c r="C74" s="736"/>
      <c r="D74" s="736"/>
      <c r="E74" s="736"/>
      <c r="F74" s="736"/>
      <c r="G74" s="737"/>
      <c r="H74" s="735" t="s">
        <v>234</v>
      </c>
      <c r="I74" s="736"/>
      <c r="J74" s="736"/>
      <c r="K74" s="736"/>
      <c r="L74" s="737"/>
      <c r="M74" s="778" t="s">
        <v>162</v>
      </c>
      <c r="N74" s="779"/>
      <c r="O74" s="779"/>
      <c r="P74" s="780"/>
      <c r="Q74" s="74">
        <v>0</v>
      </c>
    </row>
    <row r="75" spans="1:23" s="88" customFormat="1" ht="10.5" customHeight="1" x14ac:dyDescent="0.2">
      <c r="A75" s="738"/>
      <c r="B75" s="739"/>
      <c r="C75" s="739"/>
      <c r="D75" s="739"/>
      <c r="E75" s="739"/>
      <c r="F75" s="739"/>
      <c r="G75" s="740"/>
      <c r="H75" s="738"/>
      <c r="I75" s="739"/>
      <c r="J75" s="739"/>
      <c r="K75" s="739">
        <v>5</v>
      </c>
      <c r="L75" s="740"/>
      <c r="M75" s="781"/>
      <c r="N75" s="782"/>
      <c r="O75" s="782"/>
      <c r="P75" s="783"/>
      <c r="Q75" s="74">
        <v>0</v>
      </c>
    </row>
    <row r="76" spans="1:23" s="88" customFormat="1" x14ac:dyDescent="0.2">
      <c r="A76" s="738" t="s">
        <v>161</v>
      </c>
      <c r="B76" s="739" t="s">
        <v>11</v>
      </c>
      <c r="C76" s="739"/>
      <c r="D76" s="720" t="s">
        <v>2</v>
      </c>
      <c r="E76" s="721"/>
      <c r="F76" s="721"/>
      <c r="G76" s="722"/>
      <c r="H76" s="710" t="s">
        <v>324</v>
      </c>
      <c r="I76" s="712" t="s">
        <v>323</v>
      </c>
      <c r="J76" s="712" t="s">
        <v>322</v>
      </c>
      <c r="K76" s="712" t="s">
        <v>321</v>
      </c>
      <c r="L76" s="726" t="s">
        <v>281</v>
      </c>
      <c r="M76" s="781"/>
      <c r="N76" s="782"/>
      <c r="O76" s="782"/>
      <c r="P76" s="783"/>
      <c r="Q76" s="74">
        <v>0</v>
      </c>
    </row>
    <row r="77" spans="1:23" s="88" customFormat="1" ht="13.5" thickBot="1" x14ac:dyDescent="0.25">
      <c r="A77" s="755"/>
      <c r="B77" s="756"/>
      <c r="C77" s="756"/>
      <c r="D77" s="723"/>
      <c r="E77" s="724"/>
      <c r="F77" s="724"/>
      <c r="G77" s="725"/>
      <c r="H77" s="711"/>
      <c r="I77" s="713"/>
      <c r="J77" s="713"/>
      <c r="K77" s="713"/>
      <c r="L77" s="727"/>
      <c r="M77" s="784"/>
      <c r="N77" s="785"/>
      <c r="O77" s="785"/>
      <c r="P77" s="786"/>
      <c r="Q77" s="74">
        <v>0</v>
      </c>
    </row>
    <row r="78" spans="1:23" s="88" customFormat="1" ht="75" customHeight="1" x14ac:dyDescent="0.2">
      <c r="A78" s="181">
        <v>1</v>
      </c>
      <c r="B78" s="772" t="str">
        <f>IF($D$11='COMPT. CONDUCTUALES'!$B$5,'COMPT. CONDUCTUALES'!C5,IF($D$11='COMPT. CONDUCTUALES'!$B$8,'COMPT. CONDUCTUALES'!C8,IF($D$11='COMPT. CONDUCTUALES'!$B$11,'COMPT. CONDUCTUALES'!C11,IF($D$11='COMPT. CONDUCTUALES'!$B$14,'COMPT. CONDUCTUALES'!C14,""))))</f>
        <v>COMPETITIVIDAD</v>
      </c>
      <c r="C78" s="772"/>
      <c r="D78" s="772" t="str">
        <f>IF($D$11='COMPT. CONDUCTUALES'!$B$5,'COMPT. CONDUCTUALES'!D5,IF($D$11='COMPT. CONDUCTUALES'!$B$8,'COMPT. CONDUCTUALES'!D8,IF($D$11='COMPT. CONDUCTUALES'!$B$11,'COMPT. CONDUCTUALES'!D11,IF($D$11='COMPT. CONDUCTUALES'!$B$14,'COMPT. CONDUCTUALES'!D14," "))))</f>
        <v>ORIENTACIÓN AL SERVICIO</v>
      </c>
      <c r="E78" s="772"/>
      <c r="F78" s="772"/>
      <c r="G78" s="182" t="str">
        <f>IF($D$11='COMPT. CONDUCTUALES'!$B$5,'COMPT. CONDUCTUALES'!F5,IF($D$11='COMPT. CONDUCTUALES'!$B$8,'COMPT. CONDUCTUALES'!F8,IF($D$11='COMPT. CONDUCTUALES'!$B$11,'COMPT. CONDUCTUALES'!F11,IF($D$11='COMPT. CONDUCTUALES'!$B$14,'COMPT. CONDUCTUALES'!F14," "))))</f>
        <v>Da valor agregado
Mantiene una actitud de total disponibilidad hacia el cliente interno y externo; conoce sus expectativas, intereses, necesidades buscando su satisfacción y mejora del servicio prestado.</v>
      </c>
      <c r="H78" s="180"/>
      <c r="I78" s="180"/>
      <c r="J78" s="180"/>
      <c r="K78" s="180"/>
      <c r="L78" s="180"/>
      <c r="M78" s="773"/>
      <c r="N78" s="774"/>
      <c r="O78" s="774"/>
      <c r="P78" s="775"/>
      <c r="Q78" s="112">
        <v>5</v>
      </c>
      <c r="R78" s="89">
        <f>IF(B78="","0",Q78-1)</f>
        <v>4</v>
      </c>
    </row>
    <row r="79" spans="1:23" s="88" customFormat="1" ht="75" customHeight="1" x14ac:dyDescent="0.2">
      <c r="A79" s="176">
        <v>2</v>
      </c>
      <c r="B79" s="770" t="str">
        <f>IF($D$11='COMPT. CONDUCTUALES'!$B$5,'COMPT. CONDUCTUALES'!C6,IF($D$11='COMPT. CONDUCTUALES'!$B$8,'COMPT. CONDUCTUALES'!C9,IF($D$11='COMPT. CONDUCTUALES'!$B$11,'COMPT. CONDUCTUALES'!C12,IF($D$11='COMPT. CONDUCTUALES'!$B$14,'COMPT. CONDUCTUALES'!C15,""))))</f>
        <v>EFICIENCIA</v>
      </c>
      <c r="C79" s="770"/>
      <c r="D79" s="770" t="str">
        <f>IF($D$11='COMPT. CONDUCTUALES'!$B$5,'COMPT. CONDUCTUALES'!D6,IF($D$11='COMPT. CONDUCTUALES'!$B$8,'COMPT. CONDUCTUALES'!D9,IF($D$11='COMPT. CONDUCTUALES'!$B$11,'COMPT. CONDUCTUALES'!D12,IF($D$11='COMPT. CONDUCTUALES'!$B$14,'COMPT. CONDUCTUALES'!D15," "))))</f>
        <v>ORIENTACIÓN AL LOGRO</v>
      </c>
      <c r="E79" s="770"/>
      <c r="F79" s="770"/>
      <c r="G79" s="111" t="str">
        <f>IF($D$11='COMPT. CONDUCTUALES'!$B$5,'COMPT. CONDUCTUALES'!F6,IF($D$11='COMPT. CONDUCTUALES'!$B$8,'COMPT. CONDUCTUALES'!F9,IF($D$11='COMPT. CONDUCTUALES'!$B$11,'COMPT. CONDUCTUALES'!F12,IF($D$11='COMPT. CONDUCTUALES'!$B$14,'COMPT. CONDUCTUALES'!F15," "))))</f>
        <v>Realiza análisis de resultados esperados
Actúa permanentemente en función de alcanzar y sobrepasar los resultados esperados, determinando e implementando las acciones necesarias y superando las situaciones adversas.</v>
      </c>
      <c r="H79" s="109"/>
      <c r="I79" s="109"/>
      <c r="J79" s="109"/>
      <c r="K79" s="109"/>
      <c r="L79" s="109"/>
      <c r="M79" s="776"/>
      <c r="N79" s="776"/>
      <c r="O79" s="776"/>
      <c r="P79" s="777"/>
      <c r="Q79" s="175">
        <v>5</v>
      </c>
      <c r="R79" s="89">
        <f>IF(B79="","0",Q79-1)</f>
        <v>4</v>
      </c>
    </row>
    <row r="80" spans="1:23" s="88" customFormat="1" ht="75" customHeight="1" thickBot="1" x14ac:dyDescent="0.25">
      <c r="A80" s="177">
        <v>3</v>
      </c>
      <c r="B80" s="771" t="str">
        <f>IF($D$11='COMPT. CONDUCTUALES'!$B$5,'COMPT. CONDUCTUALES'!C7,IF($D$11='COMPT. CONDUCTUALES'!$B$8,'COMPT. CONDUCTUALES'!C10,IF($D$11='COMPT. CONDUCTUALES'!$B$11,'COMPT. CONDUCTUALES'!C13,IF($D$11='COMPT. CONDUCTUALES'!$B$14,'COMPT. CONDUCTUALES'!C16,""))))</f>
        <v>CALIDAD</v>
      </c>
      <c r="C80" s="771"/>
      <c r="D80" s="771" t="str">
        <f>IF($D$11='COMPT. CONDUCTUALES'!$B$5,'COMPT. CONDUCTUALES'!D7,IF($D$11='COMPT. CONDUCTUALES'!$B$8,'COMPT. CONDUCTUALES'!D10,IF($D$11='COMPT. CONDUCTUALES'!$B$11,'COMPT. CONDUCTUALES'!D13,IF($D$11='COMPT. CONDUCTUALES'!$B$14,'COMPT. CONDUCTUALES'!D16," "))))</f>
        <v>CALIDAD DEL TRABAJO</v>
      </c>
      <c r="E80" s="771"/>
      <c r="F80" s="771"/>
      <c r="G80" s="178" t="str">
        <f>IF($D$11='COMPT. CONDUCTUALES'!$B$5,'COMPT. CONDUCTUALES'!F7,IF($D$11='COMPT. CONDUCTUALES'!$B$8,'COMPT. CONDUCTUALES'!F10,IF($D$11='COMPT. CONDUCTUALES'!$B$11,'COMPT. CONDUCTUALES'!F13,IF($D$11='COMPT. CONDUCTUALES'!$B$14,'COMPT. CONDUCTUALES'!F16," "))))</f>
        <v>Análisis, seguimiento y mejora
Realiza el seguimiento, medición, análisis y mejora, necesarios para demostrar la conformidad de los procesos y del servicio prestado.</v>
      </c>
      <c r="H80" s="179"/>
      <c r="I80" s="179"/>
      <c r="J80" s="179"/>
      <c r="K80" s="179"/>
      <c r="L80" s="179"/>
      <c r="M80" s="850"/>
      <c r="N80" s="850"/>
      <c r="O80" s="850"/>
      <c r="P80" s="851"/>
      <c r="Q80" s="175">
        <v>5</v>
      </c>
      <c r="R80" s="89">
        <f>IF(B80="","0",Q80-1)</f>
        <v>4</v>
      </c>
    </row>
    <row r="81" spans="1:23" ht="16.5" customHeight="1" thickBot="1" x14ac:dyDescent="0.25">
      <c r="A81" s="768"/>
      <c r="B81" s="768"/>
      <c r="C81" s="768"/>
      <c r="D81" s="768"/>
      <c r="E81" s="768"/>
      <c r="F81" s="768"/>
      <c r="G81" s="768"/>
      <c r="H81" s="838"/>
      <c r="I81" s="838"/>
      <c r="J81" s="838"/>
      <c r="K81" s="838"/>
      <c r="L81" s="838"/>
      <c r="M81" s="838"/>
      <c r="N81" s="838"/>
      <c r="O81" s="838"/>
      <c r="P81" s="838"/>
      <c r="R81" s="843">
        <f>IFERROR((SUM(R78:R80))/((COUNTA(R78:R80))-(COUNTIFS(R78:R80,0))),0)</f>
        <v>4</v>
      </c>
      <c r="S81" s="836"/>
      <c r="T81" s="836"/>
      <c r="U81" s="836"/>
      <c r="V81" s="837"/>
      <c r="W81" s="91">
        <f>(R81)/4</f>
        <v>1</v>
      </c>
    </row>
    <row r="82" spans="1:23" s="88" customFormat="1" ht="9" customHeight="1" thickBot="1" x14ac:dyDescent="0.25">
      <c r="A82" s="769"/>
      <c r="B82" s="769"/>
      <c r="C82" s="769"/>
      <c r="D82" s="769"/>
      <c r="E82" s="769"/>
      <c r="F82" s="769"/>
      <c r="G82" s="769"/>
      <c r="H82" s="769"/>
      <c r="I82" s="769"/>
      <c r="J82" s="769"/>
      <c r="K82" s="769"/>
      <c r="L82" s="769"/>
      <c r="M82" s="769"/>
      <c r="N82" s="769"/>
      <c r="O82" s="769"/>
      <c r="P82" s="769"/>
      <c r="Q82" s="87"/>
    </row>
    <row r="83" spans="1:23" ht="16.5" customHeight="1" thickBot="1" x14ac:dyDescent="0.25">
      <c r="A83" s="768"/>
      <c r="B83" s="768"/>
      <c r="C83" s="768"/>
      <c r="D83" s="768"/>
      <c r="E83" s="768"/>
      <c r="F83" s="768"/>
      <c r="G83" s="768"/>
      <c r="H83" s="838"/>
      <c r="I83" s="838"/>
      <c r="J83" s="838"/>
      <c r="K83" s="838"/>
      <c r="L83" s="838"/>
      <c r="M83" s="838"/>
      <c r="N83" s="838"/>
      <c r="O83" s="838"/>
      <c r="P83" s="838"/>
      <c r="Q83" s="49"/>
      <c r="S83" s="835">
        <f>IFERROR((SUM(R17:R26))/((COUNTA(R17:R26))-(COUNTIFS(R17:R26,0))),0)</f>
        <v>0</v>
      </c>
      <c r="T83" s="836"/>
      <c r="U83" s="836"/>
      <c r="V83" s="837"/>
      <c r="W83" s="91">
        <f>(S83)/5</f>
        <v>0</v>
      </c>
    </row>
    <row r="84" spans="1:23" ht="8.25" customHeight="1" x14ac:dyDescent="0.2">
      <c r="A84" s="768"/>
      <c r="B84" s="768"/>
      <c r="C84" s="768"/>
      <c r="D84" s="768"/>
      <c r="E84" s="768"/>
      <c r="F84" s="768"/>
      <c r="G84" s="768"/>
      <c r="H84" s="768"/>
      <c r="I84" s="768"/>
      <c r="J84" s="768"/>
      <c r="K84" s="768"/>
      <c r="L84" s="768"/>
      <c r="M84" s="768"/>
      <c r="N84" s="768"/>
      <c r="O84" s="768"/>
      <c r="P84" s="768"/>
      <c r="R84" s="73"/>
      <c r="S84" s="73"/>
      <c r="T84" s="73"/>
      <c r="U84" s="73"/>
      <c r="V84" s="73"/>
      <c r="W84" s="84"/>
    </row>
    <row r="85" spans="1:23" x14ac:dyDescent="0.2">
      <c r="Q85" s="49"/>
    </row>
    <row r="86" spans="1:23" hidden="1" x14ac:dyDescent="0.2">
      <c r="Q86" s="73"/>
      <c r="R86" s="73"/>
      <c r="S86" s="73"/>
      <c r="T86" s="73"/>
      <c r="U86" s="73"/>
    </row>
    <row r="87" spans="1:23" hidden="1" x14ac:dyDescent="0.2">
      <c r="B87" s="50"/>
      <c r="C87" s="50"/>
    </row>
    <row r="88" spans="1:23" hidden="1" x14ac:dyDescent="0.2">
      <c r="A88" s="49"/>
    </row>
    <row r="89" spans="1:23" hidden="1" x14ac:dyDescent="0.2">
      <c r="A89" s="49"/>
    </row>
    <row r="90" spans="1:23" hidden="1" x14ac:dyDescent="0.2">
      <c r="A90" s="49"/>
    </row>
    <row r="91" spans="1:23" hidden="1" x14ac:dyDescent="0.2">
      <c r="A91" s="49"/>
    </row>
    <row r="92" spans="1:23" hidden="1" x14ac:dyDescent="0.2">
      <c r="A92" s="49"/>
    </row>
    <row r="93" spans="1:23" x14ac:dyDescent="0.2"/>
    <row r="94" spans="1:23" x14ac:dyDescent="0.2"/>
  </sheetData>
  <mergeCells count="173">
    <mergeCell ref="B33:G33"/>
    <mergeCell ref="L60:L61"/>
    <mergeCell ref="I37:I38"/>
    <mergeCell ref="J37:J38"/>
    <mergeCell ref="K37:K38"/>
    <mergeCell ref="B43:G43"/>
    <mergeCell ref="M58:P61"/>
    <mergeCell ref="R28:V28"/>
    <mergeCell ref="S35:T35"/>
    <mergeCell ref="M39:P39"/>
    <mergeCell ref="M40:P40"/>
    <mergeCell ref="M41:P41"/>
    <mergeCell ref="M42:P42"/>
    <mergeCell ref="M43:P43"/>
    <mergeCell ref="M44:P44"/>
    <mergeCell ref="M45:P45"/>
    <mergeCell ref="M46:P46"/>
    <mergeCell ref="M47:P47"/>
    <mergeCell ref="M48:P48"/>
    <mergeCell ref="M35:P38"/>
    <mergeCell ref="J60:J61"/>
    <mergeCell ref="K60:K61"/>
    <mergeCell ref="B53:G53"/>
    <mergeCell ref="B54:G54"/>
    <mergeCell ref="A9:C9"/>
    <mergeCell ref="A6:C6"/>
    <mergeCell ref="A7:C7"/>
    <mergeCell ref="A8:C8"/>
    <mergeCell ref="A35:G36"/>
    <mergeCell ref="A37:A38"/>
    <mergeCell ref="A12:P12"/>
    <mergeCell ref="A10:C10"/>
    <mergeCell ref="A11:C11"/>
    <mergeCell ref="A27:P27"/>
    <mergeCell ref="D6:P6"/>
    <mergeCell ref="D7:P7"/>
    <mergeCell ref="D8:P8"/>
    <mergeCell ref="D9:P9"/>
    <mergeCell ref="B23:G23"/>
    <mergeCell ref="B24:G24"/>
    <mergeCell ref="B25:G25"/>
    <mergeCell ref="B26:G26"/>
    <mergeCell ref="H18:I18"/>
    <mergeCell ref="H19:I19"/>
    <mergeCell ref="H35:L36"/>
    <mergeCell ref="A15:A16"/>
    <mergeCell ref="A13:G14"/>
    <mergeCell ref="L17:P17"/>
    <mergeCell ref="M1:P1"/>
    <mergeCell ref="M2:P2"/>
    <mergeCell ref="M3:P3"/>
    <mergeCell ref="M4:P4"/>
    <mergeCell ref="C1:K2"/>
    <mergeCell ref="C3:K4"/>
    <mergeCell ref="A1:B4"/>
    <mergeCell ref="S83:V83"/>
    <mergeCell ref="H83:P83"/>
    <mergeCell ref="A49:G49"/>
    <mergeCell ref="H49:P49"/>
    <mergeCell ref="R49:V49"/>
    <mergeCell ref="A65:G65"/>
    <mergeCell ref="H65:P65"/>
    <mergeCell ref="R65:V65"/>
    <mergeCell ref="A81:G81"/>
    <mergeCell ref="H81:P81"/>
    <mergeCell ref="R81:V81"/>
    <mergeCell ref="A82:P82"/>
    <mergeCell ref="M80:P80"/>
    <mergeCell ref="B78:C78"/>
    <mergeCell ref="B79:C79"/>
    <mergeCell ref="B80:C80"/>
    <mergeCell ref="A83:G83"/>
    <mergeCell ref="H17:I17"/>
    <mergeCell ref="J13:K16"/>
    <mergeCell ref="H13:I16"/>
    <mergeCell ref="L13:P16"/>
    <mergeCell ref="J17:K17"/>
    <mergeCell ref="J21:K21"/>
    <mergeCell ref="H20:I20"/>
    <mergeCell ref="H21:I21"/>
    <mergeCell ref="D10:P10"/>
    <mergeCell ref="D11:P11"/>
    <mergeCell ref="B15:G16"/>
    <mergeCell ref="B17:G17"/>
    <mergeCell ref="B18:G18"/>
    <mergeCell ref="B19:G19"/>
    <mergeCell ref="B20:G20"/>
    <mergeCell ref="B21:G21"/>
    <mergeCell ref="B22:G22"/>
    <mergeCell ref="J22:K22"/>
    <mergeCell ref="H22:I22"/>
    <mergeCell ref="L18:P18"/>
    <mergeCell ref="L19:P19"/>
    <mergeCell ref="L20:P20"/>
    <mergeCell ref="L21:P21"/>
    <mergeCell ref="L22:P22"/>
    <mergeCell ref="L23:P23"/>
    <mergeCell ref="J18:K18"/>
    <mergeCell ref="J19:K19"/>
    <mergeCell ref="J20:K20"/>
    <mergeCell ref="L24:P24"/>
    <mergeCell ref="L25:P25"/>
    <mergeCell ref="A84:P84"/>
    <mergeCell ref="A66:P66"/>
    <mergeCell ref="D79:F79"/>
    <mergeCell ref="D80:F80"/>
    <mergeCell ref="D78:F78"/>
    <mergeCell ref="A76:A77"/>
    <mergeCell ref="B76:C77"/>
    <mergeCell ref="A67:G67"/>
    <mergeCell ref="B68:G68"/>
    <mergeCell ref="B69:G69"/>
    <mergeCell ref="H74:L75"/>
    <mergeCell ref="M78:P78"/>
    <mergeCell ref="M79:P79"/>
    <mergeCell ref="M74:P77"/>
    <mergeCell ref="B39:G39"/>
    <mergeCell ref="B37:G38"/>
    <mergeCell ref="A74:G75"/>
    <mergeCell ref="D64:G64"/>
    <mergeCell ref="B64:C64"/>
    <mergeCell ref="B70:G70"/>
    <mergeCell ref="B71:G71"/>
    <mergeCell ref="B32:G32"/>
    <mergeCell ref="J24:K24"/>
    <mergeCell ref="J25:K25"/>
    <mergeCell ref="J26:K26"/>
    <mergeCell ref="A28:G28"/>
    <mergeCell ref="B29:G29"/>
    <mergeCell ref="B30:G30"/>
    <mergeCell ref="B31:G31"/>
    <mergeCell ref="H24:I24"/>
    <mergeCell ref="H23:I23"/>
    <mergeCell ref="J23:K23"/>
    <mergeCell ref="L76:L77"/>
    <mergeCell ref="L26:P26"/>
    <mergeCell ref="H25:I25"/>
    <mergeCell ref="H26:I26"/>
    <mergeCell ref="A73:P73"/>
    <mergeCell ref="A58:G59"/>
    <mergeCell ref="A51:G51"/>
    <mergeCell ref="B52:G52"/>
    <mergeCell ref="M64:P64"/>
    <mergeCell ref="L37:L38"/>
    <mergeCell ref="M63:P63"/>
    <mergeCell ref="B40:G40"/>
    <mergeCell ref="D63:G63"/>
    <mergeCell ref="B62:C62"/>
    <mergeCell ref="A60:A61"/>
    <mergeCell ref="B60:C61"/>
    <mergeCell ref="D60:G61"/>
    <mergeCell ref="D62:G62"/>
    <mergeCell ref="B63:C63"/>
    <mergeCell ref="H37:H38"/>
    <mergeCell ref="M62:P62"/>
    <mergeCell ref="B41:G41"/>
    <mergeCell ref="B42:G42"/>
    <mergeCell ref="H58:L59"/>
    <mergeCell ref="B55:G55"/>
    <mergeCell ref="B56:G56"/>
    <mergeCell ref="H76:H77"/>
    <mergeCell ref="I76:I77"/>
    <mergeCell ref="J76:J77"/>
    <mergeCell ref="K76:K77"/>
    <mergeCell ref="B44:G44"/>
    <mergeCell ref="B45:G45"/>
    <mergeCell ref="B46:G46"/>
    <mergeCell ref="B47:G47"/>
    <mergeCell ref="B48:G48"/>
    <mergeCell ref="B72:G72"/>
    <mergeCell ref="D76:G77"/>
    <mergeCell ref="H60:H61"/>
    <mergeCell ref="I60:I61"/>
  </mergeCells>
  <conditionalFormatting sqref="B37">
    <cfRule type="expression" dxfId="3" priority="3">
      <formula>B37=0</formula>
    </cfRule>
  </conditionalFormatting>
  <dataValidations count="7">
    <dataValidation type="list" allowBlank="1" showInputMessage="1" showErrorMessage="1" sqref="WFP17:WFQ27 CZ17:DA27 MV78:MW80 WPL78:WPM80 CZ78:DA80 WFP78:WFQ80 VVT78:VVU80 VLX78:VLY80 VCB78:VCC80 USF78:USG80 UIJ78:UIK80 TYN78:TYO80 TOR78:TOS80 TEV78:TEW80 SUZ78:SVA80 SLD78:SLE80 SBH78:SBI80 RRL78:RRM80 RHP78:RHQ80 QXT78:QXU80 QNX78:QNY80 QEB78:QEC80 PUF78:PUG80 PKJ78:PKK80 PAN78:PAO80 OQR78:OQS80 OGV78:OGW80 NWZ78:NXA80 NND78:NNE80 NDH78:NDI80 MTL78:MTM80 MJP78:MJQ80 LZT78:LZU80 LPX78:LPY80 LGB78:LGC80 KWF78:KWG80 KMJ78:KMK80 KCN78:KCO80 JSR78:JSS80 JIV78:JIW80 IYZ78:IZA80 IPD78:IPE80 IFH78:IFI80 HVL78:HVM80 HLP78:HLQ80 HBT78:HBU80 GRX78:GRY80 GIB78:GIC80 FYF78:FYG80 FOJ78:FOK80 FEN78:FEO80 EUR78:EUS80 EKV78:EKW80 EAZ78:EBA80 DRD78:DRE80 DHH78:DHI80 CXL78:CXM80 CNP78:CNQ80 CDT78:CDU80 BTX78:BTY80 BKB78:BKC80 BAF78:BAG80 AQJ78:AQK80 AGN78:AGO80 WR78:WS80 WR82:WS82 AGN82:AGO82 AQJ82:AQK82 BAF82:BAG82 BKB82:BKC82 BTX82:BTY82 CDT82:CDU82 CNP82:CNQ82 CXL82:CXM82 DHH82:DHI82 DRD82:DRE82 EAZ82:EBA82 EKV82:EKW82 EUR82:EUS82 FEN82:FEO82 FOJ82:FOK82 FYF82:FYG82 GIB82:GIC82 GRX82:GRY82 HBT82:HBU82 HLP82:HLQ82 HVL82:HVM82 IFH82:IFI82 IPD82:IPE82 IYZ82:IZA82 JIV82:JIW82 JSR82:JSS82 KCN82:KCO82 KMJ82:KMK82 KWF82:KWG82 LGB82:LGC82 LPX82:LPY82 LZT82:LZU82 MJP82:MJQ82 MTL82:MTM82 NDH82:NDI82 NND82:NNE82 NWZ82:NXA82 OGV82:OGW82 OQR82:OQS82 PAN82:PAO82 PKJ82:PKK82 PUF82:PUG82 QEB82:QEC82 QNX82:QNY82 QXT82:QXU82 RHP82:RHQ82 RRL82:RRM82 SBH82:SBI82 SLD82:SLE82 SUZ82:SVA82 TEV82:TEW82 TOR82:TOS82 TYN82:TYO82 UIJ82:UIK82 USF82:USG82 VCB82:VCC82 VLX82:VLY82 VVT82:VVU82 WFP82:WFQ82 CZ82:DA82 MV82:MW82 WPL17:WPM27 MV17:MW27 WR17:WS27 AGN17:AGO27 AQJ17:AQK27 BAF17:BAG27 BKB17:BKC27 BTX17:BTY27 CDT17:CDU27 CNP17:CNQ27 CXL17:CXM27 DHH17:DHI27 DRD17:DRE27 EAZ17:EBA27 EKV17:EKW27 EUR17:EUS27 FEN17:FEO27 FOJ17:FOK27 FYF17:FYG27 GIB17:GIC27 GRX17:GRY27 HBT17:HBU27 HLP17:HLQ27 HVL17:HVM27 IFH17:IFI27 IPD17:IPE27 IYZ17:IZA27 JIV17:JIW27 JSR17:JSS27 KCN17:KCO27 KMJ17:KMK27 KWF17:KWG27 LGB17:LGC27 LPX17:LPY27 LZT17:LZU27 MJP17:MJQ27 MTL17:MTM27 NDH17:NDI27 NND17:NNE27 NWZ17:NXA27 OGV17:OGW27 OQR17:OQS27 PAN17:PAO27 PKJ17:PKK27 PUF17:PUG27 QEB17:QEC27 QNX17:QNY27 QXT17:QXU27 RHP17:RHQ27 RRL17:RRM27 SBH17:SBI27 SLD17:SLE27 SUZ17:SVA27 TEV17:TEW27 TOR17:TOS27 TYN17:TYO27 UIJ17:UIK27 USF17:USG27 VCB17:VCC27 VLX17:VLY27 VVT17:VVU27 WPL82:WPM82" xr:uid="{00000000-0002-0000-0000-000000000000}">
      <formula1>$L$111:$L$115</formula1>
    </dataValidation>
    <dataValidation type="list" allowBlank="1" showInputMessage="1" showErrorMessage="1" sqref="H39:H40" xr:uid="{00000000-0002-0000-0000-000001000000}">
      <formula1>$T$59:$T$61</formula1>
    </dataValidation>
    <dataValidation type="list" allowBlank="1" showInputMessage="1" showErrorMessage="1" sqref="WEW62:WFE63 VBI66:VBQ66 VVA62:VVI63 URM66:URU66 VLE62:VLM63 UHQ66:UHY66 VBI62:VBQ63 TXU66:TYC66 URM62:URU63 TNY66:TOG66 UHQ62:UHY63 TEC66:TEK66 TXU62:TYC63 SUG66:SUO66 TNY62:TOG63 SKK66:SKS66 TEC62:TEK63 SAO66:SAW66 SUG62:SUO63 RQS66:RRA66 SKK62:SKS63 RGW66:RHE66 SAO62:SAW63 QXA66:QXI66 RQS62:RRA63 QNE66:QNM66 RGW62:RHE63 QDI66:QDQ66 QXA62:QXI63 PTM66:PTU66 QNE62:QNM63 PJQ66:PJY66 QDI62:QDQ63 OZU66:PAC66 PTM62:PTU63 OPY66:OQG66 PJQ62:PJY63 OGC66:OGK66 OZU62:PAC63 NWG66:NWO66 OPY62:OQG63 NMK66:NMS66 OGC62:OGK63 NCO66:NCW66 NWG62:NWO63 MSS66:MTA66 NMK62:NMS63 MIW66:MJE66 NCO62:NCW63 LZA66:LZI66 MSS62:MTA63 LPE66:LPM66 MIW62:MJE63 LFI66:LFQ66 LZA62:LZI63 KVM66:KVU66 LPE62:LPM63 KLQ66:KLY66 LFI62:LFQ63 KBU66:KCC66 KVM62:KVU63 JRY66:JSG66 KLQ62:KLY63 JIC66:JIK66 KBU62:KCC63 IYG66:IYO66 JRY62:JSG63 IOK66:IOS66 JIC62:JIK63 IEO66:IEW66 IYG62:IYO63 HUS66:HVA66 IOK62:IOS63 HKW66:HLE66 IEO62:IEW63 HBA66:HBI66 HUS62:HVA63 GRE66:GRM66 HKW62:HLE63 GHI66:GHQ66 HBA62:HBI63 FXM66:FXU66 GRE62:GRM63 FNQ66:FNY66 GHI62:GHQ63 FDU66:FEC66 FXM62:FXU63 ETY66:EUG66 FNQ62:FNY63 EKC66:EKK66 FDU62:FEC63 EAG66:EAO66 ETY62:EUG63 DQK66:DQS66 EKC62:EKK63 DGO66:DGW66 EAG62:EAO63 CWS66:CXA66 DQK62:DQS63 CMW66:CNE66 DGO62:DGW63 CDA66:CDI66 CWS62:CXA63 BTE66:BTM66 CMW62:CNE63 BJI66:BJQ66 CDA62:CDI63 AZM66:AZU66 BTE62:BTM63 APQ66:APY66 BJI62:BJQ63 AFU66:AGC66 AZM62:AZU63 CG66:CO66 APQ62:APY63 WOS66:WPA66 AFU62:AGC63 VY66:WG66 CG62:CO63 MC66:MK66 WOS62:WPA63 WEW66:WFE66 VY62:WG63 VVA66:VVI66 MC62:MK63 VLE66:VLM66 WEU64:WFC64 MA64:MI64 VW64:WE64 WOQ64:WOY64 CE64:CM64 AFS64:AGA64 APO64:APW64 AZK64:AZS64 BJG64:BJO64 BTC64:BTK64 CCY64:CDG64 CMU64:CNC64 CWQ64:CWY64 DGM64:DGU64 DQI64:DQQ64 EAE64:EAM64 EKA64:EKI64 ETW64:EUE64 FDS64:FEA64 FNO64:FNW64 FXK64:FXS64 GHG64:GHO64 GRC64:GRK64 HAY64:HBG64 HKU64:HLC64 HUQ64:HUY64 IEM64:IEU64 IOI64:IOQ64 IYE64:IYM64 JIA64:JII64 JRW64:JSE64 KBS64:KCA64 KLO64:KLW64 KVK64:KVS64 LFG64:LFO64 LPC64:LPK64 LYY64:LZG64 MIU64:MJC64 MSQ64:MSY64 NCM64:NCU64 NMI64:NMQ64 NWE64:NWM64 OGA64:OGI64 OPW64:OQE64 OZS64:PAA64 PJO64:PJW64 PTK64:PTS64 QDG64:QDO64 QNC64:QNK64 QWY64:QXG64 RGU64:RHC64 RQQ64:RQY64 SAM64:SAU64 SKI64:SKQ64 SUE64:SUM64 TEA64:TEI64 TNW64:TOE64 TXS64:TYA64 UHO64:UHW64 URK64:URS64 VBG64:VBO64 VLC64:VLK64 VUY64:VVG64" xr:uid="{00000000-0002-0000-0000-000002000000}">
      <formula1>COMPETENCIAS</formula1>
    </dataValidation>
    <dataValidation type="list" allowBlank="1" showInputMessage="1" showErrorMessage="1" sqref="WPL62:WPM63 WFP66:WFQ66 CX64:CY64 CZ62:DA63 WPL66:WPM66 MT64:MU64 MV62:MW63 CZ66:DA66 WP64:WQ64 WR62:WS63 MV66:MW66 AGL64:AGM64 AGN62:AGO63 WR66:WS66 AQH64:AQI64 AQJ62:AQK63 AGN66:AGO66 BAD64:BAE64 BAF62:BAG63 AQJ66:AQK66 BJZ64:BKA64 BKB62:BKC63 BAF66:BAG66 BTV64:BTW64 BTX62:BTY63 BKB66:BKC66 CDR64:CDS64 CDT62:CDU63 BTX66:BTY66 CNN64:CNO64 CNP62:CNQ63 CDT66:CDU66 CXJ64:CXK64 CXL62:CXM63 CNP66:CNQ66 DHF64:DHG64 DHH62:DHI63 CXL66:CXM66 DRB64:DRC64 DRD62:DRE63 DHH66:DHI66 EAX64:EAY64 EAZ62:EBA63 DRD66:DRE66 EKT64:EKU64 EKV62:EKW63 EAZ66:EBA66 EUP64:EUQ64 EUR62:EUS63 EKV66:EKW66 FEL64:FEM64 FEN62:FEO63 EUR66:EUS66 FOH64:FOI64 FOJ62:FOK63 FEN66:FEO66 FYD64:FYE64 FYF62:FYG63 FOJ66:FOK66 GHZ64:GIA64 GIB62:GIC63 FYF66:FYG66 GRV64:GRW64 GRX62:GRY63 GIB66:GIC66 HBR64:HBS64 HBT62:HBU63 GRX66:GRY66 HLN64:HLO64 HLP62:HLQ63 HBT66:HBU66 HVJ64:HVK64 HVL62:HVM63 HLP66:HLQ66 IFF64:IFG64 IFH62:IFI63 HVL66:HVM66 IPB64:IPC64 IPD62:IPE63 IFH66:IFI66 IYX64:IYY64 IYZ62:IZA63 IPD66:IPE66 JIT64:JIU64 JIV62:JIW63 IYZ66:IZA66 JSP64:JSQ64 JSR62:JSS63 JIV66:JIW66 KCL64:KCM64 KCN62:KCO63 JSR66:JSS66 KMH64:KMI64 KMJ62:KMK63 KCN66:KCO66 KWD64:KWE64 KWF62:KWG63 KMJ66:KMK66 LFZ64:LGA64 LGB62:LGC63 KWF66:KWG66 LPV64:LPW64 LPX62:LPY63 LGB66:LGC66 LZR64:LZS64 LZT62:LZU63 LPX66:LPY66 MJN64:MJO64 MJP62:MJQ63 LZT66:LZU66 MTJ64:MTK64 MTL62:MTM63 MJP66:MJQ66 NDF64:NDG64 NDH62:NDI63 MTL66:MTM66 NNB64:NNC64 NND62:NNE63 NDH66:NDI66 NWX64:NWY64 NWZ62:NXA63 NND66:NNE66 OGT64:OGU64 OGV62:OGW63 NWZ66:NXA66 OQP64:OQQ64 OQR62:OQS63 OGV66:OGW66 PAL64:PAM64 PAN62:PAO63 OQR66:OQS66 PKH64:PKI64 PKJ62:PKK63 PAN66:PAO66 PUD64:PUE64 PUF62:PUG63 PKJ66:PKK66 QDZ64:QEA64 QEB62:QEC63 PUF66:PUG66 QNV64:QNW64 QNX62:QNY63 QEB66:QEC66 QXR64:QXS64 QXT62:QXU63 QNX66:QNY66 RHN64:RHO64 RHP62:RHQ63 QXT66:QXU66 RRJ64:RRK64 RRL62:RRM63 RHP66:RHQ66 SBF64:SBG64 SBH62:SBI63 RRL66:RRM66 SLB64:SLC64 SLD62:SLE63 SBH66:SBI66 SUX64:SUY64 SUZ62:SVA63 SLD66:SLE66 TET64:TEU64 TEV62:TEW63 SUZ66:SVA66 TOP64:TOQ64 TOR62:TOS63 TEV66:TEW66 TYL64:TYM64 TYN62:TYO63 TOR66:TOS66 UIH64:UII64 UIJ62:UIK63 TYN66:TYO66 USD64:USE64 USF62:USG63 UIJ66:UIK66 VBZ64:VCA64 VCB62:VCC63 USF66:USG66 VLV64:VLW64 VLX62:VLY63 VCB66:VCC66 VVR64:VVS64 VVT62:VVU63 VLX66:VLY66 WFN64:WFO64 WFP62:WFQ63 WPJ64:WPK64 VVT66:VVU66" xr:uid="{00000000-0002-0000-0000-000003000000}">
      <formula1>$K$111:$K$115</formula1>
    </dataValidation>
    <dataValidation type="list" allowBlank="1" showInputMessage="1" showErrorMessage="1" sqref="H17:I26" xr:uid="{00000000-0002-0000-0000-000004000000}">
      <formula1>$S$17:$S$19</formula1>
    </dataValidation>
    <dataValidation type="list" allowBlank="1" showInputMessage="1" showErrorMessage="1" sqref="J17:K26" xr:uid="{00000000-0002-0000-0000-000005000000}">
      <formula1>$U$17:$U$19</formula1>
    </dataValidation>
    <dataValidation type="list" allowBlank="1" showInputMessage="1" showErrorMessage="1" sqref="D11:P11" xr:uid="{00000000-0002-0000-0000-000006000000}">
      <formula1>$V$53:$V$59</formula1>
    </dataValidation>
  </dataValidations>
  <pageMargins left="0.7" right="0.7" top="0.75" bottom="0.75" header="0.3" footer="0.3"/>
  <pageSetup scale="29" orientation="portrait" horizontalDpi="4294967294" verticalDpi="4294967294" r:id="rId1"/>
  <ignoredErrors>
    <ignoredError sqref="D79:F80 G79:G80" unlockedFormula="1"/>
    <ignoredError sqref="M2" numberStoredAsText="1"/>
  </ignoredErrors>
  <drawing r:id="rId2"/>
  <legacyDrawing r:id="rId3"/>
  <picture r:id="rId4"/>
  <mc:AlternateContent xmlns:mc="http://schemas.openxmlformats.org/markup-compatibility/2006">
    <mc:Choice Requires="x14">
      <controls>
        <mc:AlternateContent xmlns:mc="http://schemas.openxmlformats.org/markup-compatibility/2006">
          <mc:Choice Requires="x14">
            <control shapeId="12593" r:id="rId5" name="Option Button 305">
              <controlPr locked="0" defaultSize="0" autoFill="0" autoLine="0" autoPict="0">
                <anchor moveWithCells="1">
                  <from>
                    <xdr:col>7</xdr:col>
                    <xdr:colOff>123825</xdr:colOff>
                    <xdr:row>61</xdr:row>
                    <xdr:rowOff>28575</xdr:rowOff>
                  </from>
                  <to>
                    <xdr:col>7</xdr:col>
                    <xdr:colOff>342900</xdr:colOff>
                    <xdr:row>61</xdr:row>
                    <xdr:rowOff>285750</xdr:rowOff>
                  </to>
                </anchor>
              </controlPr>
            </control>
          </mc:Choice>
        </mc:AlternateContent>
        <mc:AlternateContent xmlns:mc="http://schemas.openxmlformats.org/markup-compatibility/2006">
          <mc:Choice Requires="x14">
            <control shapeId="12594" r:id="rId6" name="Option Button 306">
              <controlPr locked="0" defaultSize="0" autoFill="0" autoLine="0" autoPict="0">
                <anchor moveWithCells="1">
                  <from>
                    <xdr:col>8</xdr:col>
                    <xdr:colOff>133350</xdr:colOff>
                    <xdr:row>61</xdr:row>
                    <xdr:rowOff>38100</xdr:rowOff>
                  </from>
                  <to>
                    <xdr:col>8</xdr:col>
                    <xdr:colOff>352425</xdr:colOff>
                    <xdr:row>61</xdr:row>
                    <xdr:rowOff>295275</xdr:rowOff>
                  </to>
                </anchor>
              </controlPr>
            </control>
          </mc:Choice>
        </mc:AlternateContent>
        <mc:AlternateContent xmlns:mc="http://schemas.openxmlformats.org/markup-compatibility/2006">
          <mc:Choice Requires="x14">
            <control shapeId="12595" r:id="rId7" name="Option Button 307">
              <controlPr locked="0" defaultSize="0" autoFill="0" autoLine="0" autoPict="0">
                <anchor moveWithCells="1">
                  <from>
                    <xdr:col>9</xdr:col>
                    <xdr:colOff>142875</xdr:colOff>
                    <xdr:row>61</xdr:row>
                    <xdr:rowOff>38100</xdr:rowOff>
                  </from>
                  <to>
                    <xdr:col>9</xdr:col>
                    <xdr:colOff>361950</xdr:colOff>
                    <xdr:row>61</xdr:row>
                    <xdr:rowOff>295275</xdr:rowOff>
                  </to>
                </anchor>
              </controlPr>
            </control>
          </mc:Choice>
        </mc:AlternateContent>
        <mc:AlternateContent xmlns:mc="http://schemas.openxmlformats.org/markup-compatibility/2006">
          <mc:Choice Requires="x14">
            <control shapeId="12596" r:id="rId8" name="Option Button 308">
              <controlPr locked="0" defaultSize="0" autoFill="0" autoLine="0" autoPict="0">
                <anchor moveWithCells="1">
                  <from>
                    <xdr:col>10</xdr:col>
                    <xdr:colOff>133350</xdr:colOff>
                    <xdr:row>61</xdr:row>
                    <xdr:rowOff>38100</xdr:rowOff>
                  </from>
                  <to>
                    <xdr:col>10</xdr:col>
                    <xdr:colOff>352425</xdr:colOff>
                    <xdr:row>61</xdr:row>
                    <xdr:rowOff>295275</xdr:rowOff>
                  </to>
                </anchor>
              </controlPr>
            </control>
          </mc:Choice>
        </mc:AlternateContent>
        <mc:AlternateContent xmlns:mc="http://schemas.openxmlformats.org/markup-compatibility/2006">
          <mc:Choice Requires="x14">
            <control shapeId="12597" r:id="rId9" name="Option Button 309">
              <controlPr locked="0" defaultSize="0" autoFill="0" autoLine="0" autoPict="0">
                <anchor moveWithCells="1">
                  <from>
                    <xdr:col>11</xdr:col>
                    <xdr:colOff>133350</xdr:colOff>
                    <xdr:row>61</xdr:row>
                    <xdr:rowOff>28575</xdr:rowOff>
                  </from>
                  <to>
                    <xdr:col>11</xdr:col>
                    <xdr:colOff>352425</xdr:colOff>
                    <xdr:row>61</xdr:row>
                    <xdr:rowOff>285750</xdr:rowOff>
                  </to>
                </anchor>
              </controlPr>
            </control>
          </mc:Choice>
        </mc:AlternateContent>
        <mc:AlternateContent xmlns:mc="http://schemas.openxmlformats.org/markup-compatibility/2006">
          <mc:Choice Requires="x14">
            <control shapeId="12598" r:id="rId10" name="Group Box 310">
              <controlPr defaultSize="0" autoFill="0" autoPict="0">
                <anchor moveWithCells="1">
                  <from>
                    <xdr:col>7</xdr:col>
                    <xdr:colOff>0</xdr:colOff>
                    <xdr:row>61</xdr:row>
                    <xdr:rowOff>0</xdr:rowOff>
                  </from>
                  <to>
                    <xdr:col>12</xdr:col>
                    <xdr:colOff>0</xdr:colOff>
                    <xdr:row>62</xdr:row>
                    <xdr:rowOff>0</xdr:rowOff>
                  </to>
                </anchor>
              </controlPr>
            </control>
          </mc:Choice>
        </mc:AlternateContent>
        <mc:AlternateContent xmlns:mc="http://schemas.openxmlformats.org/markup-compatibility/2006">
          <mc:Choice Requires="x14">
            <control shapeId="12599" r:id="rId11" name="Option Button 311">
              <controlPr locked="0" defaultSize="0" autoFill="0" autoLine="0" autoPict="0">
                <anchor moveWithCells="1">
                  <from>
                    <xdr:col>7</xdr:col>
                    <xdr:colOff>123825</xdr:colOff>
                    <xdr:row>62</xdr:row>
                    <xdr:rowOff>28575</xdr:rowOff>
                  </from>
                  <to>
                    <xdr:col>7</xdr:col>
                    <xdr:colOff>390525</xdr:colOff>
                    <xdr:row>62</xdr:row>
                    <xdr:rowOff>314325</xdr:rowOff>
                  </to>
                </anchor>
              </controlPr>
            </control>
          </mc:Choice>
        </mc:AlternateContent>
        <mc:AlternateContent xmlns:mc="http://schemas.openxmlformats.org/markup-compatibility/2006">
          <mc:Choice Requires="x14">
            <control shapeId="12600" r:id="rId12" name="Option Button 312">
              <controlPr locked="0" defaultSize="0" autoFill="0" autoLine="0" autoPict="0">
                <anchor moveWithCells="1">
                  <from>
                    <xdr:col>8</xdr:col>
                    <xdr:colOff>133350</xdr:colOff>
                    <xdr:row>62</xdr:row>
                    <xdr:rowOff>28575</xdr:rowOff>
                  </from>
                  <to>
                    <xdr:col>8</xdr:col>
                    <xdr:colOff>400050</xdr:colOff>
                    <xdr:row>62</xdr:row>
                    <xdr:rowOff>314325</xdr:rowOff>
                  </to>
                </anchor>
              </controlPr>
            </control>
          </mc:Choice>
        </mc:AlternateContent>
        <mc:AlternateContent xmlns:mc="http://schemas.openxmlformats.org/markup-compatibility/2006">
          <mc:Choice Requires="x14">
            <control shapeId="12601" r:id="rId13" name="Option Button 313">
              <controlPr locked="0" defaultSize="0" autoFill="0" autoLine="0" autoPict="0">
                <anchor moveWithCells="1">
                  <from>
                    <xdr:col>9</xdr:col>
                    <xdr:colOff>123825</xdr:colOff>
                    <xdr:row>62</xdr:row>
                    <xdr:rowOff>38100</xdr:rowOff>
                  </from>
                  <to>
                    <xdr:col>9</xdr:col>
                    <xdr:colOff>390525</xdr:colOff>
                    <xdr:row>62</xdr:row>
                    <xdr:rowOff>323850</xdr:rowOff>
                  </to>
                </anchor>
              </controlPr>
            </control>
          </mc:Choice>
        </mc:AlternateContent>
        <mc:AlternateContent xmlns:mc="http://schemas.openxmlformats.org/markup-compatibility/2006">
          <mc:Choice Requires="x14">
            <control shapeId="12602" r:id="rId14" name="Option Button 314">
              <controlPr locked="0" defaultSize="0" autoFill="0" autoLine="0" autoPict="0">
                <anchor moveWithCells="1">
                  <from>
                    <xdr:col>10</xdr:col>
                    <xdr:colOff>133350</xdr:colOff>
                    <xdr:row>62</xdr:row>
                    <xdr:rowOff>38100</xdr:rowOff>
                  </from>
                  <to>
                    <xdr:col>10</xdr:col>
                    <xdr:colOff>400050</xdr:colOff>
                    <xdr:row>62</xdr:row>
                    <xdr:rowOff>323850</xdr:rowOff>
                  </to>
                </anchor>
              </controlPr>
            </control>
          </mc:Choice>
        </mc:AlternateContent>
        <mc:AlternateContent xmlns:mc="http://schemas.openxmlformats.org/markup-compatibility/2006">
          <mc:Choice Requires="x14">
            <control shapeId="12603" r:id="rId15" name="Option Button 315">
              <controlPr locked="0" defaultSize="0" autoFill="0" autoLine="0" autoPict="0">
                <anchor moveWithCells="1">
                  <from>
                    <xdr:col>11</xdr:col>
                    <xdr:colOff>133350</xdr:colOff>
                    <xdr:row>62</xdr:row>
                    <xdr:rowOff>28575</xdr:rowOff>
                  </from>
                  <to>
                    <xdr:col>11</xdr:col>
                    <xdr:colOff>400050</xdr:colOff>
                    <xdr:row>62</xdr:row>
                    <xdr:rowOff>314325</xdr:rowOff>
                  </to>
                </anchor>
              </controlPr>
            </control>
          </mc:Choice>
        </mc:AlternateContent>
        <mc:AlternateContent xmlns:mc="http://schemas.openxmlformats.org/markup-compatibility/2006">
          <mc:Choice Requires="x14">
            <control shapeId="12604" r:id="rId16" name="Group Box 316">
              <controlPr defaultSize="0" autoFill="0" autoPict="0">
                <anchor moveWithCells="1">
                  <from>
                    <xdr:col>7</xdr:col>
                    <xdr:colOff>0</xdr:colOff>
                    <xdr:row>62</xdr:row>
                    <xdr:rowOff>0</xdr:rowOff>
                  </from>
                  <to>
                    <xdr:col>12</xdr:col>
                    <xdr:colOff>0</xdr:colOff>
                    <xdr:row>63</xdr:row>
                    <xdr:rowOff>0</xdr:rowOff>
                  </to>
                </anchor>
              </controlPr>
            </control>
          </mc:Choice>
        </mc:AlternateContent>
        <mc:AlternateContent xmlns:mc="http://schemas.openxmlformats.org/markup-compatibility/2006">
          <mc:Choice Requires="x14">
            <control shapeId="12605" r:id="rId17" name="Option Button 317">
              <controlPr locked="0" defaultSize="0" autoFill="0" autoLine="0" autoPict="0">
                <anchor moveWithCells="1">
                  <from>
                    <xdr:col>7</xdr:col>
                    <xdr:colOff>123825</xdr:colOff>
                    <xdr:row>63</xdr:row>
                    <xdr:rowOff>38100</xdr:rowOff>
                  </from>
                  <to>
                    <xdr:col>7</xdr:col>
                    <xdr:colOff>352425</xdr:colOff>
                    <xdr:row>63</xdr:row>
                    <xdr:rowOff>295275</xdr:rowOff>
                  </to>
                </anchor>
              </controlPr>
            </control>
          </mc:Choice>
        </mc:AlternateContent>
        <mc:AlternateContent xmlns:mc="http://schemas.openxmlformats.org/markup-compatibility/2006">
          <mc:Choice Requires="x14">
            <control shapeId="12606" r:id="rId18" name="Option Button 318">
              <controlPr locked="0" defaultSize="0" autoFill="0" autoLine="0" autoPict="0">
                <anchor moveWithCells="1">
                  <from>
                    <xdr:col>8</xdr:col>
                    <xdr:colOff>123825</xdr:colOff>
                    <xdr:row>63</xdr:row>
                    <xdr:rowOff>38100</xdr:rowOff>
                  </from>
                  <to>
                    <xdr:col>8</xdr:col>
                    <xdr:colOff>352425</xdr:colOff>
                    <xdr:row>63</xdr:row>
                    <xdr:rowOff>295275</xdr:rowOff>
                  </to>
                </anchor>
              </controlPr>
            </control>
          </mc:Choice>
        </mc:AlternateContent>
        <mc:AlternateContent xmlns:mc="http://schemas.openxmlformats.org/markup-compatibility/2006">
          <mc:Choice Requires="x14">
            <control shapeId="12607" r:id="rId19" name="Option Button 319">
              <controlPr locked="0" defaultSize="0" autoFill="0" autoLine="0" autoPict="0">
                <anchor moveWithCells="1">
                  <from>
                    <xdr:col>9</xdr:col>
                    <xdr:colOff>123825</xdr:colOff>
                    <xdr:row>63</xdr:row>
                    <xdr:rowOff>38100</xdr:rowOff>
                  </from>
                  <to>
                    <xdr:col>9</xdr:col>
                    <xdr:colOff>352425</xdr:colOff>
                    <xdr:row>63</xdr:row>
                    <xdr:rowOff>295275</xdr:rowOff>
                  </to>
                </anchor>
              </controlPr>
            </control>
          </mc:Choice>
        </mc:AlternateContent>
        <mc:AlternateContent xmlns:mc="http://schemas.openxmlformats.org/markup-compatibility/2006">
          <mc:Choice Requires="x14">
            <control shapeId="12608" r:id="rId20" name="Option Button 320">
              <controlPr locked="0" defaultSize="0" autoFill="0" autoLine="0" autoPict="0">
                <anchor moveWithCells="1">
                  <from>
                    <xdr:col>10</xdr:col>
                    <xdr:colOff>133350</xdr:colOff>
                    <xdr:row>63</xdr:row>
                    <xdr:rowOff>38100</xdr:rowOff>
                  </from>
                  <to>
                    <xdr:col>10</xdr:col>
                    <xdr:colOff>361950</xdr:colOff>
                    <xdr:row>63</xdr:row>
                    <xdr:rowOff>295275</xdr:rowOff>
                  </to>
                </anchor>
              </controlPr>
            </control>
          </mc:Choice>
        </mc:AlternateContent>
        <mc:AlternateContent xmlns:mc="http://schemas.openxmlformats.org/markup-compatibility/2006">
          <mc:Choice Requires="x14">
            <control shapeId="12609" r:id="rId21" name="Option Button 321">
              <controlPr locked="0" defaultSize="0" autoFill="0" autoLine="0" autoPict="0">
                <anchor moveWithCells="1">
                  <from>
                    <xdr:col>11</xdr:col>
                    <xdr:colOff>133350</xdr:colOff>
                    <xdr:row>63</xdr:row>
                    <xdr:rowOff>38100</xdr:rowOff>
                  </from>
                  <to>
                    <xdr:col>11</xdr:col>
                    <xdr:colOff>361950</xdr:colOff>
                    <xdr:row>63</xdr:row>
                    <xdr:rowOff>295275</xdr:rowOff>
                  </to>
                </anchor>
              </controlPr>
            </control>
          </mc:Choice>
        </mc:AlternateContent>
        <mc:AlternateContent xmlns:mc="http://schemas.openxmlformats.org/markup-compatibility/2006">
          <mc:Choice Requires="x14">
            <control shapeId="12767" r:id="rId22" name="Option Button 479">
              <controlPr locked="0" defaultSize="0" autoFill="0" autoLine="0" autoPict="0">
                <anchor moveWithCells="1">
                  <from>
                    <xdr:col>7</xdr:col>
                    <xdr:colOff>104775</xdr:colOff>
                    <xdr:row>77</xdr:row>
                    <xdr:rowOff>323850</xdr:rowOff>
                  </from>
                  <to>
                    <xdr:col>7</xdr:col>
                    <xdr:colOff>409575</xdr:colOff>
                    <xdr:row>77</xdr:row>
                    <xdr:rowOff>638175</xdr:rowOff>
                  </to>
                </anchor>
              </controlPr>
            </control>
          </mc:Choice>
        </mc:AlternateContent>
        <mc:AlternateContent xmlns:mc="http://schemas.openxmlformats.org/markup-compatibility/2006">
          <mc:Choice Requires="x14">
            <control shapeId="12768" r:id="rId23" name="Option Button 480">
              <controlPr locked="0" defaultSize="0" autoFill="0" autoLine="0" autoPict="0">
                <anchor moveWithCells="1">
                  <from>
                    <xdr:col>8</xdr:col>
                    <xdr:colOff>104775</xdr:colOff>
                    <xdr:row>77</xdr:row>
                    <xdr:rowOff>323850</xdr:rowOff>
                  </from>
                  <to>
                    <xdr:col>8</xdr:col>
                    <xdr:colOff>409575</xdr:colOff>
                    <xdr:row>77</xdr:row>
                    <xdr:rowOff>638175</xdr:rowOff>
                  </to>
                </anchor>
              </controlPr>
            </control>
          </mc:Choice>
        </mc:AlternateContent>
        <mc:AlternateContent xmlns:mc="http://schemas.openxmlformats.org/markup-compatibility/2006">
          <mc:Choice Requires="x14">
            <control shapeId="12769" r:id="rId24" name="Option Button 481">
              <controlPr locked="0" defaultSize="0" autoFill="0" autoLine="0" autoPict="0">
                <anchor moveWithCells="1">
                  <from>
                    <xdr:col>9</xdr:col>
                    <xdr:colOff>104775</xdr:colOff>
                    <xdr:row>77</xdr:row>
                    <xdr:rowOff>323850</xdr:rowOff>
                  </from>
                  <to>
                    <xdr:col>9</xdr:col>
                    <xdr:colOff>409575</xdr:colOff>
                    <xdr:row>77</xdr:row>
                    <xdr:rowOff>638175</xdr:rowOff>
                  </to>
                </anchor>
              </controlPr>
            </control>
          </mc:Choice>
        </mc:AlternateContent>
        <mc:AlternateContent xmlns:mc="http://schemas.openxmlformats.org/markup-compatibility/2006">
          <mc:Choice Requires="x14">
            <control shapeId="12770" r:id="rId25" name="Option Button 482">
              <controlPr locked="0" defaultSize="0" autoFill="0" autoLine="0" autoPict="0">
                <anchor moveWithCells="1">
                  <from>
                    <xdr:col>10</xdr:col>
                    <xdr:colOff>104775</xdr:colOff>
                    <xdr:row>77</xdr:row>
                    <xdr:rowOff>323850</xdr:rowOff>
                  </from>
                  <to>
                    <xdr:col>10</xdr:col>
                    <xdr:colOff>409575</xdr:colOff>
                    <xdr:row>77</xdr:row>
                    <xdr:rowOff>638175</xdr:rowOff>
                  </to>
                </anchor>
              </controlPr>
            </control>
          </mc:Choice>
        </mc:AlternateContent>
        <mc:AlternateContent xmlns:mc="http://schemas.openxmlformats.org/markup-compatibility/2006">
          <mc:Choice Requires="x14">
            <control shapeId="12771" r:id="rId26" name="Option Button 483">
              <controlPr locked="0" defaultSize="0" autoFill="0" autoLine="0" autoPict="0">
                <anchor moveWithCells="1">
                  <from>
                    <xdr:col>11</xdr:col>
                    <xdr:colOff>104775</xdr:colOff>
                    <xdr:row>77</xdr:row>
                    <xdr:rowOff>323850</xdr:rowOff>
                  </from>
                  <to>
                    <xdr:col>11</xdr:col>
                    <xdr:colOff>409575</xdr:colOff>
                    <xdr:row>77</xdr:row>
                    <xdr:rowOff>638175</xdr:rowOff>
                  </to>
                </anchor>
              </controlPr>
            </control>
          </mc:Choice>
        </mc:AlternateContent>
        <mc:AlternateContent xmlns:mc="http://schemas.openxmlformats.org/markup-compatibility/2006">
          <mc:Choice Requires="x14">
            <control shapeId="12772" r:id="rId27" name="Group Box 484">
              <controlPr defaultSize="0" autoFill="0" autoPict="0">
                <anchor moveWithCells="1">
                  <from>
                    <xdr:col>7</xdr:col>
                    <xdr:colOff>0</xdr:colOff>
                    <xdr:row>77</xdr:row>
                    <xdr:rowOff>0</xdr:rowOff>
                  </from>
                  <to>
                    <xdr:col>12</xdr:col>
                    <xdr:colOff>0</xdr:colOff>
                    <xdr:row>78</xdr:row>
                    <xdr:rowOff>0</xdr:rowOff>
                  </to>
                </anchor>
              </controlPr>
            </control>
          </mc:Choice>
        </mc:AlternateContent>
        <mc:AlternateContent xmlns:mc="http://schemas.openxmlformats.org/markup-compatibility/2006">
          <mc:Choice Requires="x14">
            <control shapeId="12773" r:id="rId28" name="Option Button 485">
              <controlPr locked="0" defaultSize="0" autoFill="0" autoLine="0" autoPict="0">
                <anchor moveWithCells="1">
                  <from>
                    <xdr:col>7</xdr:col>
                    <xdr:colOff>133350</xdr:colOff>
                    <xdr:row>78</xdr:row>
                    <xdr:rowOff>295275</xdr:rowOff>
                  </from>
                  <to>
                    <xdr:col>7</xdr:col>
                    <xdr:colOff>438150</xdr:colOff>
                    <xdr:row>78</xdr:row>
                    <xdr:rowOff>619125</xdr:rowOff>
                  </to>
                </anchor>
              </controlPr>
            </control>
          </mc:Choice>
        </mc:AlternateContent>
        <mc:AlternateContent xmlns:mc="http://schemas.openxmlformats.org/markup-compatibility/2006">
          <mc:Choice Requires="x14">
            <control shapeId="12774" r:id="rId29" name="Option Button 486">
              <controlPr locked="0" defaultSize="0" autoFill="0" autoLine="0" autoPict="0">
                <anchor moveWithCells="1">
                  <from>
                    <xdr:col>8</xdr:col>
                    <xdr:colOff>133350</xdr:colOff>
                    <xdr:row>78</xdr:row>
                    <xdr:rowOff>295275</xdr:rowOff>
                  </from>
                  <to>
                    <xdr:col>8</xdr:col>
                    <xdr:colOff>438150</xdr:colOff>
                    <xdr:row>78</xdr:row>
                    <xdr:rowOff>619125</xdr:rowOff>
                  </to>
                </anchor>
              </controlPr>
            </control>
          </mc:Choice>
        </mc:AlternateContent>
        <mc:AlternateContent xmlns:mc="http://schemas.openxmlformats.org/markup-compatibility/2006">
          <mc:Choice Requires="x14">
            <control shapeId="12775" r:id="rId30" name="Option Button 487">
              <controlPr locked="0" defaultSize="0" autoFill="0" autoLine="0" autoPict="0">
                <anchor moveWithCells="1">
                  <from>
                    <xdr:col>9</xdr:col>
                    <xdr:colOff>133350</xdr:colOff>
                    <xdr:row>78</xdr:row>
                    <xdr:rowOff>295275</xdr:rowOff>
                  </from>
                  <to>
                    <xdr:col>9</xdr:col>
                    <xdr:colOff>438150</xdr:colOff>
                    <xdr:row>78</xdr:row>
                    <xdr:rowOff>619125</xdr:rowOff>
                  </to>
                </anchor>
              </controlPr>
            </control>
          </mc:Choice>
        </mc:AlternateContent>
        <mc:AlternateContent xmlns:mc="http://schemas.openxmlformats.org/markup-compatibility/2006">
          <mc:Choice Requires="x14">
            <control shapeId="12776" r:id="rId31" name="Option Button 488">
              <controlPr locked="0" defaultSize="0" autoFill="0" autoLine="0" autoPict="0">
                <anchor moveWithCells="1">
                  <from>
                    <xdr:col>10</xdr:col>
                    <xdr:colOff>133350</xdr:colOff>
                    <xdr:row>78</xdr:row>
                    <xdr:rowOff>295275</xdr:rowOff>
                  </from>
                  <to>
                    <xdr:col>10</xdr:col>
                    <xdr:colOff>438150</xdr:colOff>
                    <xdr:row>78</xdr:row>
                    <xdr:rowOff>619125</xdr:rowOff>
                  </to>
                </anchor>
              </controlPr>
            </control>
          </mc:Choice>
        </mc:AlternateContent>
        <mc:AlternateContent xmlns:mc="http://schemas.openxmlformats.org/markup-compatibility/2006">
          <mc:Choice Requires="x14">
            <control shapeId="12777" r:id="rId32" name="Option Button 489">
              <controlPr locked="0" defaultSize="0" autoFill="0" autoLine="0" autoPict="0">
                <anchor moveWithCells="1">
                  <from>
                    <xdr:col>11</xdr:col>
                    <xdr:colOff>133350</xdr:colOff>
                    <xdr:row>78</xdr:row>
                    <xdr:rowOff>295275</xdr:rowOff>
                  </from>
                  <to>
                    <xdr:col>11</xdr:col>
                    <xdr:colOff>438150</xdr:colOff>
                    <xdr:row>78</xdr:row>
                    <xdr:rowOff>619125</xdr:rowOff>
                  </to>
                </anchor>
              </controlPr>
            </control>
          </mc:Choice>
        </mc:AlternateContent>
        <mc:AlternateContent xmlns:mc="http://schemas.openxmlformats.org/markup-compatibility/2006">
          <mc:Choice Requires="x14">
            <control shapeId="12778" r:id="rId33" name="Group Box 490">
              <controlPr defaultSize="0" autoFill="0" autoPict="0">
                <anchor moveWithCells="1">
                  <from>
                    <xdr:col>7</xdr:col>
                    <xdr:colOff>0</xdr:colOff>
                    <xdr:row>78</xdr:row>
                    <xdr:rowOff>0</xdr:rowOff>
                  </from>
                  <to>
                    <xdr:col>12</xdr:col>
                    <xdr:colOff>0</xdr:colOff>
                    <xdr:row>79</xdr:row>
                    <xdr:rowOff>0</xdr:rowOff>
                  </to>
                </anchor>
              </controlPr>
            </control>
          </mc:Choice>
        </mc:AlternateContent>
        <mc:AlternateContent xmlns:mc="http://schemas.openxmlformats.org/markup-compatibility/2006">
          <mc:Choice Requires="x14">
            <control shapeId="12779" r:id="rId34" name="Option Button 491">
              <controlPr locked="0" defaultSize="0" autoFill="0" autoLine="0" autoPict="0">
                <anchor moveWithCells="1">
                  <from>
                    <xdr:col>7</xdr:col>
                    <xdr:colOff>133350</xdr:colOff>
                    <xdr:row>79</xdr:row>
                    <xdr:rowOff>323850</xdr:rowOff>
                  </from>
                  <to>
                    <xdr:col>7</xdr:col>
                    <xdr:colOff>438150</xdr:colOff>
                    <xdr:row>79</xdr:row>
                    <xdr:rowOff>628650</xdr:rowOff>
                  </to>
                </anchor>
              </controlPr>
            </control>
          </mc:Choice>
        </mc:AlternateContent>
        <mc:AlternateContent xmlns:mc="http://schemas.openxmlformats.org/markup-compatibility/2006">
          <mc:Choice Requires="x14">
            <control shapeId="12780" r:id="rId35" name="Option Button 492">
              <controlPr locked="0" defaultSize="0" autoFill="0" autoLine="0" autoPict="0">
                <anchor moveWithCells="1">
                  <from>
                    <xdr:col>8</xdr:col>
                    <xdr:colOff>133350</xdr:colOff>
                    <xdr:row>79</xdr:row>
                    <xdr:rowOff>323850</xdr:rowOff>
                  </from>
                  <to>
                    <xdr:col>8</xdr:col>
                    <xdr:colOff>438150</xdr:colOff>
                    <xdr:row>79</xdr:row>
                    <xdr:rowOff>628650</xdr:rowOff>
                  </to>
                </anchor>
              </controlPr>
            </control>
          </mc:Choice>
        </mc:AlternateContent>
        <mc:AlternateContent xmlns:mc="http://schemas.openxmlformats.org/markup-compatibility/2006">
          <mc:Choice Requires="x14">
            <control shapeId="12781" r:id="rId36" name="Option Button 493">
              <controlPr locked="0" defaultSize="0" autoFill="0" autoLine="0" autoPict="0">
                <anchor moveWithCells="1">
                  <from>
                    <xdr:col>9</xdr:col>
                    <xdr:colOff>133350</xdr:colOff>
                    <xdr:row>79</xdr:row>
                    <xdr:rowOff>323850</xdr:rowOff>
                  </from>
                  <to>
                    <xdr:col>9</xdr:col>
                    <xdr:colOff>438150</xdr:colOff>
                    <xdr:row>79</xdr:row>
                    <xdr:rowOff>628650</xdr:rowOff>
                  </to>
                </anchor>
              </controlPr>
            </control>
          </mc:Choice>
        </mc:AlternateContent>
        <mc:AlternateContent xmlns:mc="http://schemas.openxmlformats.org/markup-compatibility/2006">
          <mc:Choice Requires="x14">
            <control shapeId="12782" r:id="rId37" name="Option Button 494">
              <controlPr locked="0" defaultSize="0" autoFill="0" autoLine="0" autoPict="0">
                <anchor moveWithCells="1">
                  <from>
                    <xdr:col>10</xdr:col>
                    <xdr:colOff>133350</xdr:colOff>
                    <xdr:row>79</xdr:row>
                    <xdr:rowOff>323850</xdr:rowOff>
                  </from>
                  <to>
                    <xdr:col>10</xdr:col>
                    <xdr:colOff>438150</xdr:colOff>
                    <xdr:row>79</xdr:row>
                    <xdr:rowOff>628650</xdr:rowOff>
                  </to>
                </anchor>
              </controlPr>
            </control>
          </mc:Choice>
        </mc:AlternateContent>
        <mc:AlternateContent xmlns:mc="http://schemas.openxmlformats.org/markup-compatibility/2006">
          <mc:Choice Requires="x14">
            <control shapeId="12783" r:id="rId38" name="Option Button 495">
              <controlPr locked="0" defaultSize="0" autoFill="0" autoLine="0" autoPict="0">
                <anchor moveWithCells="1">
                  <from>
                    <xdr:col>11</xdr:col>
                    <xdr:colOff>133350</xdr:colOff>
                    <xdr:row>79</xdr:row>
                    <xdr:rowOff>323850</xdr:rowOff>
                  </from>
                  <to>
                    <xdr:col>11</xdr:col>
                    <xdr:colOff>438150</xdr:colOff>
                    <xdr:row>79</xdr:row>
                    <xdr:rowOff>628650</xdr:rowOff>
                  </to>
                </anchor>
              </controlPr>
            </control>
          </mc:Choice>
        </mc:AlternateContent>
        <mc:AlternateContent xmlns:mc="http://schemas.openxmlformats.org/markup-compatibility/2006">
          <mc:Choice Requires="x14">
            <control shapeId="12784" r:id="rId39" name="Group Box 496">
              <controlPr defaultSize="0" autoFill="0" autoPict="0">
                <anchor moveWithCells="1">
                  <from>
                    <xdr:col>7</xdr:col>
                    <xdr:colOff>0</xdr:colOff>
                    <xdr:row>79</xdr:row>
                    <xdr:rowOff>0</xdr:rowOff>
                  </from>
                  <to>
                    <xdr:col>12</xdr:col>
                    <xdr:colOff>0</xdr:colOff>
                    <xdr:row>79</xdr:row>
                    <xdr:rowOff>942975</xdr:rowOff>
                  </to>
                </anchor>
              </controlPr>
            </control>
          </mc:Choice>
        </mc:AlternateContent>
        <mc:AlternateContent xmlns:mc="http://schemas.openxmlformats.org/markup-compatibility/2006">
          <mc:Choice Requires="x14">
            <control shapeId="12793" r:id="rId40" name="Group Box 505">
              <controlPr defaultSize="0" autoFill="0" autoPict="0">
                <anchor moveWithCells="1">
                  <from>
                    <xdr:col>7</xdr:col>
                    <xdr:colOff>9525</xdr:colOff>
                    <xdr:row>37</xdr:row>
                    <xdr:rowOff>152400</xdr:rowOff>
                  </from>
                  <to>
                    <xdr:col>12</xdr:col>
                    <xdr:colOff>0</xdr:colOff>
                    <xdr:row>39</xdr:row>
                    <xdr:rowOff>0</xdr:rowOff>
                  </to>
                </anchor>
              </controlPr>
            </control>
          </mc:Choice>
        </mc:AlternateContent>
        <mc:AlternateContent xmlns:mc="http://schemas.openxmlformats.org/markup-compatibility/2006">
          <mc:Choice Requires="x14">
            <control shapeId="12800" r:id="rId41" name="Group Box 512">
              <controlPr locked="0" defaultSize="0" autoFill="0" autoPict="0">
                <anchor moveWithCells="1">
                  <from>
                    <xdr:col>7</xdr:col>
                    <xdr:colOff>0</xdr:colOff>
                    <xdr:row>39</xdr:row>
                    <xdr:rowOff>0</xdr:rowOff>
                  </from>
                  <to>
                    <xdr:col>12</xdr:col>
                    <xdr:colOff>0</xdr:colOff>
                    <xdr:row>40</xdr:row>
                    <xdr:rowOff>0</xdr:rowOff>
                  </to>
                </anchor>
              </controlPr>
            </control>
          </mc:Choice>
        </mc:AlternateContent>
        <mc:AlternateContent xmlns:mc="http://schemas.openxmlformats.org/markup-compatibility/2006">
          <mc:Choice Requires="x14">
            <control shapeId="12801" r:id="rId42" name="Group Box 513">
              <controlPr defaultSize="0" autoFill="0" autoPict="0">
                <anchor moveWithCells="1">
                  <from>
                    <xdr:col>7</xdr:col>
                    <xdr:colOff>0</xdr:colOff>
                    <xdr:row>40</xdr:row>
                    <xdr:rowOff>0</xdr:rowOff>
                  </from>
                  <to>
                    <xdr:col>12</xdr:col>
                    <xdr:colOff>0</xdr:colOff>
                    <xdr:row>41</xdr:row>
                    <xdr:rowOff>0</xdr:rowOff>
                  </to>
                </anchor>
              </controlPr>
            </control>
          </mc:Choice>
        </mc:AlternateContent>
        <mc:AlternateContent xmlns:mc="http://schemas.openxmlformats.org/markup-compatibility/2006">
          <mc:Choice Requires="x14">
            <control shapeId="12802" r:id="rId43" name="Group Box 514">
              <controlPr defaultSize="0" autoFill="0" autoPict="0">
                <anchor moveWithCells="1">
                  <from>
                    <xdr:col>7</xdr:col>
                    <xdr:colOff>0</xdr:colOff>
                    <xdr:row>41</xdr:row>
                    <xdr:rowOff>0</xdr:rowOff>
                  </from>
                  <to>
                    <xdr:col>12</xdr:col>
                    <xdr:colOff>0</xdr:colOff>
                    <xdr:row>42</xdr:row>
                    <xdr:rowOff>0</xdr:rowOff>
                  </to>
                </anchor>
              </controlPr>
            </control>
          </mc:Choice>
        </mc:AlternateContent>
        <mc:AlternateContent xmlns:mc="http://schemas.openxmlformats.org/markup-compatibility/2006">
          <mc:Choice Requires="x14">
            <control shapeId="12803" r:id="rId44" name="Group Box 515">
              <controlPr defaultSize="0" autoFill="0" autoPict="0">
                <anchor moveWithCells="1">
                  <from>
                    <xdr:col>7</xdr:col>
                    <xdr:colOff>0</xdr:colOff>
                    <xdr:row>42</xdr:row>
                    <xdr:rowOff>0</xdr:rowOff>
                  </from>
                  <to>
                    <xdr:col>12</xdr:col>
                    <xdr:colOff>0</xdr:colOff>
                    <xdr:row>43</xdr:row>
                    <xdr:rowOff>0</xdr:rowOff>
                  </to>
                </anchor>
              </controlPr>
            </control>
          </mc:Choice>
        </mc:AlternateContent>
        <mc:AlternateContent xmlns:mc="http://schemas.openxmlformats.org/markup-compatibility/2006">
          <mc:Choice Requires="x14">
            <control shapeId="12804" r:id="rId45" name="Group Box 516">
              <controlPr defaultSize="0" autoFill="0" autoPict="0">
                <anchor moveWithCells="1">
                  <from>
                    <xdr:col>7</xdr:col>
                    <xdr:colOff>0</xdr:colOff>
                    <xdr:row>43</xdr:row>
                    <xdr:rowOff>0</xdr:rowOff>
                  </from>
                  <to>
                    <xdr:col>12</xdr:col>
                    <xdr:colOff>0</xdr:colOff>
                    <xdr:row>44</xdr:row>
                    <xdr:rowOff>0</xdr:rowOff>
                  </to>
                </anchor>
              </controlPr>
            </control>
          </mc:Choice>
        </mc:AlternateContent>
        <mc:AlternateContent xmlns:mc="http://schemas.openxmlformats.org/markup-compatibility/2006">
          <mc:Choice Requires="x14">
            <control shapeId="12805" r:id="rId46" name="Group Box 517">
              <controlPr defaultSize="0" autoFill="0" autoPict="0">
                <anchor moveWithCells="1">
                  <from>
                    <xdr:col>7</xdr:col>
                    <xdr:colOff>0</xdr:colOff>
                    <xdr:row>44</xdr:row>
                    <xdr:rowOff>0</xdr:rowOff>
                  </from>
                  <to>
                    <xdr:col>12</xdr:col>
                    <xdr:colOff>0</xdr:colOff>
                    <xdr:row>45</xdr:row>
                    <xdr:rowOff>0</xdr:rowOff>
                  </to>
                </anchor>
              </controlPr>
            </control>
          </mc:Choice>
        </mc:AlternateContent>
        <mc:AlternateContent xmlns:mc="http://schemas.openxmlformats.org/markup-compatibility/2006">
          <mc:Choice Requires="x14">
            <control shapeId="12806" r:id="rId47" name="Group Box 518">
              <controlPr defaultSize="0" autoFill="0" autoPict="0">
                <anchor moveWithCells="1">
                  <from>
                    <xdr:col>7</xdr:col>
                    <xdr:colOff>0</xdr:colOff>
                    <xdr:row>45</xdr:row>
                    <xdr:rowOff>0</xdr:rowOff>
                  </from>
                  <to>
                    <xdr:col>12</xdr:col>
                    <xdr:colOff>0</xdr:colOff>
                    <xdr:row>46</xdr:row>
                    <xdr:rowOff>0</xdr:rowOff>
                  </to>
                </anchor>
              </controlPr>
            </control>
          </mc:Choice>
        </mc:AlternateContent>
        <mc:AlternateContent xmlns:mc="http://schemas.openxmlformats.org/markup-compatibility/2006">
          <mc:Choice Requires="x14">
            <control shapeId="12807" r:id="rId48" name="Group Box 519">
              <controlPr defaultSize="0" autoFill="0" autoPict="0">
                <anchor moveWithCells="1">
                  <from>
                    <xdr:col>7</xdr:col>
                    <xdr:colOff>0</xdr:colOff>
                    <xdr:row>46</xdr:row>
                    <xdr:rowOff>0</xdr:rowOff>
                  </from>
                  <to>
                    <xdr:col>12</xdr:col>
                    <xdr:colOff>0</xdr:colOff>
                    <xdr:row>47</xdr:row>
                    <xdr:rowOff>0</xdr:rowOff>
                  </to>
                </anchor>
              </controlPr>
            </control>
          </mc:Choice>
        </mc:AlternateContent>
        <mc:AlternateContent xmlns:mc="http://schemas.openxmlformats.org/markup-compatibility/2006">
          <mc:Choice Requires="x14">
            <control shapeId="12808" r:id="rId49" name="Group Box 520">
              <controlPr defaultSize="0" autoFill="0" autoPict="0">
                <anchor moveWithCells="1">
                  <from>
                    <xdr:col>7</xdr:col>
                    <xdr:colOff>0</xdr:colOff>
                    <xdr:row>38</xdr:row>
                    <xdr:rowOff>0</xdr:rowOff>
                  </from>
                  <to>
                    <xdr:col>12</xdr:col>
                    <xdr:colOff>0</xdr:colOff>
                    <xdr:row>39</xdr:row>
                    <xdr:rowOff>9525</xdr:rowOff>
                  </to>
                </anchor>
              </controlPr>
            </control>
          </mc:Choice>
        </mc:AlternateContent>
        <mc:AlternateContent xmlns:mc="http://schemas.openxmlformats.org/markup-compatibility/2006">
          <mc:Choice Requires="x14">
            <control shapeId="12809" r:id="rId50" name="Option Button 521">
              <controlPr locked="0" defaultSize="0" autoFill="0" autoLine="0" autoPict="0">
                <anchor moveWithCells="1">
                  <from>
                    <xdr:col>7</xdr:col>
                    <xdr:colOff>104775</xdr:colOff>
                    <xdr:row>39</xdr:row>
                    <xdr:rowOff>57150</xdr:rowOff>
                  </from>
                  <to>
                    <xdr:col>7</xdr:col>
                    <xdr:colOff>409575</xdr:colOff>
                    <xdr:row>39</xdr:row>
                    <xdr:rowOff>276225</xdr:rowOff>
                  </to>
                </anchor>
              </controlPr>
            </control>
          </mc:Choice>
        </mc:AlternateContent>
        <mc:AlternateContent xmlns:mc="http://schemas.openxmlformats.org/markup-compatibility/2006">
          <mc:Choice Requires="x14">
            <control shapeId="12810" r:id="rId51" name="Option Button 522">
              <controlPr locked="0" defaultSize="0" autoFill="0" autoLine="0" autoPict="0">
                <anchor moveWithCells="1">
                  <from>
                    <xdr:col>8</xdr:col>
                    <xdr:colOff>104775</xdr:colOff>
                    <xdr:row>39</xdr:row>
                    <xdr:rowOff>57150</xdr:rowOff>
                  </from>
                  <to>
                    <xdr:col>8</xdr:col>
                    <xdr:colOff>409575</xdr:colOff>
                    <xdr:row>39</xdr:row>
                    <xdr:rowOff>276225</xdr:rowOff>
                  </to>
                </anchor>
              </controlPr>
            </control>
          </mc:Choice>
        </mc:AlternateContent>
        <mc:AlternateContent xmlns:mc="http://schemas.openxmlformats.org/markup-compatibility/2006">
          <mc:Choice Requires="x14">
            <control shapeId="12811" r:id="rId52" name="Option Button 523">
              <controlPr locked="0" defaultSize="0" autoFill="0" autoLine="0" autoPict="0">
                <anchor moveWithCells="1">
                  <from>
                    <xdr:col>9</xdr:col>
                    <xdr:colOff>104775</xdr:colOff>
                    <xdr:row>39</xdr:row>
                    <xdr:rowOff>57150</xdr:rowOff>
                  </from>
                  <to>
                    <xdr:col>9</xdr:col>
                    <xdr:colOff>409575</xdr:colOff>
                    <xdr:row>39</xdr:row>
                    <xdr:rowOff>276225</xdr:rowOff>
                  </to>
                </anchor>
              </controlPr>
            </control>
          </mc:Choice>
        </mc:AlternateContent>
        <mc:AlternateContent xmlns:mc="http://schemas.openxmlformats.org/markup-compatibility/2006">
          <mc:Choice Requires="x14">
            <control shapeId="12812" r:id="rId53" name="Option Button 524">
              <controlPr locked="0" defaultSize="0" autoFill="0" autoLine="0" autoPict="0">
                <anchor moveWithCells="1">
                  <from>
                    <xdr:col>10</xdr:col>
                    <xdr:colOff>104775</xdr:colOff>
                    <xdr:row>39</xdr:row>
                    <xdr:rowOff>57150</xdr:rowOff>
                  </from>
                  <to>
                    <xdr:col>10</xdr:col>
                    <xdr:colOff>409575</xdr:colOff>
                    <xdr:row>39</xdr:row>
                    <xdr:rowOff>276225</xdr:rowOff>
                  </to>
                </anchor>
              </controlPr>
            </control>
          </mc:Choice>
        </mc:AlternateContent>
        <mc:AlternateContent xmlns:mc="http://schemas.openxmlformats.org/markup-compatibility/2006">
          <mc:Choice Requires="x14">
            <control shapeId="12813" r:id="rId54" name="Option Button 525">
              <controlPr locked="0" defaultSize="0" autoFill="0" autoLine="0" autoPict="0">
                <anchor moveWithCells="1">
                  <from>
                    <xdr:col>11</xdr:col>
                    <xdr:colOff>104775</xdr:colOff>
                    <xdr:row>39</xdr:row>
                    <xdr:rowOff>57150</xdr:rowOff>
                  </from>
                  <to>
                    <xdr:col>11</xdr:col>
                    <xdr:colOff>409575</xdr:colOff>
                    <xdr:row>39</xdr:row>
                    <xdr:rowOff>276225</xdr:rowOff>
                  </to>
                </anchor>
              </controlPr>
            </control>
          </mc:Choice>
        </mc:AlternateContent>
        <mc:AlternateContent xmlns:mc="http://schemas.openxmlformats.org/markup-compatibility/2006">
          <mc:Choice Requires="x14">
            <control shapeId="12814" r:id="rId55" name="Option Button 526">
              <controlPr locked="0" defaultSize="0" autoFill="0" autoLine="0" autoPict="0">
                <anchor moveWithCells="1">
                  <from>
                    <xdr:col>7</xdr:col>
                    <xdr:colOff>114300</xdr:colOff>
                    <xdr:row>40</xdr:row>
                    <xdr:rowOff>47625</xdr:rowOff>
                  </from>
                  <to>
                    <xdr:col>7</xdr:col>
                    <xdr:colOff>419100</xdr:colOff>
                    <xdr:row>40</xdr:row>
                    <xdr:rowOff>266700</xdr:rowOff>
                  </to>
                </anchor>
              </controlPr>
            </control>
          </mc:Choice>
        </mc:AlternateContent>
        <mc:AlternateContent xmlns:mc="http://schemas.openxmlformats.org/markup-compatibility/2006">
          <mc:Choice Requires="x14">
            <control shapeId="12815" r:id="rId56" name="Option Button 527">
              <controlPr locked="0" defaultSize="0" autoFill="0" autoLine="0" autoPict="0">
                <anchor moveWithCells="1">
                  <from>
                    <xdr:col>8</xdr:col>
                    <xdr:colOff>114300</xdr:colOff>
                    <xdr:row>40</xdr:row>
                    <xdr:rowOff>47625</xdr:rowOff>
                  </from>
                  <to>
                    <xdr:col>8</xdr:col>
                    <xdr:colOff>419100</xdr:colOff>
                    <xdr:row>40</xdr:row>
                    <xdr:rowOff>266700</xdr:rowOff>
                  </to>
                </anchor>
              </controlPr>
            </control>
          </mc:Choice>
        </mc:AlternateContent>
        <mc:AlternateContent xmlns:mc="http://schemas.openxmlformats.org/markup-compatibility/2006">
          <mc:Choice Requires="x14">
            <control shapeId="12816" r:id="rId57" name="Option Button 528">
              <controlPr locked="0" defaultSize="0" autoFill="0" autoLine="0" autoPict="0">
                <anchor moveWithCells="1">
                  <from>
                    <xdr:col>9</xdr:col>
                    <xdr:colOff>114300</xdr:colOff>
                    <xdr:row>40</xdr:row>
                    <xdr:rowOff>47625</xdr:rowOff>
                  </from>
                  <to>
                    <xdr:col>9</xdr:col>
                    <xdr:colOff>419100</xdr:colOff>
                    <xdr:row>40</xdr:row>
                    <xdr:rowOff>266700</xdr:rowOff>
                  </to>
                </anchor>
              </controlPr>
            </control>
          </mc:Choice>
        </mc:AlternateContent>
        <mc:AlternateContent xmlns:mc="http://schemas.openxmlformats.org/markup-compatibility/2006">
          <mc:Choice Requires="x14">
            <control shapeId="12817" r:id="rId58" name="Option Button 529">
              <controlPr locked="0" defaultSize="0" autoFill="0" autoLine="0" autoPict="0">
                <anchor moveWithCells="1">
                  <from>
                    <xdr:col>10</xdr:col>
                    <xdr:colOff>114300</xdr:colOff>
                    <xdr:row>40</xdr:row>
                    <xdr:rowOff>47625</xdr:rowOff>
                  </from>
                  <to>
                    <xdr:col>10</xdr:col>
                    <xdr:colOff>419100</xdr:colOff>
                    <xdr:row>40</xdr:row>
                    <xdr:rowOff>266700</xdr:rowOff>
                  </to>
                </anchor>
              </controlPr>
            </control>
          </mc:Choice>
        </mc:AlternateContent>
        <mc:AlternateContent xmlns:mc="http://schemas.openxmlformats.org/markup-compatibility/2006">
          <mc:Choice Requires="x14">
            <control shapeId="12818" r:id="rId59" name="Option Button 530">
              <controlPr locked="0" defaultSize="0" autoFill="0" autoLine="0" autoPict="0">
                <anchor moveWithCells="1">
                  <from>
                    <xdr:col>11</xdr:col>
                    <xdr:colOff>114300</xdr:colOff>
                    <xdr:row>40</xdr:row>
                    <xdr:rowOff>47625</xdr:rowOff>
                  </from>
                  <to>
                    <xdr:col>11</xdr:col>
                    <xdr:colOff>419100</xdr:colOff>
                    <xdr:row>40</xdr:row>
                    <xdr:rowOff>266700</xdr:rowOff>
                  </to>
                </anchor>
              </controlPr>
            </control>
          </mc:Choice>
        </mc:AlternateContent>
        <mc:AlternateContent xmlns:mc="http://schemas.openxmlformats.org/markup-compatibility/2006">
          <mc:Choice Requires="x14">
            <control shapeId="12819" r:id="rId60" name="Option Button 531">
              <controlPr locked="0" defaultSize="0" autoFill="0" autoLine="0" autoPict="0">
                <anchor moveWithCells="1">
                  <from>
                    <xdr:col>7</xdr:col>
                    <xdr:colOff>104775</xdr:colOff>
                    <xdr:row>41</xdr:row>
                    <xdr:rowOff>47625</xdr:rowOff>
                  </from>
                  <to>
                    <xdr:col>7</xdr:col>
                    <xdr:colOff>409575</xdr:colOff>
                    <xdr:row>41</xdr:row>
                    <xdr:rowOff>266700</xdr:rowOff>
                  </to>
                </anchor>
              </controlPr>
            </control>
          </mc:Choice>
        </mc:AlternateContent>
        <mc:AlternateContent xmlns:mc="http://schemas.openxmlformats.org/markup-compatibility/2006">
          <mc:Choice Requires="x14">
            <control shapeId="12820" r:id="rId61" name="Option Button 532">
              <controlPr locked="0" defaultSize="0" autoFill="0" autoLine="0" autoPict="0">
                <anchor moveWithCells="1">
                  <from>
                    <xdr:col>8</xdr:col>
                    <xdr:colOff>114300</xdr:colOff>
                    <xdr:row>41</xdr:row>
                    <xdr:rowOff>47625</xdr:rowOff>
                  </from>
                  <to>
                    <xdr:col>8</xdr:col>
                    <xdr:colOff>419100</xdr:colOff>
                    <xdr:row>41</xdr:row>
                    <xdr:rowOff>266700</xdr:rowOff>
                  </to>
                </anchor>
              </controlPr>
            </control>
          </mc:Choice>
        </mc:AlternateContent>
        <mc:AlternateContent xmlns:mc="http://schemas.openxmlformats.org/markup-compatibility/2006">
          <mc:Choice Requires="x14">
            <control shapeId="12821" r:id="rId62" name="Option Button 533">
              <controlPr locked="0" defaultSize="0" autoFill="0" autoLine="0" autoPict="0">
                <anchor moveWithCells="1">
                  <from>
                    <xdr:col>9</xdr:col>
                    <xdr:colOff>114300</xdr:colOff>
                    <xdr:row>41</xdr:row>
                    <xdr:rowOff>47625</xdr:rowOff>
                  </from>
                  <to>
                    <xdr:col>9</xdr:col>
                    <xdr:colOff>419100</xdr:colOff>
                    <xdr:row>41</xdr:row>
                    <xdr:rowOff>266700</xdr:rowOff>
                  </to>
                </anchor>
              </controlPr>
            </control>
          </mc:Choice>
        </mc:AlternateContent>
        <mc:AlternateContent xmlns:mc="http://schemas.openxmlformats.org/markup-compatibility/2006">
          <mc:Choice Requires="x14">
            <control shapeId="12822" r:id="rId63" name="Option Button 534">
              <controlPr locked="0" defaultSize="0" autoFill="0" autoLine="0" autoPict="0">
                <anchor moveWithCells="1">
                  <from>
                    <xdr:col>10</xdr:col>
                    <xdr:colOff>114300</xdr:colOff>
                    <xdr:row>41</xdr:row>
                    <xdr:rowOff>47625</xdr:rowOff>
                  </from>
                  <to>
                    <xdr:col>10</xdr:col>
                    <xdr:colOff>419100</xdr:colOff>
                    <xdr:row>41</xdr:row>
                    <xdr:rowOff>266700</xdr:rowOff>
                  </to>
                </anchor>
              </controlPr>
            </control>
          </mc:Choice>
        </mc:AlternateContent>
        <mc:AlternateContent xmlns:mc="http://schemas.openxmlformats.org/markup-compatibility/2006">
          <mc:Choice Requires="x14">
            <control shapeId="12823" r:id="rId64" name="Option Button 535">
              <controlPr locked="0" defaultSize="0" autoFill="0" autoLine="0" autoPict="0">
                <anchor moveWithCells="1">
                  <from>
                    <xdr:col>11</xdr:col>
                    <xdr:colOff>114300</xdr:colOff>
                    <xdr:row>41</xdr:row>
                    <xdr:rowOff>47625</xdr:rowOff>
                  </from>
                  <to>
                    <xdr:col>11</xdr:col>
                    <xdr:colOff>419100</xdr:colOff>
                    <xdr:row>41</xdr:row>
                    <xdr:rowOff>266700</xdr:rowOff>
                  </to>
                </anchor>
              </controlPr>
            </control>
          </mc:Choice>
        </mc:AlternateContent>
        <mc:AlternateContent xmlns:mc="http://schemas.openxmlformats.org/markup-compatibility/2006">
          <mc:Choice Requires="x14">
            <control shapeId="12824" r:id="rId65" name="Option Button 536">
              <controlPr locked="0" defaultSize="0" autoFill="0" autoLine="0" autoPict="0">
                <anchor moveWithCells="1">
                  <from>
                    <xdr:col>7</xdr:col>
                    <xdr:colOff>123825</xdr:colOff>
                    <xdr:row>42</xdr:row>
                    <xdr:rowOff>38100</xdr:rowOff>
                  </from>
                  <to>
                    <xdr:col>7</xdr:col>
                    <xdr:colOff>428625</xdr:colOff>
                    <xdr:row>42</xdr:row>
                    <xdr:rowOff>257175</xdr:rowOff>
                  </to>
                </anchor>
              </controlPr>
            </control>
          </mc:Choice>
        </mc:AlternateContent>
        <mc:AlternateContent xmlns:mc="http://schemas.openxmlformats.org/markup-compatibility/2006">
          <mc:Choice Requires="x14">
            <control shapeId="12825" r:id="rId66" name="Option Button 537">
              <controlPr locked="0" defaultSize="0" autoFill="0" autoLine="0" autoPict="0">
                <anchor moveWithCells="1">
                  <from>
                    <xdr:col>8</xdr:col>
                    <xdr:colOff>123825</xdr:colOff>
                    <xdr:row>42</xdr:row>
                    <xdr:rowOff>38100</xdr:rowOff>
                  </from>
                  <to>
                    <xdr:col>8</xdr:col>
                    <xdr:colOff>428625</xdr:colOff>
                    <xdr:row>42</xdr:row>
                    <xdr:rowOff>257175</xdr:rowOff>
                  </to>
                </anchor>
              </controlPr>
            </control>
          </mc:Choice>
        </mc:AlternateContent>
        <mc:AlternateContent xmlns:mc="http://schemas.openxmlformats.org/markup-compatibility/2006">
          <mc:Choice Requires="x14">
            <control shapeId="12826" r:id="rId67" name="Option Button 538">
              <controlPr locked="0" defaultSize="0" autoFill="0" autoLine="0" autoPict="0">
                <anchor moveWithCells="1">
                  <from>
                    <xdr:col>9</xdr:col>
                    <xdr:colOff>123825</xdr:colOff>
                    <xdr:row>42</xdr:row>
                    <xdr:rowOff>38100</xdr:rowOff>
                  </from>
                  <to>
                    <xdr:col>9</xdr:col>
                    <xdr:colOff>428625</xdr:colOff>
                    <xdr:row>42</xdr:row>
                    <xdr:rowOff>257175</xdr:rowOff>
                  </to>
                </anchor>
              </controlPr>
            </control>
          </mc:Choice>
        </mc:AlternateContent>
        <mc:AlternateContent xmlns:mc="http://schemas.openxmlformats.org/markup-compatibility/2006">
          <mc:Choice Requires="x14">
            <control shapeId="12827" r:id="rId68" name="Option Button 539">
              <controlPr locked="0" defaultSize="0" autoFill="0" autoLine="0" autoPict="0">
                <anchor moveWithCells="1">
                  <from>
                    <xdr:col>10</xdr:col>
                    <xdr:colOff>123825</xdr:colOff>
                    <xdr:row>42</xdr:row>
                    <xdr:rowOff>38100</xdr:rowOff>
                  </from>
                  <to>
                    <xdr:col>10</xdr:col>
                    <xdr:colOff>428625</xdr:colOff>
                    <xdr:row>42</xdr:row>
                    <xdr:rowOff>257175</xdr:rowOff>
                  </to>
                </anchor>
              </controlPr>
            </control>
          </mc:Choice>
        </mc:AlternateContent>
        <mc:AlternateContent xmlns:mc="http://schemas.openxmlformats.org/markup-compatibility/2006">
          <mc:Choice Requires="x14">
            <control shapeId="12828" r:id="rId69" name="Option Button 540">
              <controlPr locked="0" defaultSize="0" autoFill="0" autoLine="0" autoPict="0">
                <anchor moveWithCells="1">
                  <from>
                    <xdr:col>11</xdr:col>
                    <xdr:colOff>123825</xdr:colOff>
                    <xdr:row>42</xdr:row>
                    <xdr:rowOff>38100</xdr:rowOff>
                  </from>
                  <to>
                    <xdr:col>11</xdr:col>
                    <xdr:colOff>428625</xdr:colOff>
                    <xdr:row>42</xdr:row>
                    <xdr:rowOff>257175</xdr:rowOff>
                  </to>
                </anchor>
              </controlPr>
            </control>
          </mc:Choice>
        </mc:AlternateContent>
        <mc:AlternateContent xmlns:mc="http://schemas.openxmlformats.org/markup-compatibility/2006">
          <mc:Choice Requires="x14">
            <control shapeId="12829" r:id="rId70" name="Option Button 541">
              <controlPr locked="0" defaultSize="0" autoFill="0" autoLine="0" autoPict="0">
                <anchor moveWithCells="1">
                  <from>
                    <xdr:col>7</xdr:col>
                    <xdr:colOff>123825</xdr:colOff>
                    <xdr:row>43</xdr:row>
                    <xdr:rowOff>47625</xdr:rowOff>
                  </from>
                  <to>
                    <xdr:col>7</xdr:col>
                    <xdr:colOff>438150</xdr:colOff>
                    <xdr:row>43</xdr:row>
                    <xdr:rowOff>266700</xdr:rowOff>
                  </to>
                </anchor>
              </controlPr>
            </control>
          </mc:Choice>
        </mc:AlternateContent>
        <mc:AlternateContent xmlns:mc="http://schemas.openxmlformats.org/markup-compatibility/2006">
          <mc:Choice Requires="x14">
            <control shapeId="12830" r:id="rId71" name="Option Button 542">
              <controlPr locked="0" defaultSize="0" autoFill="0" autoLine="0" autoPict="0">
                <anchor moveWithCells="1">
                  <from>
                    <xdr:col>8</xdr:col>
                    <xdr:colOff>123825</xdr:colOff>
                    <xdr:row>43</xdr:row>
                    <xdr:rowOff>47625</xdr:rowOff>
                  </from>
                  <to>
                    <xdr:col>8</xdr:col>
                    <xdr:colOff>438150</xdr:colOff>
                    <xdr:row>43</xdr:row>
                    <xdr:rowOff>266700</xdr:rowOff>
                  </to>
                </anchor>
              </controlPr>
            </control>
          </mc:Choice>
        </mc:AlternateContent>
        <mc:AlternateContent xmlns:mc="http://schemas.openxmlformats.org/markup-compatibility/2006">
          <mc:Choice Requires="x14">
            <control shapeId="12831" r:id="rId72" name="Option Button 543">
              <controlPr locked="0" defaultSize="0" autoFill="0" autoLine="0" autoPict="0">
                <anchor moveWithCells="1">
                  <from>
                    <xdr:col>9</xdr:col>
                    <xdr:colOff>123825</xdr:colOff>
                    <xdr:row>43</xdr:row>
                    <xdr:rowOff>47625</xdr:rowOff>
                  </from>
                  <to>
                    <xdr:col>9</xdr:col>
                    <xdr:colOff>438150</xdr:colOff>
                    <xdr:row>43</xdr:row>
                    <xdr:rowOff>266700</xdr:rowOff>
                  </to>
                </anchor>
              </controlPr>
            </control>
          </mc:Choice>
        </mc:AlternateContent>
        <mc:AlternateContent xmlns:mc="http://schemas.openxmlformats.org/markup-compatibility/2006">
          <mc:Choice Requires="x14">
            <control shapeId="12832" r:id="rId73" name="Option Button 544">
              <controlPr locked="0" defaultSize="0" autoFill="0" autoLine="0" autoPict="0">
                <anchor moveWithCells="1">
                  <from>
                    <xdr:col>10</xdr:col>
                    <xdr:colOff>123825</xdr:colOff>
                    <xdr:row>43</xdr:row>
                    <xdr:rowOff>47625</xdr:rowOff>
                  </from>
                  <to>
                    <xdr:col>10</xdr:col>
                    <xdr:colOff>438150</xdr:colOff>
                    <xdr:row>43</xdr:row>
                    <xdr:rowOff>266700</xdr:rowOff>
                  </to>
                </anchor>
              </controlPr>
            </control>
          </mc:Choice>
        </mc:AlternateContent>
        <mc:AlternateContent xmlns:mc="http://schemas.openxmlformats.org/markup-compatibility/2006">
          <mc:Choice Requires="x14">
            <control shapeId="12833" r:id="rId74" name="Option Button 545">
              <controlPr locked="0" defaultSize="0" autoFill="0" autoLine="0" autoPict="0">
                <anchor moveWithCells="1">
                  <from>
                    <xdr:col>11</xdr:col>
                    <xdr:colOff>123825</xdr:colOff>
                    <xdr:row>43</xdr:row>
                    <xdr:rowOff>47625</xdr:rowOff>
                  </from>
                  <to>
                    <xdr:col>11</xdr:col>
                    <xdr:colOff>438150</xdr:colOff>
                    <xdr:row>43</xdr:row>
                    <xdr:rowOff>266700</xdr:rowOff>
                  </to>
                </anchor>
              </controlPr>
            </control>
          </mc:Choice>
        </mc:AlternateContent>
        <mc:AlternateContent xmlns:mc="http://schemas.openxmlformats.org/markup-compatibility/2006">
          <mc:Choice Requires="x14">
            <control shapeId="12834" r:id="rId75" name="Option Button 546">
              <controlPr locked="0" defaultSize="0" autoFill="0" autoLine="0" autoPict="0">
                <anchor moveWithCells="1">
                  <from>
                    <xdr:col>7</xdr:col>
                    <xdr:colOff>123825</xdr:colOff>
                    <xdr:row>44</xdr:row>
                    <xdr:rowOff>47625</xdr:rowOff>
                  </from>
                  <to>
                    <xdr:col>7</xdr:col>
                    <xdr:colOff>428625</xdr:colOff>
                    <xdr:row>44</xdr:row>
                    <xdr:rowOff>266700</xdr:rowOff>
                  </to>
                </anchor>
              </controlPr>
            </control>
          </mc:Choice>
        </mc:AlternateContent>
        <mc:AlternateContent xmlns:mc="http://schemas.openxmlformats.org/markup-compatibility/2006">
          <mc:Choice Requires="x14">
            <control shapeId="12835" r:id="rId76" name="Option Button 547">
              <controlPr locked="0" defaultSize="0" autoFill="0" autoLine="0" autoPict="0">
                <anchor moveWithCells="1">
                  <from>
                    <xdr:col>8</xdr:col>
                    <xdr:colOff>123825</xdr:colOff>
                    <xdr:row>44</xdr:row>
                    <xdr:rowOff>47625</xdr:rowOff>
                  </from>
                  <to>
                    <xdr:col>8</xdr:col>
                    <xdr:colOff>428625</xdr:colOff>
                    <xdr:row>44</xdr:row>
                    <xdr:rowOff>266700</xdr:rowOff>
                  </to>
                </anchor>
              </controlPr>
            </control>
          </mc:Choice>
        </mc:AlternateContent>
        <mc:AlternateContent xmlns:mc="http://schemas.openxmlformats.org/markup-compatibility/2006">
          <mc:Choice Requires="x14">
            <control shapeId="12836" r:id="rId77" name="Option Button 548">
              <controlPr locked="0" defaultSize="0" autoFill="0" autoLine="0" autoPict="0">
                <anchor moveWithCells="1">
                  <from>
                    <xdr:col>9</xdr:col>
                    <xdr:colOff>123825</xdr:colOff>
                    <xdr:row>44</xdr:row>
                    <xdr:rowOff>47625</xdr:rowOff>
                  </from>
                  <to>
                    <xdr:col>9</xdr:col>
                    <xdr:colOff>428625</xdr:colOff>
                    <xdr:row>44</xdr:row>
                    <xdr:rowOff>266700</xdr:rowOff>
                  </to>
                </anchor>
              </controlPr>
            </control>
          </mc:Choice>
        </mc:AlternateContent>
        <mc:AlternateContent xmlns:mc="http://schemas.openxmlformats.org/markup-compatibility/2006">
          <mc:Choice Requires="x14">
            <control shapeId="12837" r:id="rId78" name="Option Button 549">
              <controlPr locked="0" defaultSize="0" autoFill="0" autoLine="0" autoPict="0">
                <anchor moveWithCells="1">
                  <from>
                    <xdr:col>10</xdr:col>
                    <xdr:colOff>123825</xdr:colOff>
                    <xdr:row>44</xdr:row>
                    <xdr:rowOff>47625</xdr:rowOff>
                  </from>
                  <to>
                    <xdr:col>10</xdr:col>
                    <xdr:colOff>428625</xdr:colOff>
                    <xdr:row>44</xdr:row>
                    <xdr:rowOff>266700</xdr:rowOff>
                  </to>
                </anchor>
              </controlPr>
            </control>
          </mc:Choice>
        </mc:AlternateContent>
        <mc:AlternateContent xmlns:mc="http://schemas.openxmlformats.org/markup-compatibility/2006">
          <mc:Choice Requires="x14">
            <control shapeId="12838" r:id="rId79" name="Option Button 550">
              <controlPr locked="0" defaultSize="0" autoFill="0" autoLine="0" autoPict="0">
                <anchor moveWithCells="1">
                  <from>
                    <xdr:col>11</xdr:col>
                    <xdr:colOff>123825</xdr:colOff>
                    <xdr:row>44</xdr:row>
                    <xdr:rowOff>57150</xdr:rowOff>
                  </from>
                  <to>
                    <xdr:col>11</xdr:col>
                    <xdr:colOff>428625</xdr:colOff>
                    <xdr:row>44</xdr:row>
                    <xdr:rowOff>276225</xdr:rowOff>
                  </to>
                </anchor>
              </controlPr>
            </control>
          </mc:Choice>
        </mc:AlternateContent>
        <mc:AlternateContent xmlns:mc="http://schemas.openxmlformats.org/markup-compatibility/2006">
          <mc:Choice Requires="x14">
            <control shapeId="12840" r:id="rId80" name="Option Button 552">
              <controlPr locked="0" defaultSize="0" autoFill="0" autoLine="0" autoPict="0">
                <anchor moveWithCells="1">
                  <from>
                    <xdr:col>7</xdr:col>
                    <xdr:colOff>123825</xdr:colOff>
                    <xdr:row>45</xdr:row>
                    <xdr:rowOff>57150</xdr:rowOff>
                  </from>
                  <to>
                    <xdr:col>7</xdr:col>
                    <xdr:colOff>428625</xdr:colOff>
                    <xdr:row>45</xdr:row>
                    <xdr:rowOff>276225</xdr:rowOff>
                  </to>
                </anchor>
              </controlPr>
            </control>
          </mc:Choice>
        </mc:AlternateContent>
        <mc:AlternateContent xmlns:mc="http://schemas.openxmlformats.org/markup-compatibility/2006">
          <mc:Choice Requires="x14">
            <control shapeId="12841" r:id="rId81" name="Option Button 553">
              <controlPr locked="0" defaultSize="0" autoFill="0" autoLine="0" autoPict="0">
                <anchor moveWithCells="1">
                  <from>
                    <xdr:col>8</xdr:col>
                    <xdr:colOff>123825</xdr:colOff>
                    <xdr:row>45</xdr:row>
                    <xdr:rowOff>57150</xdr:rowOff>
                  </from>
                  <to>
                    <xdr:col>8</xdr:col>
                    <xdr:colOff>428625</xdr:colOff>
                    <xdr:row>45</xdr:row>
                    <xdr:rowOff>276225</xdr:rowOff>
                  </to>
                </anchor>
              </controlPr>
            </control>
          </mc:Choice>
        </mc:AlternateContent>
        <mc:AlternateContent xmlns:mc="http://schemas.openxmlformats.org/markup-compatibility/2006">
          <mc:Choice Requires="x14">
            <control shapeId="12842" r:id="rId82" name="Option Button 554">
              <controlPr locked="0" defaultSize="0" autoFill="0" autoLine="0" autoPict="0">
                <anchor moveWithCells="1">
                  <from>
                    <xdr:col>9</xdr:col>
                    <xdr:colOff>123825</xdr:colOff>
                    <xdr:row>45</xdr:row>
                    <xdr:rowOff>57150</xdr:rowOff>
                  </from>
                  <to>
                    <xdr:col>9</xdr:col>
                    <xdr:colOff>428625</xdr:colOff>
                    <xdr:row>45</xdr:row>
                    <xdr:rowOff>276225</xdr:rowOff>
                  </to>
                </anchor>
              </controlPr>
            </control>
          </mc:Choice>
        </mc:AlternateContent>
        <mc:AlternateContent xmlns:mc="http://schemas.openxmlformats.org/markup-compatibility/2006">
          <mc:Choice Requires="x14">
            <control shapeId="12843" r:id="rId83" name="Option Button 555">
              <controlPr locked="0" defaultSize="0" autoFill="0" autoLine="0" autoPict="0">
                <anchor moveWithCells="1">
                  <from>
                    <xdr:col>10</xdr:col>
                    <xdr:colOff>123825</xdr:colOff>
                    <xdr:row>45</xdr:row>
                    <xdr:rowOff>57150</xdr:rowOff>
                  </from>
                  <to>
                    <xdr:col>10</xdr:col>
                    <xdr:colOff>428625</xdr:colOff>
                    <xdr:row>45</xdr:row>
                    <xdr:rowOff>276225</xdr:rowOff>
                  </to>
                </anchor>
              </controlPr>
            </control>
          </mc:Choice>
        </mc:AlternateContent>
        <mc:AlternateContent xmlns:mc="http://schemas.openxmlformats.org/markup-compatibility/2006">
          <mc:Choice Requires="x14">
            <control shapeId="12844" r:id="rId84" name="Option Button 556">
              <controlPr locked="0" defaultSize="0" autoFill="0" autoLine="0" autoPict="0">
                <anchor moveWithCells="1">
                  <from>
                    <xdr:col>11</xdr:col>
                    <xdr:colOff>123825</xdr:colOff>
                    <xdr:row>45</xdr:row>
                    <xdr:rowOff>57150</xdr:rowOff>
                  </from>
                  <to>
                    <xdr:col>11</xdr:col>
                    <xdr:colOff>428625</xdr:colOff>
                    <xdr:row>45</xdr:row>
                    <xdr:rowOff>276225</xdr:rowOff>
                  </to>
                </anchor>
              </controlPr>
            </control>
          </mc:Choice>
        </mc:AlternateContent>
        <mc:AlternateContent xmlns:mc="http://schemas.openxmlformats.org/markup-compatibility/2006">
          <mc:Choice Requires="x14">
            <control shapeId="12845" r:id="rId85" name="Option Button 557">
              <controlPr locked="0" defaultSize="0" autoFill="0" autoLine="0" autoPict="0">
                <anchor moveWithCells="1">
                  <from>
                    <xdr:col>7</xdr:col>
                    <xdr:colOff>123825</xdr:colOff>
                    <xdr:row>46</xdr:row>
                    <xdr:rowOff>57150</xdr:rowOff>
                  </from>
                  <to>
                    <xdr:col>7</xdr:col>
                    <xdr:colOff>428625</xdr:colOff>
                    <xdr:row>46</xdr:row>
                    <xdr:rowOff>276225</xdr:rowOff>
                  </to>
                </anchor>
              </controlPr>
            </control>
          </mc:Choice>
        </mc:AlternateContent>
        <mc:AlternateContent xmlns:mc="http://schemas.openxmlformats.org/markup-compatibility/2006">
          <mc:Choice Requires="x14">
            <control shapeId="12846" r:id="rId86" name="Option Button 558">
              <controlPr locked="0" defaultSize="0" autoFill="0" autoLine="0" autoPict="0">
                <anchor moveWithCells="1">
                  <from>
                    <xdr:col>8</xdr:col>
                    <xdr:colOff>123825</xdr:colOff>
                    <xdr:row>46</xdr:row>
                    <xdr:rowOff>57150</xdr:rowOff>
                  </from>
                  <to>
                    <xdr:col>8</xdr:col>
                    <xdr:colOff>428625</xdr:colOff>
                    <xdr:row>46</xdr:row>
                    <xdr:rowOff>276225</xdr:rowOff>
                  </to>
                </anchor>
              </controlPr>
            </control>
          </mc:Choice>
        </mc:AlternateContent>
        <mc:AlternateContent xmlns:mc="http://schemas.openxmlformats.org/markup-compatibility/2006">
          <mc:Choice Requires="x14">
            <control shapeId="12847" r:id="rId87" name="Option Button 559">
              <controlPr locked="0" defaultSize="0" autoFill="0" autoLine="0" autoPict="0">
                <anchor moveWithCells="1">
                  <from>
                    <xdr:col>9</xdr:col>
                    <xdr:colOff>123825</xdr:colOff>
                    <xdr:row>46</xdr:row>
                    <xdr:rowOff>57150</xdr:rowOff>
                  </from>
                  <to>
                    <xdr:col>9</xdr:col>
                    <xdr:colOff>428625</xdr:colOff>
                    <xdr:row>46</xdr:row>
                    <xdr:rowOff>276225</xdr:rowOff>
                  </to>
                </anchor>
              </controlPr>
            </control>
          </mc:Choice>
        </mc:AlternateContent>
        <mc:AlternateContent xmlns:mc="http://schemas.openxmlformats.org/markup-compatibility/2006">
          <mc:Choice Requires="x14">
            <control shapeId="12848" r:id="rId88" name="Option Button 560">
              <controlPr locked="0" defaultSize="0" autoFill="0" autoLine="0" autoPict="0">
                <anchor moveWithCells="1">
                  <from>
                    <xdr:col>10</xdr:col>
                    <xdr:colOff>123825</xdr:colOff>
                    <xdr:row>46</xdr:row>
                    <xdr:rowOff>57150</xdr:rowOff>
                  </from>
                  <to>
                    <xdr:col>10</xdr:col>
                    <xdr:colOff>428625</xdr:colOff>
                    <xdr:row>46</xdr:row>
                    <xdr:rowOff>276225</xdr:rowOff>
                  </to>
                </anchor>
              </controlPr>
            </control>
          </mc:Choice>
        </mc:AlternateContent>
        <mc:AlternateContent xmlns:mc="http://schemas.openxmlformats.org/markup-compatibility/2006">
          <mc:Choice Requires="x14">
            <control shapeId="12849" r:id="rId89" name="Option Button 561">
              <controlPr locked="0" defaultSize="0" autoFill="0" autoLine="0" autoPict="0">
                <anchor moveWithCells="1">
                  <from>
                    <xdr:col>11</xdr:col>
                    <xdr:colOff>123825</xdr:colOff>
                    <xdr:row>46</xdr:row>
                    <xdr:rowOff>57150</xdr:rowOff>
                  </from>
                  <to>
                    <xdr:col>11</xdr:col>
                    <xdr:colOff>428625</xdr:colOff>
                    <xdr:row>46</xdr:row>
                    <xdr:rowOff>276225</xdr:rowOff>
                  </to>
                </anchor>
              </controlPr>
            </control>
          </mc:Choice>
        </mc:AlternateContent>
        <mc:AlternateContent xmlns:mc="http://schemas.openxmlformats.org/markup-compatibility/2006">
          <mc:Choice Requires="x14">
            <control shapeId="12850" r:id="rId90" name="Option Button 562">
              <controlPr locked="0" defaultSize="0" autoFill="0" autoLine="0" autoPict="0">
                <anchor moveWithCells="1">
                  <from>
                    <xdr:col>7</xdr:col>
                    <xdr:colOff>95250</xdr:colOff>
                    <xdr:row>38</xdr:row>
                    <xdr:rowOff>76200</xdr:rowOff>
                  </from>
                  <to>
                    <xdr:col>7</xdr:col>
                    <xdr:colOff>400050</xdr:colOff>
                    <xdr:row>38</xdr:row>
                    <xdr:rowOff>295275</xdr:rowOff>
                  </to>
                </anchor>
              </controlPr>
            </control>
          </mc:Choice>
        </mc:AlternateContent>
        <mc:AlternateContent xmlns:mc="http://schemas.openxmlformats.org/markup-compatibility/2006">
          <mc:Choice Requires="x14">
            <control shapeId="12851" r:id="rId91" name="Option Button 563">
              <controlPr locked="0" defaultSize="0" autoFill="0" autoLine="0" autoPict="0">
                <anchor moveWithCells="1">
                  <from>
                    <xdr:col>8</xdr:col>
                    <xdr:colOff>95250</xdr:colOff>
                    <xdr:row>38</xdr:row>
                    <xdr:rowOff>76200</xdr:rowOff>
                  </from>
                  <to>
                    <xdr:col>8</xdr:col>
                    <xdr:colOff>400050</xdr:colOff>
                    <xdr:row>38</xdr:row>
                    <xdr:rowOff>295275</xdr:rowOff>
                  </to>
                </anchor>
              </controlPr>
            </control>
          </mc:Choice>
        </mc:AlternateContent>
        <mc:AlternateContent xmlns:mc="http://schemas.openxmlformats.org/markup-compatibility/2006">
          <mc:Choice Requires="x14">
            <control shapeId="12852" r:id="rId92" name="Option Button 564">
              <controlPr locked="0" defaultSize="0" autoFill="0" autoLine="0" autoPict="0">
                <anchor moveWithCells="1">
                  <from>
                    <xdr:col>9</xdr:col>
                    <xdr:colOff>95250</xdr:colOff>
                    <xdr:row>38</xdr:row>
                    <xdr:rowOff>76200</xdr:rowOff>
                  </from>
                  <to>
                    <xdr:col>9</xdr:col>
                    <xdr:colOff>400050</xdr:colOff>
                    <xdr:row>38</xdr:row>
                    <xdr:rowOff>295275</xdr:rowOff>
                  </to>
                </anchor>
              </controlPr>
            </control>
          </mc:Choice>
        </mc:AlternateContent>
        <mc:AlternateContent xmlns:mc="http://schemas.openxmlformats.org/markup-compatibility/2006">
          <mc:Choice Requires="x14">
            <control shapeId="12853" r:id="rId93" name="Option Button 565">
              <controlPr locked="0" defaultSize="0" autoFill="0" autoLine="0" autoPict="0">
                <anchor moveWithCells="1">
                  <from>
                    <xdr:col>10</xdr:col>
                    <xdr:colOff>95250</xdr:colOff>
                    <xdr:row>38</xdr:row>
                    <xdr:rowOff>76200</xdr:rowOff>
                  </from>
                  <to>
                    <xdr:col>10</xdr:col>
                    <xdr:colOff>400050</xdr:colOff>
                    <xdr:row>38</xdr:row>
                    <xdr:rowOff>295275</xdr:rowOff>
                  </to>
                </anchor>
              </controlPr>
            </control>
          </mc:Choice>
        </mc:AlternateContent>
        <mc:AlternateContent xmlns:mc="http://schemas.openxmlformats.org/markup-compatibility/2006">
          <mc:Choice Requires="x14">
            <control shapeId="12854" r:id="rId94" name="Option Button 566">
              <controlPr locked="0" defaultSize="0" autoFill="0" autoLine="0" autoPict="0">
                <anchor moveWithCells="1">
                  <from>
                    <xdr:col>11</xdr:col>
                    <xdr:colOff>104775</xdr:colOff>
                    <xdr:row>38</xdr:row>
                    <xdr:rowOff>76200</xdr:rowOff>
                  </from>
                  <to>
                    <xdr:col>11</xdr:col>
                    <xdr:colOff>400050</xdr:colOff>
                    <xdr:row>38</xdr:row>
                    <xdr:rowOff>295275</xdr:rowOff>
                  </to>
                </anchor>
              </controlPr>
            </control>
          </mc:Choice>
        </mc:AlternateContent>
        <mc:AlternateContent xmlns:mc="http://schemas.openxmlformats.org/markup-compatibility/2006">
          <mc:Choice Requires="x14">
            <control shapeId="12878" r:id="rId95" name="Group Box 590">
              <controlPr defaultSize="0" autoFill="0" autoPict="0">
                <anchor moveWithCells="1">
                  <from>
                    <xdr:col>7</xdr:col>
                    <xdr:colOff>0</xdr:colOff>
                    <xdr:row>47</xdr:row>
                    <xdr:rowOff>0</xdr:rowOff>
                  </from>
                  <to>
                    <xdr:col>12</xdr:col>
                    <xdr:colOff>0</xdr:colOff>
                    <xdr:row>48</xdr:row>
                    <xdr:rowOff>0</xdr:rowOff>
                  </to>
                </anchor>
              </controlPr>
            </control>
          </mc:Choice>
        </mc:AlternateContent>
        <mc:AlternateContent xmlns:mc="http://schemas.openxmlformats.org/markup-compatibility/2006">
          <mc:Choice Requires="x14">
            <control shapeId="12935" r:id="rId96" name="Option Button 647">
              <controlPr locked="0" defaultSize="0" autoFill="0" autoLine="0" autoPict="0">
                <anchor moveWithCells="1">
                  <from>
                    <xdr:col>7</xdr:col>
                    <xdr:colOff>104775</xdr:colOff>
                    <xdr:row>47</xdr:row>
                    <xdr:rowOff>47625</xdr:rowOff>
                  </from>
                  <to>
                    <xdr:col>7</xdr:col>
                    <xdr:colOff>419100</xdr:colOff>
                    <xdr:row>47</xdr:row>
                    <xdr:rowOff>266700</xdr:rowOff>
                  </to>
                </anchor>
              </controlPr>
            </control>
          </mc:Choice>
        </mc:AlternateContent>
        <mc:AlternateContent xmlns:mc="http://schemas.openxmlformats.org/markup-compatibility/2006">
          <mc:Choice Requires="x14">
            <control shapeId="12936" r:id="rId97" name="Option Button 648">
              <controlPr locked="0" defaultSize="0" autoFill="0" autoLine="0" autoPict="0">
                <anchor moveWithCells="1">
                  <from>
                    <xdr:col>8</xdr:col>
                    <xdr:colOff>123825</xdr:colOff>
                    <xdr:row>47</xdr:row>
                    <xdr:rowOff>47625</xdr:rowOff>
                  </from>
                  <to>
                    <xdr:col>8</xdr:col>
                    <xdr:colOff>438150</xdr:colOff>
                    <xdr:row>47</xdr:row>
                    <xdr:rowOff>266700</xdr:rowOff>
                  </to>
                </anchor>
              </controlPr>
            </control>
          </mc:Choice>
        </mc:AlternateContent>
        <mc:AlternateContent xmlns:mc="http://schemas.openxmlformats.org/markup-compatibility/2006">
          <mc:Choice Requires="x14">
            <control shapeId="12937" r:id="rId98" name="Option Button 649">
              <controlPr locked="0" defaultSize="0" autoFill="0" autoLine="0" autoPict="0">
                <anchor moveWithCells="1">
                  <from>
                    <xdr:col>9</xdr:col>
                    <xdr:colOff>85725</xdr:colOff>
                    <xdr:row>47</xdr:row>
                    <xdr:rowOff>47625</xdr:rowOff>
                  </from>
                  <to>
                    <xdr:col>9</xdr:col>
                    <xdr:colOff>400050</xdr:colOff>
                    <xdr:row>47</xdr:row>
                    <xdr:rowOff>266700</xdr:rowOff>
                  </to>
                </anchor>
              </controlPr>
            </control>
          </mc:Choice>
        </mc:AlternateContent>
        <mc:AlternateContent xmlns:mc="http://schemas.openxmlformats.org/markup-compatibility/2006">
          <mc:Choice Requires="x14">
            <control shapeId="12938" r:id="rId99" name="Option Button 650">
              <controlPr locked="0" defaultSize="0" autoFill="0" autoLine="0" autoPict="0">
                <anchor moveWithCells="1">
                  <from>
                    <xdr:col>10</xdr:col>
                    <xdr:colOff>85725</xdr:colOff>
                    <xdr:row>47</xdr:row>
                    <xdr:rowOff>47625</xdr:rowOff>
                  </from>
                  <to>
                    <xdr:col>10</xdr:col>
                    <xdr:colOff>400050</xdr:colOff>
                    <xdr:row>47</xdr:row>
                    <xdr:rowOff>266700</xdr:rowOff>
                  </to>
                </anchor>
              </controlPr>
            </control>
          </mc:Choice>
        </mc:AlternateContent>
        <mc:AlternateContent xmlns:mc="http://schemas.openxmlformats.org/markup-compatibility/2006">
          <mc:Choice Requires="x14">
            <control shapeId="12939" r:id="rId100" name="Option Button 651">
              <controlPr locked="0" defaultSize="0" autoFill="0" autoLine="0" autoPict="0">
                <anchor moveWithCells="1">
                  <from>
                    <xdr:col>11</xdr:col>
                    <xdr:colOff>114300</xdr:colOff>
                    <xdr:row>47</xdr:row>
                    <xdr:rowOff>47625</xdr:rowOff>
                  </from>
                  <to>
                    <xdr:col>11</xdr:col>
                    <xdr:colOff>428625</xdr:colOff>
                    <xdr:row>47</xdr:row>
                    <xdr:rowOff>266700</xdr:rowOff>
                  </to>
                </anchor>
              </controlPr>
            </control>
          </mc:Choice>
        </mc:AlternateContent>
        <mc:AlternateContent xmlns:mc="http://schemas.openxmlformats.org/markup-compatibility/2006">
          <mc:Choice Requires="x14">
            <control shapeId="12947" r:id="rId101" name="Group Box 659">
              <controlPr defaultSize="0" autoFill="0" autoPict="0">
                <anchor moveWithCells="1">
                  <from>
                    <xdr:col>7</xdr:col>
                    <xdr:colOff>0</xdr:colOff>
                    <xdr:row>63</xdr:row>
                    <xdr:rowOff>0</xdr:rowOff>
                  </from>
                  <to>
                    <xdr:col>12</xdr:col>
                    <xdr:colOff>0</xdr:colOff>
                    <xdr:row>64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7000000}">
          <x14:formula1>
            <xm:f>'COMPT. TÉCNICAS'!$C$3:$C$23</xm:f>
          </x14:formula1>
          <xm:sqref>B62:B64 C63:C64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3"/>
  <dimension ref="A1:BK216"/>
  <sheetViews>
    <sheetView showGridLines="0" view="pageBreakPreview" topLeftCell="A5" zoomScale="84" zoomScaleNormal="70" zoomScaleSheetLayoutView="84" workbookViewId="0">
      <selection activeCell="C25" sqref="C25:J25"/>
    </sheetView>
  </sheetViews>
  <sheetFormatPr baseColWidth="10" defaultRowHeight="12.75" x14ac:dyDescent="0.2"/>
  <cols>
    <col min="1" max="1" width="3.7109375" style="247" customWidth="1"/>
    <col min="2" max="2" width="5.7109375" style="247" customWidth="1"/>
    <col min="3" max="3" width="9.140625" style="247" customWidth="1"/>
    <col min="4" max="4" width="7.28515625" style="247" customWidth="1"/>
    <col min="5" max="6" width="5.7109375" style="247" customWidth="1"/>
    <col min="7" max="7" width="10.140625" style="247" customWidth="1"/>
    <col min="8" max="8" width="9.28515625" style="247" customWidth="1"/>
    <col min="9" max="9" width="6.42578125" style="247" customWidth="1"/>
    <col min="10" max="10" width="8.5703125" style="247" customWidth="1"/>
    <col min="11" max="11" width="6" style="247" customWidth="1"/>
    <col min="12" max="12" width="6.85546875" style="247" customWidth="1"/>
    <col min="13" max="13" width="7.42578125" style="248" customWidth="1"/>
    <col min="14" max="14" width="11.7109375" style="247" customWidth="1"/>
    <col min="15" max="15" width="6.42578125" style="247" customWidth="1"/>
    <col min="16" max="16" width="6.7109375" style="248" customWidth="1"/>
    <col min="17" max="17" width="7.7109375" style="248" customWidth="1"/>
    <col min="18" max="18" width="6.140625" style="248" customWidth="1"/>
    <col min="19" max="19" width="12.5703125" style="248" customWidth="1"/>
    <col min="20" max="20" width="8.28515625" style="248" customWidth="1"/>
    <col min="21" max="21" width="15.42578125" style="247" customWidth="1"/>
    <col min="22" max="22" width="3.7109375" style="247" customWidth="1"/>
    <col min="23" max="23" width="11.42578125" style="247" hidden="1" customWidth="1"/>
    <col min="24" max="24" width="12.28515625" style="247" hidden="1" customWidth="1"/>
    <col min="25" max="63" width="11.42578125" style="247" hidden="1" customWidth="1"/>
    <col min="64" max="71" width="11.42578125" style="247" customWidth="1"/>
    <col min="72" max="16384" width="11.42578125" style="247"/>
  </cols>
  <sheetData>
    <row r="1" spans="1:25" ht="21.75" hidden="1" customHeight="1" x14ac:dyDescent="0.2">
      <c r="K1"/>
    </row>
    <row r="2" spans="1:25" ht="12.75" customHeight="1" x14ac:dyDescent="0.2">
      <c r="B2" s="249"/>
      <c r="C2" s="250"/>
      <c r="D2" s="251"/>
      <c r="E2" s="1069" t="s">
        <v>623</v>
      </c>
      <c r="F2" s="1070"/>
      <c r="G2" s="1070"/>
      <c r="H2" s="1070"/>
      <c r="I2" s="1070"/>
      <c r="J2" s="1070"/>
      <c r="K2" s="1070"/>
      <c r="L2" s="1070"/>
      <c r="M2" s="1070"/>
      <c r="N2" s="1070"/>
      <c r="O2" s="1070"/>
      <c r="P2" s="1070"/>
      <c r="Q2" s="1070"/>
      <c r="R2" s="1070"/>
      <c r="S2" s="1071"/>
      <c r="T2" s="252" t="s">
        <v>228</v>
      </c>
      <c r="U2" s="253">
        <v>42370</v>
      </c>
    </row>
    <row r="3" spans="1:25" ht="12.75" customHeight="1" x14ac:dyDescent="0.2">
      <c r="B3" s="254"/>
      <c r="C3" s="255"/>
      <c r="D3" s="256"/>
      <c r="E3" s="1072"/>
      <c r="F3" s="1073"/>
      <c r="G3" s="1073"/>
      <c r="H3" s="1073"/>
      <c r="I3" s="1073"/>
      <c r="J3" s="1073"/>
      <c r="K3" s="1073"/>
      <c r="L3" s="1073"/>
      <c r="M3" s="1073"/>
      <c r="N3" s="1073"/>
      <c r="O3" s="1073"/>
      <c r="P3" s="1073"/>
      <c r="Q3" s="1073"/>
      <c r="R3" s="1073"/>
      <c r="S3" s="1074"/>
      <c r="T3" s="257" t="s">
        <v>229</v>
      </c>
      <c r="U3" s="258" t="s">
        <v>232</v>
      </c>
    </row>
    <row r="4" spans="1:25" ht="12.75" customHeight="1" x14ac:dyDescent="0.2">
      <c r="B4" s="254"/>
      <c r="C4" s="255"/>
      <c r="D4" s="256"/>
      <c r="E4" s="1072"/>
      <c r="F4" s="1073"/>
      <c r="G4" s="1073"/>
      <c r="H4" s="1073"/>
      <c r="I4" s="1073"/>
      <c r="J4" s="1073"/>
      <c r="K4" s="1073"/>
      <c r="L4" s="1073"/>
      <c r="M4" s="1073"/>
      <c r="N4" s="1073"/>
      <c r="O4" s="1073"/>
      <c r="P4" s="1073"/>
      <c r="Q4" s="1073"/>
      <c r="R4" s="1073"/>
      <c r="S4" s="1074"/>
      <c r="T4" s="257" t="s">
        <v>230</v>
      </c>
      <c r="U4" s="258" t="s">
        <v>233</v>
      </c>
    </row>
    <row r="5" spans="1:25" ht="12.75" customHeight="1" thickBot="1" x14ac:dyDescent="0.25">
      <c r="B5" s="259"/>
      <c r="C5" s="260"/>
      <c r="D5" s="261"/>
      <c r="E5" s="1075"/>
      <c r="F5" s="1076"/>
      <c r="G5" s="1076"/>
      <c r="H5" s="1076"/>
      <c r="I5" s="1076"/>
      <c r="J5" s="1076"/>
      <c r="K5" s="1076"/>
      <c r="L5" s="1076"/>
      <c r="M5" s="1076"/>
      <c r="N5" s="1076"/>
      <c r="O5" s="1076"/>
      <c r="P5" s="1076"/>
      <c r="Q5" s="1076"/>
      <c r="R5" s="1076"/>
      <c r="S5" s="1077"/>
      <c r="T5" s="262" t="s">
        <v>231</v>
      </c>
      <c r="U5" s="263"/>
    </row>
    <row r="6" spans="1:25" ht="12.75" customHeight="1" x14ac:dyDescent="0.2">
      <c r="B6" s="1078" t="s">
        <v>1</v>
      </c>
      <c r="C6" s="1079"/>
      <c r="D6" s="1079"/>
      <c r="E6" s="1079"/>
      <c r="F6" s="1079"/>
      <c r="G6" s="1080"/>
      <c r="H6" s="1081" t="s">
        <v>316</v>
      </c>
      <c r="I6" s="1082"/>
      <c r="J6" s="1082"/>
      <c r="K6" s="1082"/>
      <c r="L6" s="1082"/>
      <c r="M6" s="1082"/>
      <c r="N6" s="1082"/>
      <c r="O6" s="1082"/>
      <c r="P6" s="1082"/>
      <c r="Q6" s="1082"/>
      <c r="R6" s="1082"/>
      <c r="S6" s="1082"/>
      <c r="T6" s="1082"/>
      <c r="U6" s="1083"/>
      <c r="V6" s="1068"/>
    </row>
    <row r="7" spans="1:25" ht="12.75" customHeight="1" x14ac:dyDescent="0.2">
      <c r="B7" s="1084" t="s">
        <v>628</v>
      </c>
      <c r="C7" s="1085"/>
      <c r="D7" s="1085"/>
      <c r="E7" s="1085"/>
      <c r="F7" s="1085"/>
      <c r="G7" s="1086"/>
      <c r="H7" s="863" t="s">
        <v>614</v>
      </c>
      <c r="I7" s="863"/>
      <c r="J7" s="863"/>
      <c r="K7" s="863"/>
      <c r="L7" s="863"/>
      <c r="M7" s="863"/>
      <c r="N7" s="863"/>
      <c r="O7" s="863"/>
      <c r="P7" s="863"/>
      <c r="Q7" s="863"/>
      <c r="R7" s="863"/>
      <c r="S7" s="863"/>
      <c r="T7" s="863"/>
      <c r="U7" s="1087"/>
      <c r="V7" s="1068"/>
    </row>
    <row r="8" spans="1:25" ht="12.75" customHeight="1" x14ac:dyDescent="0.2">
      <c r="B8" s="1084" t="s">
        <v>0</v>
      </c>
      <c r="C8" s="1085"/>
      <c r="D8" s="1085"/>
      <c r="E8" s="1085"/>
      <c r="F8" s="1085"/>
      <c r="G8" s="1086"/>
      <c r="H8" s="863" t="s">
        <v>613</v>
      </c>
      <c r="I8" s="863"/>
      <c r="J8" s="863"/>
      <c r="K8" s="863"/>
      <c r="L8" s="863"/>
      <c r="M8" s="863"/>
      <c r="N8" s="863"/>
      <c r="O8" s="863"/>
      <c r="P8" s="863"/>
      <c r="Q8" s="863"/>
      <c r="R8" s="863"/>
      <c r="S8" s="863"/>
      <c r="T8" s="863"/>
      <c r="U8" s="1087"/>
    </row>
    <row r="9" spans="1:25" ht="12.75" customHeight="1" x14ac:dyDescent="0.2">
      <c r="B9" s="1084" t="s">
        <v>227</v>
      </c>
      <c r="C9" s="1085"/>
      <c r="D9" s="1085"/>
      <c r="E9" s="1085"/>
      <c r="F9" s="1085"/>
      <c r="G9" s="1086"/>
      <c r="H9" s="1168">
        <v>1718151254</v>
      </c>
      <c r="I9" s="1168"/>
      <c r="J9" s="1168"/>
      <c r="K9" s="1168"/>
      <c r="L9" s="1168"/>
      <c r="M9" s="1168"/>
      <c r="N9" s="1168"/>
      <c r="O9" s="1168"/>
      <c r="P9" s="1168"/>
      <c r="Q9" s="1168"/>
      <c r="R9" s="1168"/>
      <c r="S9" s="1168"/>
      <c r="T9" s="1168"/>
      <c r="U9" s="1169"/>
    </row>
    <row r="10" spans="1:25" ht="12.75" customHeight="1" x14ac:dyDescent="0.2">
      <c r="B10" s="1084" t="s">
        <v>154</v>
      </c>
      <c r="C10" s="1085"/>
      <c r="D10" s="1085"/>
      <c r="E10" s="1085"/>
      <c r="F10" s="1085"/>
      <c r="G10" s="1086"/>
      <c r="H10" s="863" t="s">
        <v>615</v>
      </c>
      <c r="I10" s="863"/>
      <c r="J10" s="863"/>
      <c r="K10" s="863"/>
      <c r="L10" s="863"/>
      <c r="M10" s="863"/>
      <c r="N10" s="863"/>
      <c r="O10" s="863"/>
      <c r="P10" s="863"/>
      <c r="Q10" s="863"/>
      <c r="R10" s="863"/>
      <c r="S10" s="863"/>
      <c r="T10" s="863"/>
      <c r="U10" s="1087"/>
    </row>
    <row r="11" spans="1:25" ht="12.75" customHeight="1" thickBot="1" x14ac:dyDescent="0.25">
      <c r="A11"/>
      <c r="B11" s="1094" t="s">
        <v>155</v>
      </c>
      <c r="C11" s="1095"/>
      <c r="D11" s="1095"/>
      <c r="E11" s="1095"/>
      <c r="F11" s="1095"/>
      <c r="G11" s="1096"/>
      <c r="H11" s="809" t="s">
        <v>337</v>
      </c>
      <c r="I11" s="810"/>
      <c r="J11" s="810"/>
      <c r="K11" s="810"/>
      <c r="L11" s="810"/>
      <c r="M11" s="810"/>
      <c r="N11" s="810"/>
      <c r="O11" s="810"/>
      <c r="P11" s="810"/>
      <c r="Q11" s="810"/>
      <c r="R11" s="810"/>
      <c r="S11" s="810"/>
      <c r="T11" s="810"/>
      <c r="U11" s="1097"/>
    </row>
    <row r="12" spans="1:25" ht="6.75" hidden="1" customHeight="1" x14ac:dyDescent="0.2">
      <c r="A12"/>
      <c r="B12" s="264"/>
      <c r="C12" s="265"/>
      <c r="D12" s="266"/>
      <c r="E12" s="265"/>
      <c r="F12" s="265"/>
      <c r="G12" s="266"/>
      <c r="H12" s="266"/>
      <c r="I12" s="266"/>
      <c r="J12" s="266"/>
      <c r="K12" s="265"/>
      <c r="L12" s="265"/>
      <c r="M12" s="267"/>
      <c r="N12" s="265"/>
      <c r="O12" s="265"/>
      <c r="P12" s="267"/>
      <c r="Q12" s="267"/>
      <c r="R12" s="267"/>
      <c r="S12" s="267"/>
      <c r="T12" s="267"/>
      <c r="U12" s="268"/>
    </row>
    <row r="13" spans="1:25" ht="15" hidden="1" customHeight="1" x14ac:dyDescent="0.2">
      <c r="A13"/>
      <c r="B13" s="269"/>
      <c r="C13" s="1088" t="s">
        <v>513</v>
      </c>
      <c r="D13" s="1088"/>
      <c r="E13" s="1088"/>
      <c r="F13" s="270"/>
      <c r="G13" s="270"/>
      <c r="H13" s="271" t="s">
        <v>514</v>
      </c>
      <c r="I13" s="270"/>
      <c r="J13" s="272"/>
      <c r="K13" s="272"/>
      <c r="L13" s="271" t="s">
        <v>515</v>
      </c>
      <c r="M13" s="247"/>
      <c r="O13" s="273"/>
      <c r="P13" s="1089" t="s">
        <v>516</v>
      </c>
      <c r="Q13" s="1089"/>
      <c r="R13" s="1089"/>
      <c r="S13" s="1089"/>
      <c r="T13" s="273"/>
      <c r="U13" s="274"/>
    </row>
    <row r="14" spans="1:25" ht="15" hidden="1" customHeight="1" x14ac:dyDescent="0.2">
      <c r="A14"/>
      <c r="B14" s="269"/>
      <c r="C14" s="1088" t="s">
        <v>517</v>
      </c>
      <c r="D14" s="1088"/>
      <c r="E14" s="1088"/>
      <c r="F14" s="270"/>
      <c r="G14" s="270"/>
      <c r="H14" s="1090" t="s">
        <v>518</v>
      </c>
      <c r="I14" s="1090"/>
      <c r="J14" s="1090"/>
      <c r="K14" s="1090"/>
      <c r="L14" s="1090"/>
      <c r="M14" s="247"/>
      <c r="O14" s="273"/>
      <c r="P14" s="271" t="s">
        <v>519</v>
      </c>
      <c r="Q14" s="247"/>
      <c r="R14" s="247"/>
      <c r="S14" s="247"/>
      <c r="T14" s="273"/>
      <c r="U14" s="274"/>
      <c r="W14" s="247">
        <v>0</v>
      </c>
      <c r="X14" s="247" t="str">
        <f>IF(W14=1,"APOYO",IF(W14=2,"TÉCNICO",IF(W14=3,"EJECUTOR",IF(W14=4,"LIDER",""))))</f>
        <v/>
      </c>
      <c r="Y14" s="398" t="s">
        <v>331</v>
      </c>
    </row>
    <row r="15" spans="1:25" ht="12" hidden="1" customHeight="1" thickBot="1" x14ac:dyDescent="0.25">
      <c r="A15"/>
      <c r="B15" s="276"/>
      <c r="C15" s="277"/>
      <c r="D15" s="278"/>
      <c r="E15" s="278"/>
      <c r="F15" s="279"/>
      <c r="G15" s="279"/>
      <c r="H15" s="279"/>
      <c r="I15" s="279"/>
      <c r="J15" s="278"/>
      <c r="K15" s="278"/>
      <c r="L15" s="280"/>
      <c r="M15" s="278"/>
      <c r="N15" s="277"/>
      <c r="O15" s="278"/>
      <c r="P15" s="278"/>
      <c r="Q15" s="281"/>
      <c r="R15" s="281"/>
      <c r="S15" s="281"/>
      <c r="T15" s="281"/>
      <c r="U15" s="282"/>
      <c r="Y15" s="398" t="s">
        <v>332</v>
      </c>
    </row>
    <row r="16" spans="1:25" ht="20.85" customHeight="1" x14ac:dyDescent="0.2">
      <c r="B16" s="1170" t="s">
        <v>520</v>
      </c>
      <c r="C16" s="1171"/>
      <c r="D16" s="1171"/>
      <c r="E16" s="1171"/>
      <c r="F16" s="1171"/>
      <c r="G16" s="1171"/>
      <c r="H16" s="1171"/>
      <c r="I16" s="1171"/>
      <c r="J16" s="1171"/>
      <c r="K16" s="1171"/>
      <c r="L16" s="1171"/>
      <c r="M16" s="1171"/>
      <c r="N16" s="1171"/>
      <c r="O16" s="1171"/>
      <c r="P16" s="1171"/>
      <c r="Q16" s="1171"/>
      <c r="R16" s="1171"/>
      <c r="S16" s="1171"/>
      <c r="T16" s="1171"/>
      <c r="U16" s="1172"/>
      <c r="Y16" s="399" t="s">
        <v>333</v>
      </c>
    </row>
    <row r="17" spans="2:28" ht="33" customHeight="1" thickBot="1" x14ac:dyDescent="0.25">
      <c r="B17" s="1066" t="s">
        <v>633</v>
      </c>
      <c r="C17" s="875"/>
      <c r="D17" s="875"/>
      <c r="E17" s="875"/>
      <c r="F17" s="875"/>
      <c r="G17" s="875"/>
      <c r="H17" s="875"/>
      <c r="I17" s="875"/>
      <c r="J17" s="875"/>
      <c r="K17" s="875"/>
      <c r="L17" s="875"/>
      <c r="M17" s="875"/>
      <c r="N17" s="875"/>
      <c r="O17" s="875"/>
      <c r="P17" s="875"/>
      <c r="Q17" s="875"/>
      <c r="R17" s="875"/>
      <c r="S17" s="875"/>
      <c r="T17" s="875"/>
      <c r="U17" s="876"/>
      <c r="Y17" s="400" t="s">
        <v>334</v>
      </c>
    </row>
    <row r="18" spans="2:28" s="272" customFormat="1" ht="41.25" customHeight="1" thickBot="1" x14ac:dyDescent="0.25">
      <c r="B18" s="285" t="s">
        <v>522</v>
      </c>
      <c r="C18" s="1098" t="s">
        <v>523</v>
      </c>
      <c r="D18" s="1098"/>
      <c r="E18" s="1098"/>
      <c r="F18" s="1098"/>
      <c r="G18" s="1098"/>
      <c r="H18" s="1098"/>
      <c r="I18" s="1098"/>
      <c r="J18" s="1098"/>
      <c r="K18" s="1099" t="s">
        <v>524</v>
      </c>
      <c r="L18" s="1100"/>
      <c r="M18" s="1100"/>
      <c r="N18" s="1100"/>
      <c r="O18" s="1098" t="s">
        <v>511</v>
      </c>
      <c r="P18" s="1098"/>
      <c r="Q18" s="1098"/>
      <c r="R18" s="1098"/>
      <c r="S18" s="1098"/>
      <c r="T18" s="1098"/>
      <c r="U18" s="286" t="s">
        <v>626</v>
      </c>
      <c r="Y18" s="401" t="s">
        <v>337</v>
      </c>
    </row>
    <row r="19" spans="2:28" s="272" customFormat="1" ht="47.25" customHeight="1" x14ac:dyDescent="0.2">
      <c r="B19" s="197" t="s">
        <v>526</v>
      </c>
      <c r="C19" s="1101" t="s">
        <v>636</v>
      </c>
      <c r="D19" s="1101"/>
      <c r="E19" s="1101"/>
      <c r="F19" s="1101"/>
      <c r="G19" s="1101"/>
      <c r="H19" s="1101"/>
      <c r="I19" s="1101"/>
      <c r="J19" s="1101"/>
      <c r="K19" s="872" t="s">
        <v>668</v>
      </c>
      <c r="L19" s="868"/>
      <c r="M19" s="868"/>
      <c r="N19" s="1067"/>
      <c r="O19" s="872" t="s">
        <v>655</v>
      </c>
      <c r="P19" s="868"/>
      <c r="Q19" s="868"/>
      <c r="R19" s="868"/>
      <c r="S19" s="868"/>
      <c r="T19" s="1067"/>
      <c r="U19" s="479">
        <v>10</v>
      </c>
      <c r="Y19" s="402" t="s">
        <v>335</v>
      </c>
      <c r="AB19" s="290"/>
    </row>
    <row r="20" spans="2:28" s="272" customFormat="1" ht="30.75" customHeight="1" x14ac:dyDescent="0.2">
      <c r="B20" s="107" t="s">
        <v>249</v>
      </c>
      <c r="C20" s="1033" t="s">
        <v>637</v>
      </c>
      <c r="D20" s="1033"/>
      <c r="E20" s="1033"/>
      <c r="F20" s="1033"/>
      <c r="G20" s="1033"/>
      <c r="H20" s="1033"/>
      <c r="I20" s="1033"/>
      <c r="J20" s="1033"/>
      <c r="K20" s="873" t="s">
        <v>646</v>
      </c>
      <c r="L20" s="766"/>
      <c r="M20" s="766"/>
      <c r="N20" s="1034"/>
      <c r="O20" s="873" t="s">
        <v>656</v>
      </c>
      <c r="P20" s="766"/>
      <c r="Q20" s="766"/>
      <c r="R20" s="766"/>
      <c r="S20" s="766"/>
      <c r="T20" s="1034"/>
      <c r="U20" s="480">
        <v>10</v>
      </c>
      <c r="Y20" s="272" t="s">
        <v>336</v>
      </c>
      <c r="AB20" s="290"/>
    </row>
    <row r="21" spans="2:28" s="272" customFormat="1" ht="44.25" customHeight="1" x14ac:dyDescent="0.2">
      <c r="B21" s="107" t="s">
        <v>533</v>
      </c>
      <c r="C21" s="1033" t="s">
        <v>638</v>
      </c>
      <c r="D21" s="1033"/>
      <c r="E21" s="1033"/>
      <c r="F21" s="1033"/>
      <c r="G21" s="1033"/>
      <c r="H21" s="1033"/>
      <c r="I21" s="1033"/>
      <c r="J21" s="1033"/>
      <c r="K21" s="873" t="s">
        <v>647</v>
      </c>
      <c r="L21" s="766"/>
      <c r="M21" s="766"/>
      <c r="N21" s="1034"/>
      <c r="O21" s="873" t="s">
        <v>657</v>
      </c>
      <c r="P21" s="766"/>
      <c r="Q21" s="766"/>
      <c r="R21" s="766"/>
      <c r="S21" s="766"/>
      <c r="T21" s="1034"/>
      <c r="U21" s="480">
        <v>10</v>
      </c>
      <c r="AB21" s="290"/>
    </row>
    <row r="22" spans="2:28" s="272" customFormat="1" ht="45.75" customHeight="1" x14ac:dyDescent="0.2">
      <c r="B22" s="107" t="s">
        <v>537</v>
      </c>
      <c r="C22" s="1033" t="s">
        <v>639</v>
      </c>
      <c r="D22" s="1033"/>
      <c r="E22" s="1033"/>
      <c r="F22" s="1033"/>
      <c r="G22" s="1033"/>
      <c r="H22" s="1033"/>
      <c r="I22" s="1033"/>
      <c r="J22" s="1033"/>
      <c r="K22" s="873" t="s">
        <v>648</v>
      </c>
      <c r="L22" s="766"/>
      <c r="M22" s="766"/>
      <c r="N22" s="1034"/>
      <c r="O22" s="873" t="s">
        <v>658</v>
      </c>
      <c r="P22" s="766"/>
      <c r="Q22" s="766"/>
      <c r="R22" s="766"/>
      <c r="S22" s="766"/>
      <c r="T22" s="1034"/>
      <c r="U22" s="480">
        <v>10</v>
      </c>
      <c r="AB22" s="290"/>
    </row>
    <row r="23" spans="2:28" s="272" customFormat="1" ht="33" customHeight="1" x14ac:dyDescent="0.2">
      <c r="B23" s="107" t="s">
        <v>276</v>
      </c>
      <c r="C23" s="1033" t="s">
        <v>640</v>
      </c>
      <c r="D23" s="1033"/>
      <c r="E23" s="1033"/>
      <c r="F23" s="1033"/>
      <c r="G23" s="1033"/>
      <c r="H23" s="1033"/>
      <c r="I23" s="1033"/>
      <c r="J23" s="1033"/>
      <c r="K23" s="873" t="s">
        <v>649</v>
      </c>
      <c r="L23" s="766"/>
      <c r="M23" s="766"/>
      <c r="N23" s="1034"/>
      <c r="O23" s="873" t="s">
        <v>659</v>
      </c>
      <c r="P23" s="766"/>
      <c r="Q23" s="766"/>
      <c r="R23" s="766"/>
      <c r="S23" s="766"/>
      <c r="T23" s="1034"/>
      <c r="U23" s="480">
        <v>10</v>
      </c>
      <c r="AB23" s="290"/>
    </row>
    <row r="24" spans="2:28" s="272" customFormat="1" ht="42" customHeight="1" x14ac:dyDescent="0.2">
      <c r="B24" s="107" t="s">
        <v>544</v>
      </c>
      <c r="C24" s="1033" t="s">
        <v>641</v>
      </c>
      <c r="D24" s="1033"/>
      <c r="E24" s="1033"/>
      <c r="F24" s="1033"/>
      <c r="G24" s="1033"/>
      <c r="H24" s="1033"/>
      <c r="I24" s="1033"/>
      <c r="J24" s="1033"/>
      <c r="K24" s="873" t="s">
        <v>650</v>
      </c>
      <c r="L24" s="766"/>
      <c r="M24" s="766"/>
      <c r="N24" s="1034"/>
      <c r="O24" s="873" t="s">
        <v>660</v>
      </c>
      <c r="P24" s="766"/>
      <c r="Q24" s="766"/>
      <c r="R24" s="766"/>
      <c r="S24" s="766"/>
      <c r="T24" s="1034"/>
      <c r="U24" s="480">
        <v>10</v>
      </c>
      <c r="AB24" s="290"/>
    </row>
    <row r="25" spans="2:28" s="272" customFormat="1" ht="31.5" customHeight="1" x14ac:dyDescent="0.2">
      <c r="B25" s="107"/>
      <c r="C25" s="1033" t="s">
        <v>642</v>
      </c>
      <c r="D25" s="1033"/>
      <c r="E25" s="1033"/>
      <c r="F25" s="1033"/>
      <c r="G25" s="1033"/>
      <c r="H25" s="1033"/>
      <c r="I25" s="1033"/>
      <c r="J25" s="1033"/>
      <c r="K25" s="873" t="s">
        <v>651</v>
      </c>
      <c r="L25" s="766"/>
      <c r="M25" s="766"/>
      <c r="N25" s="1034"/>
      <c r="O25" s="873" t="s">
        <v>661</v>
      </c>
      <c r="P25" s="766"/>
      <c r="Q25" s="766"/>
      <c r="R25" s="766"/>
      <c r="S25" s="766"/>
      <c r="T25" s="1034"/>
      <c r="U25" s="480">
        <v>10</v>
      </c>
      <c r="AB25" s="290"/>
    </row>
    <row r="26" spans="2:28" s="272" customFormat="1" ht="32.25" customHeight="1" x14ac:dyDescent="0.2">
      <c r="B26" s="107"/>
      <c r="C26" s="1033" t="s">
        <v>643</v>
      </c>
      <c r="D26" s="1033"/>
      <c r="E26" s="1033"/>
      <c r="F26" s="1033"/>
      <c r="G26" s="1033"/>
      <c r="H26" s="1033"/>
      <c r="I26" s="1033"/>
      <c r="J26" s="1033"/>
      <c r="K26" s="873" t="s">
        <v>652</v>
      </c>
      <c r="L26" s="766"/>
      <c r="M26" s="766"/>
      <c r="N26" s="1034"/>
      <c r="O26" s="873" t="s">
        <v>662</v>
      </c>
      <c r="P26" s="766"/>
      <c r="Q26" s="766"/>
      <c r="R26" s="766"/>
      <c r="S26" s="766"/>
      <c r="T26" s="1034"/>
      <c r="U26" s="480">
        <v>10</v>
      </c>
      <c r="AB26" s="290"/>
    </row>
    <row r="27" spans="2:28" s="272" customFormat="1" ht="23.25" customHeight="1" x14ac:dyDescent="0.2">
      <c r="B27" s="107"/>
      <c r="C27" s="1033" t="s">
        <v>644</v>
      </c>
      <c r="D27" s="1033"/>
      <c r="E27" s="1033"/>
      <c r="F27" s="1033"/>
      <c r="G27" s="1033"/>
      <c r="H27" s="1033"/>
      <c r="I27" s="1033"/>
      <c r="J27" s="1033"/>
      <c r="K27" s="873" t="s">
        <v>653</v>
      </c>
      <c r="L27" s="766"/>
      <c r="M27" s="766"/>
      <c r="N27" s="1034"/>
      <c r="O27" s="873" t="s">
        <v>663</v>
      </c>
      <c r="P27" s="766"/>
      <c r="Q27" s="766"/>
      <c r="R27" s="766"/>
      <c r="S27" s="766"/>
      <c r="T27" s="1034"/>
      <c r="U27" s="480">
        <v>20</v>
      </c>
      <c r="AB27" s="290"/>
    </row>
    <row r="28" spans="2:28" s="272" customFormat="1" ht="30" customHeight="1" x14ac:dyDescent="0.2">
      <c r="B28" s="107"/>
      <c r="C28" s="1033" t="s">
        <v>645</v>
      </c>
      <c r="D28" s="1033"/>
      <c r="E28" s="1033"/>
      <c r="F28" s="1033"/>
      <c r="G28" s="1033"/>
      <c r="H28" s="1033"/>
      <c r="I28" s="1033"/>
      <c r="J28" s="1033"/>
      <c r="K28" s="873" t="s">
        <v>654</v>
      </c>
      <c r="L28" s="766"/>
      <c r="M28" s="766"/>
      <c r="N28" s="1034"/>
      <c r="O28" s="873" t="s">
        <v>664</v>
      </c>
      <c r="P28" s="766"/>
      <c r="Q28" s="766"/>
      <c r="R28" s="766"/>
      <c r="S28" s="766"/>
      <c r="T28" s="1034"/>
      <c r="U28" s="480">
        <v>50</v>
      </c>
      <c r="AB28" s="290"/>
    </row>
    <row r="29" spans="2:28" s="272" customFormat="1" ht="20.25" customHeight="1" x14ac:dyDescent="0.2">
      <c r="B29" s="1102" t="s">
        <v>561</v>
      </c>
      <c r="C29" s="1103"/>
      <c r="D29" s="1103"/>
      <c r="E29" s="1103"/>
      <c r="F29" s="1103"/>
      <c r="G29" s="1103"/>
      <c r="H29" s="1103"/>
      <c r="I29" s="1103"/>
      <c r="J29" s="1103"/>
      <c r="K29" s="1103"/>
      <c r="L29" s="1103"/>
      <c r="M29" s="1103"/>
      <c r="N29" s="1103"/>
      <c r="O29" s="1103"/>
      <c r="P29" s="1103"/>
      <c r="Q29" s="1103"/>
      <c r="R29" s="1103"/>
      <c r="S29" s="1103"/>
      <c r="T29" s="1103"/>
      <c r="U29" s="1104"/>
      <c r="AB29" s="290"/>
    </row>
    <row r="30" spans="2:28" s="272" customFormat="1" ht="20.25" customHeight="1" x14ac:dyDescent="0.2">
      <c r="B30" s="292" t="s">
        <v>522</v>
      </c>
      <c r="C30" s="1105" t="s">
        <v>562</v>
      </c>
      <c r="D30" s="1105"/>
      <c r="E30" s="1105"/>
      <c r="F30" s="1105"/>
      <c r="G30" s="1105"/>
      <c r="H30" s="1105"/>
      <c r="I30" s="1105"/>
      <c r="J30" s="1105"/>
      <c r="K30" s="1105"/>
      <c r="L30" s="1105"/>
      <c r="M30" s="1105" t="s">
        <v>563</v>
      </c>
      <c r="N30" s="1105"/>
      <c r="O30" s="1105"/>
      <c r="P30" s="1105"/>
      <c r="Q30" s="1105"/>
      <c r="R30" s="1105"/>
      <c r="S30" s="1105"/>
      <c r="T30" s="1105"/>
      <c r="U30" s="1105"/>
    </row>
    <row r="31" spans="2:28" s="272" customFormat="1" ht="20.25" customHeight="1" x14ac:dyDescent="0.2">
      <c r="B31" s="107" t="s">
        <v>526</v>
      </c>
      <c r="C31" s="1033" t="s">
        <v>564</v>
      </c>
      <c r="D31" s="1033"/>
      <c r="E31" s="1033"/>
      <c r="F31" s="1033"/>
      <c r="G31" s="1033"/>
      <c r="H31" s="1033"/>
      <c r="I31" s="1033"/>
      <c r="J31" s="1033"/>
      <c r="K31" s="1033"/>
      <c r="L31" s="1033"/>
      <c r="M31" s="1033" t="s">
        <v>565</v>
      </c>
      <c r="N31" s="1033"/>
      <c r="O31" s="1033"/>
      <c r="P31" s="1033"/>
      <c r="Q31" s="1033"/>
      <c r="R31" s="1033"/>
      <c r="S31" s="1033"/>
      <c r="T31" s="1033"/>
      <c r="U31" s="1033"/>
    </row>
    <row r="32" spans="2:28" s="272" customFormat="1" ht="20.25" customHeight="1" x14ac:dyDescent="0.2">
      <c r="B32" s="107" t="s">
        <v>249</v>
      </c>
      <c r="C32" s="1033" t="s">
        <v>566</v>
      </c>
      <c r="D32" s="1033"/>
      <c r="E32" s="1033"/>
      <c r="F32" s="1033"/>
      <c r="G32" s="1033"/>
      <c r="H32" s="1033"/>
      <c r="I32" s="1033"/>
      <c r="J32" s="1033"/>
      <c r="K32" s="1033"/>
      <c r="L32" s="1033"/>
      <c r="M32" s="1033" t="s">
        <v>665</v>
      </c>
      <c r="N32" s="1033"/>
      <c r="O32" s="1033"/>
      <c r="P32" s="1033"/>
      <c r="Q32" s="1033"/>
      <c r="R32" s="1033"/>
      <c r="S32" s="1033"/>
      <c r="T32" s="1033"/>
      <c r="U32" s="1033"/>
    </row>
    <row r="33" spans="2:31" s="272" customFormat="1" ht="20.25" customHeight="1" x14ac:dyDescent="0.2">
      <c r="B33" s="107" t="s">
        <v>533</v>
      </c>
      <c r="C33" s="1033"/>
      <c r="D33" s="1033"/>
      <c r="E33" s="1033"/>
      <c r="F33" s="1033"/>
      <c r="G33" s="1033"/>
      <c r="H33" s="1033"/>
      <c r="I33" s="1033"/>
      <c r="J33" s="1033"/>
      <c r="K33" s="1033"/>
      <c r="L33" s="1033"/>
      <c r="M33" s="1033"/>
      <c r="N33" s="1033"/>
      <c r="O33" s="1033"/>
      <c r="P33" s="1033"/>
      <c r="Q33" s="1033"/>
      <c r="R33" s="1033"/>
      <c r="S33" s="1033"/>
      <c r="T33" s="1033"/>
      <c r="U33" s="1033"/>
    </row>
    <row r="34" spans="2:31" s="272" customFormat="1" ht="20.25" customHeight="1" x14ac:dyDescent="0.2">
      <c r="B34" s="1106" t="s">
        <v>567</v>
      </c>
      <c r="C34" s="1107"/>
      <c r="D34" s="1107"/>
      <c r="E34" s="1107"/>
      <c r="F34" s="1107"/>
      <c r="G34" s="1107"/>
      <c r="H34" s="1107"/>
      <c r="I34" s="1107"/>
      <c r="J34" s="1107"/>
      <c r="K34" s="1107"/>
      <c r="L34" s="1107"/>
      <c r="M34" s="1107"/>
      <c r="N34" s="1107"/>
      <c r="O34" s="1107"/>
      <c r="P34" s="1107"/>
      <c r="Q34" s="1107"/>
      <c r="R34" s="1107"/>
      <c r="S34" s="1107"/>
      <c r="T34" s="1107"/>
      <c r="U34" s="1108"/>
    </row>
    <row r="35" spans="2:31" s="272" customFormat="1" ht="20.25" customHeight="1" x14ac:dyDescent="0.2">
      <c r="B35" s="1109" t="s">
        <v>612</v>
      </c>
      <c r="C35" s="1109"/>
      <c r="D35" s="1109"/>
      <c r="E35" s="1109"/>
      <c r="F35" s="1109"/>
      <c r="G35" s="1109"/>
      <c r="H35" s="1109"/>
      <c r="I35" s="1109"/>
      <c r="J35" s="1109"/>
      <c r="K35" s="1109"/>
      <c r="L35" s="1109"/>
      <c r="M35" s="1109"/>
      <c r="N35" s="1109"/>
      <c r="O35" s="1109"/>
      <c r="P35" s="1109"/>
      <c r="Q35" s="1109"/>
      <c r="R35" s="1109"/>
      <c r="S35" s="1109"/>
      <c r="T35" s="1109"/>
      <c r="U35" s="1109"/>
    </row>
    <row r="36" spans="2:31" s="272" customFormat="1" ht="26.25" customHeight="1" x14ac:dyDescent="0.2">
      <c r="B36" s="293"/>
      <c r="C36" s="1173" t="s">
        <v>344</v>
      </c>
      <c r="D36" s="1173"/>
      <c r="E36" s="1173"/>
      <c r="F36" s="1173"/>
      <c r="G36" s="1173"/>
      <c r="H36" s="294"/>
      <c r="I36" s="1110" t="s">
        <v>568</v>
      </c>
      <c r="J36" s="1110"/>
      <c r="K36" s="1110"/>
      <c r="L36" s="1110"/>
      <c r="M36" s="1110"/>
      <c r="N36" s="1110"/>
      <c r="O36" s="1110"/>
      <c r="P36" s="1110"/>
      <c r="Q36" s="294"/>
      <c r="R36" s="1111" t="s">
        <v>569</v>
      </c>
      <c r="S36" s="1111"/>
      <c r="T36" s="295"/>
      <c r="U36" s="296"/>
    </row>
    <row r="37" spans="2:31" s="272" customFormat="1" ht="30" customHeight="1" x14ac:dyDescent="0.25">
      <c r="B37" s="297"/>
      <c r="C37" s="873" t="s">
        <v>570</v>
      </c>
      <c r="D37" s="766"/>
      <c r="E37" s="766"/>
      <c r="F37" s="766"/>
      <c r="G37" s="1034"/>
      <c r="H37" s="298"/>
      <c r="I37" s="1112" t="s">
        <v>666</v>
      </c>
      <c r="J37" s="1113"/>
      <c r="K37" s="1113"/>
      <c r="L37" s="1113"/>
      <c r="M37" s="1113"/>
      <c r="N37" s="1113"/>
      <c r="O37" s="1113"/>
      <c r="P37" s="1114"/>
      <c r="Q37" s="299"/>
      <c r="R37" s="873" t="s">
        <v>667</v>
      </c>
      <c r="S37" s="1034"/>
      <c r="T37" s="300"/>
      <c r="U37" s="301"/>
      <c r="Z37" s="302"/>
    </row>
    <row r="38" spans="2:31" s="272" customFormat="1" ht="20.25" customHeight="1" x14ac:dyDescent="0.25">
      <c r="B38" s="297"/>
      <c r="C38" s="303"/>
      <c r="D38" s="303"/>
      <c r="E38" s="303"/>
      <c r="F38" s="303"/>
      <c r="G38" s="303"/>
      <c r="H38" s="298"/>
      <c r="I38" s="304"/>
      <c r="J38" s="304"/>
      <c r="K38" s="304"/>
      <c r="L38" s="304"/>
      <c r="M38" s="304"/>
      <c r="N38" s="304"/>
      <c r="O38" s="304"/>
      <c r="P38" s="304"/>
      <c r="Q38" s="305"/>
      <c r="R38" s="306"/>
      <c r="S38" s="306"/>
      <c r="T38" s="300"/>
      <c r="U38" s="301"/>
      <c r="Z38" s="302"/>
    </row>
    <row r="39" spans="2:31" s="272" customFormat="1" ht="20.25" hidden="1" customHeight="1" x14ac:dyDescent="0.2">
      <c r="B39" s="1115" t="s">
        <v>572</v>
      </c>
      <c r="C39" s="1116"/>
      <c r="D39" s="1116"/>
      <c r="E39" s="1116"/>
      <c r="F39" s="1116"/>
      <c r="G39" s="1116"/>
      <c r="H39" s="1116"/>
      <c r="I39" s="1116"/>
      <c r="J39" s="1116"/>
      <c r="K39" s="1116"/>
      <c r="L39" s="1116"/>
      <c r="M39" s="1116"/>
      <c r="N39" s="1116"/>
      <c r="O39" s="1116"/>
      <c r="P39" s="1116"/>
      <c r="Q39" s="1116"/>
      <c r="R39" s="1116"/>
      <c r="S39" s="1116"/>
      <c r="T39" s="1116"/>
      <c r="U39" s="1121"/>
    </row>
    <row r="40" spans="2:31" s="272" customFormat="1" ht="25.5" hidden="1" customHeight="1" x14ac:dyDescent="0.2">
      <c r="B40" s="293"/>
      <c r="C40" s="294"/>
      <c r="D40" s="294"/>
      <c r="E40" s="294"/>
      <c r="F40" s="294"/>
      <c r="G40" s="294"/>
      <c r="H40" s="294"/>
      <c r="I40" s="1110" t="s">
        <v>573</v>
      </c>
      <c r="J40" s="1110"/>
      <c r="K40" s="1110"/>
      <c r="L40" s="1110"/>
      <c r="M40" s="1110"/>
      <c r="N40" s="1110"/>
      <c r="O40" s="1110"/>
      <c r="P40" s="1110"/>
      <c r="Q40" s="294"/>
      <c r="R40" s="1111" t="s">
        <v>574</v>
      </c>
      <c r="S40" s="1111"/>
      <c r="T40" s="294"/>
      <c r="U40" s="296"/>
    </row>
    <row r="41" spans="2:31" s="272" customFormat="1" ht="28.5" hidden="1" customHeight="1" x14ac:dyDescent="0.25">
      <c r="B41" s="293"/>
      <c r="C41" s="873" t="s">
        <v>272</v>
      </c>
      <c r="D41" s="766"/>
      <c r="E41" s="766"/>
      <c r="F41" s="766"/>
      <c r="G41" s="1034"/>
      <c r="H41" s="298"/>
      <c r="I41" s="1112"/>
      <c r="J41" s="1113"/>
      <c r="K41" s="1113"/>
      <c r="L41" s="1113"/>
      <c r="M41" s="1113"/>
      <c r="N41" s="1113"/>
      <c r="O41" s="1113"/>
      <c r="P41" s="1114"/>
      <c r="Q41" s="294"/>
      <c r="R41" s="873"/>
      <c r="S41" s="1034"/>
      <c r="T41" s="294"/>
      <c r="U41" s="296"/>
      <c r="Z41" s="302" t="s">
        <v>575</v>
      </c>
      <c r="AA41" s="302" t="s">
        <v>272</v>
      </c>
      <c r="AD41" s="302" t="s">
        <v>16</v>
      </c>
      <c r="AE41" s="302"/>
    </row>
    <row r="42" spans="2:31" s="272" customFormat="1" ht="19.350000000000001" hidden="1" customHeight="1" x14ac:dyDescent="0.2">
      <c r="B42" s="293"/>
      <c r="C42" s="294"/>
      <c r="D42" s="294"/>
      <c r="E42" s="294"/>
      <c r="F42" s="294"/>
      <c r="G42" s="294"/>
      <c r="H42" s="294"/>
      <c r="I42" s="294"/>
      <c r="J42" s="294"/>
      <c r="K42" s="294"/>
      <c r="L42" s="294"/>
      <c r="M42" s="294"/>
      <c r="N42" s="294"/>
      <c r="O42" s="294"/>
      <c r="P42" s="294"/>
      <c r="Q42" s="294"/>
      <c r="R42" s="294"/>
      <c r="S42" s="294"/>
      <c r="T42" s="294"/>
      <c r="U42" s="296"/>
      <c r="Z42" s="302" t="s">
        <v>576</v>
      </c>
      <c r="AA42" s="307" t="s">
        <v>577</v>
      </c>
      <c r="AD42" s="302" t="s">
        <v>17</v>
      </c>
      <c r="AE42" s="302"/>
    </row>
    <row r="43" spans="2:31" s="272" customFormat="1" ht="19.350000000000001" customHeight="1" x14ac:dyDescent="0.2">
      <c r="B43" s="1115" t="s">
        <v>610</v>
      </c>
      <c r="C43" s="1116"/>
      <c r="D43" s="1116"/>
      <c r="E43" s="1116"/>
      <c r="F43" s="1116"/>
      <c r="G43" s="1116"/>
      <c r="H43" s="1116"/>
      <c r="I43" s="1116"/>
      <c r="J43" s="1116"/>
      <c r="K43" s="1116"/>
      <c r="L43" s="1116"/>
      <c r="M43" s="1115" t="s">
        <v>611</v>
      </c>
      <c r="N43" s="1116"/>
      <c r="O43" s="1116"/>
      <c r="P43" s="1116"/>
      <c r="Q43" s="1116"/>
      <c r="R43" s="1116"/>
      <c r="S43" s="1116"/>
      <c r="T43" s="1116"/>
      <c r="U43" s="1116"/>
      <c r="Z43" s="302" t="s">
        <v>578</v>
      </c>
      <c r="AA43" s="307" t="s">
        <v>579</v>
      </c>
      <c r="AD43" s="302" t="s">
        <v>18</v>
      </c>
      <c r="AE43" s="302"/>
    </row>
    <row r="44" spans="2:31" s="272" customFormat="1" ht="19.350000000000001" customHeight="1" x14ac:dyDescent="0.25">
      <c r="B44" s="308"/>
      <c r="C44" s="305"/>
      <c r="D44" s="305"/>
      <c r="E44" s="305"/>
      <c r="F44" s="309"/>
      <c r="G44" s="309"/>
      <c r="H44" s="309"/>
      <c r="I44" s="309"/>
      <c r="J44" s="309"/>
      <c r="K44" s="309"/>
      <c r="L44" s="309"/>
      <c r="M44" s="310"/>
      <c r="N44" s="311"/>
      <c r="O44" s="312"/>
      <c r="P44" s="312"/>
      <c r="Q44" s="313"/>
      <c r="R44" s="312"/>
      <c r="S44" s="312"/>
      <c r="T44" s="300"/>
      <c r="U44" s="301"/>
      <c r="Z44" s="272" t="s">
        <v>580</v>
      </c>
      <c r="AA44" s="307" t="s">
        <v>581</v>
      </c>
      <c r="AD44" s="302" t="s">
        <v>19</v>
      </c>
      <c r="AE44" s="302"/>
    </row>
    <row r="45" spans="2:31" s="272" customFormat="1" ht="19.350000000000001" customHeight="1" x14ac:dyDescent="0.25">
      <c r="B45" s="297"/>
      <c r="C45" s="309" t="s">
        <v>582</v>
      </c>
      <c r="D45" s="309"/>
      <c r="E45" s="314">
        <v>3</v>
      </c>
      <c r="F45" s="309"/>
      <c r="G45" s="315" t="s">
        <v>583</v>
      </c>
      <c r="H45" s="315"/>
      <c r="I45" s="316"/>
      <c r="J45" s="315"/>
      <c r="K45" s="300" t="s">
        <v>584</v>
      </c>
      <c r="L45" s="315"/>
      <c r="M45" s="317"/>
      <c r="N45" s="311"/>
      <c r="O45" s="312"/>
      <c r="P45" s="312"/>
      <c r="Q45" s="313"/>
      <c r="R45" s="312"/>
      <c r="S45" s="312"/>
      <c r="T45" s="300"/>
      <c r="U45" s="301"/>
      <c r="Z45" s="302" t="s">
        <v>585</v>
      </c>
      <c r="AA45" s="307" t="s">
        <v>579</v>
      </c>
      <c r="AD45" s="302" t="s">
        <v>20</v>
      </c>
      <c r="AE45" s="302"/>
    </row>
    <row r="46" spans="2:31" s="272" customFormat="1" ht="19.350000000000001" customHeight="1" x14ac:dyDescent="0.25">
      <c r="B46" s="293"/>
      <c r="C46" s="294"/>
      <c r="D46" s="294"/>
      <c r="E46" s="294"/>
      <c r="F46" s="309"/>
      <c r="G46" s="309"/>
      <c r="H46" s="309"/>
      <c r="I46" s="309"/>
      <c r="J46" s="309"/>
      <c r="K46" s="309"/>
      <c r="L46" s="315"/>
      <c r="M46" s="317"/>
      <c r="N46" s="318"/>
      <c r="O46" s="312"/>
      <c r="P46" s="1117" t="s">
        <v>16</v>
      </c>
      <c r="Q46" s="1117"/>
      <c r="R46" s="1117"/>
      <c r="S46" s="312"/>
      <c r="T46" s="300"/>
      <c r="U46" s="301"/>
      <c r="Z46" s="302" t="s">
        <v>586</v>
      </c>
      <c r="AA46" s="307" t="s">
        <v>587</v>
      </c>
      <c r="AD46" s="272" t="s">
        <v>629</v>
      </c>
    </row>
    <row r="47" spans="2:31" s="272" customFormat="1" ht="19.350000000000001" customHeight="1" x14ac:dyDescent="0.25">
      <c r="B47" s="293"/>
      <c r="C47" s="309" t="s">
        <v>582</v>
      </c>
      <c r="D47" s="309"/>
      <c r="E47" s="314">
        <v>2</v>
      </c>
      <c r="F47" s="309"/>
      <c r="G47" s="315" t="s">
        <v>583</v>
      </c>
      <c r="H47" s="315"/>
      <c r="I47" s="314">
        <v>6</v>
      </c>
      <c r="J47" s="315"/>
      <c r="K47" s="300" t="s">
        <v>588</v>
      </c>
      <c r="L47" s="300"/>
      <c r="M47" s="317"/>
      <c r="N47" s="311"/>
      <c r="O47" s="312"/>
      <c r="P47" s="312"/>
      <c r="Q47" s="313"/>
      <c r="R47" s="312"/>
      <c r="S47" s="312"/>
      <c r="T47" s="309"/>
      <c r="U47" s="301"/>
      <c r="Z47" s="302" t="s">
        <v>570</v>
      </c>
      <c r="AA47" s="307" t="s">
        <v>589</v>
      </c>
    </row>
    <row r="48" spans="2:31" s="272" customFormat="1" ht="19.350000000000001" customHeight="1" thickBot="1" x14ac:dyDescent="0.3">
      <c r="B48" s="293"/>
      <c r="C48" s="294"/>
      <c r="D48" s="294"/>
      <c r="E48" s="294"/>
      <c r="F48" s="309"/>
      <c r="G48" s="309"/>
      <c r="H48" s="309"/>
      <c r="I48" s="309"/>
      <c r="J48" s="309"/>
      <c r="K48" s="309"/>
      <c r="L48" s="315"/>
      <c r="M48" s="317"/>
      <c r="N48" s="318"/>
      <c r="O48" s="312"/>
      <c r="P48" s="312"/>
      <c r="Q48" s="313"/>
      <c r="R48" s="312"/>
      <c r="S48" s="312"/>
      <c r="T48" s="300"/>
      <c r="U48" s="301"/>
      <c r="Z48" s="302" t="s">
        <v>590</v>
      </c>
      <c r="AA48" s="307" t="s">
        <v>591</v>
      </c>
    </row>
    <row r="49" spans="2:27" s="272" customFormat="1" ht="18.75" customHeight="1" thickBot="1" x14ac:dyDescent="0.25">
      <c r="B49" s="472" t="s">
        <v>522</v>
      </c>
      <c r="C49" s="1174" t="s">
        <v>8</v>
      </c>
      <c r="D49" s="1175"/>
      <c r="E49" s="1175"/>
      <c r="F49" s="1175"/>
      <c r="G49" s="1175"/>
      <c r="H49" s="1175"/>
      <c r="I49" s="1176"/>
      <c r="J49" s="803" t="s">
        <v>344</v>
      </c>
      <c r="K49" s="855"/>
      <c r="L49" s="804"/>
      <c r="M49" s="1174" t="s">
        <v>2</v>
      </c>
      <c r="N49" s="1175"/>
      <c r="O49" s="1175"/>
      <c r="P49" s="1175"/>
      <c r="Q49" s="1175"/>
      <c r="R49" s="1175"/>
      <c r="S49" s="1175"/>
      <c r="T49" s="1175"/>
      <c r="U49" s="1176"/>
      <c r="AA49" s="307" t="s">
        <v>592</v>
      </c>
    </row>
    <row r="50" spans="2:27" ht="47.25" customHeight="1" x14ac:dyDescent="0.2">
      <c r="B50" s="473">
        <v>20</v>
      </c>
      <c r="C50" s="1144" t="str">
        <f>VLOOKUP(B50,$AA$70:$AB$171,2)</f>
        <v>Pensamiento Conceptual</v>
      </c>
      <c r="D50" s="1144"/>
      <c r="E50" s="1144"/>
      <c r="F50" s="1144"/>
      <c r="G50" s="1144"/>
      <c r="H50" s="1144"/>
      <c r="I50" s="1144"/>
      <c r="J50" s="1160" t="str">
        <f>VLOOKUP(B50,'Ref.Diccionario de Competencias'!$D$5:$F$106,2,FALSE)</f>
        <v>Medio</v>
      </c>
      <c r="K50" s="1160"/>
      <c r="L50" s="1160"/>
      <c r="M50" s="1144" t="str">
        <f>VLOOKUP(B50,'Ref.Diccionario de Competencias'!$D$5:$F$106,3,FALSE)</f>
        <v xml:space="preserve">Analiza situaciones presentes utilizando los conocimientos teóricos o adquiridos con la experiencia. Utiliza y adapta los conceptos o principios adquiridos  para solucionar problemas en la ejecución de programas, proyectos y otros. </v>
      </c>
      <c r="N50" s="1144"/>
      <c r="O50" s="1144"/>
      <c r="P50" s="1144"/>
      <c r="Q50" s="1144"/>
      <c r="R50" s="1144"/>
      <c r="S50" s="1144"/>
      <c r="T50" s="1144"/>
      <c r="U50" s="1145"/>
      <c r="AA50" s="307" t="s">
        <v>593</v>
      </c>
    </row>
    <row r="51" spans="2:27" ht="47.25" customHeight="1" x14ac:dyDescent="0.2">
      <c r="B51" s="474">
        <v>38</v>
      </c>
      <c r="C51" s="1033" t="str">
        <f>VLOOKUP(B51,$AA$70:$AB$171,2)</f>
        <v>Pensamiento Analítico</v>
      </c>
      <c r="D51" s="1033"/>
      <c r="E51" s="1033"/>
      <c r="F51" s="1033"/>
      <c r="G51" s="1033"/>
      <c r="H51" s="1033"/>
      <c r="I51" s="1033"/>
      <c r="J51" s="1161" t="str">
        <f>VLOOKUP(B51,'Ref.Diccionario de Competencias'!$D$5:$F$106,2,FALSE)</f>
        <v>Medio</v>
      </c>
      <c r="K51" s="1161"/>
      <c r="L51" s="1161"/>
      <c r="M51" s="1033" t="str">
        <f>VLOOKUP(B51,'Ref.Diccionario de Competencias'!$D$5:$F$106,3,FALSE)</f>
        <v xml:space="preserve">Establece relaciones causales sencillas para descomponer  los problemas o situaciones en partes. Identifica los pros y los contras de las decisiones. Analiza información  sencilla. </v>
      </c>
      <c r="N51" s="1033"/>
      <c r="O51" s="1033"/>
      <c r="P51" s="1033"/>
      <c r="Q51" s="1033"/>
      <c r="R51" s="1033"/>
      <c r="S51" s="1033"/>
      <c r="T51" s="1033"/>
      <c r="U51" s="1146"/>
      <c r="AA51" s="307" t="s">
        <v>594</v>
      </c>
    </row>
    <row r="52" spans="2:27" ht="47.25" customHeight="1" thickBot="1" x14ac:dyDescent="0.25">
      <c r="B52" s="477">
        <v>25</v>
      </c>
      <c r="C52" s="729" t="str">
        <f>VLOOKUP(B52,$AA$70:$AB$171,2)</f>
        <v>Organización de la Información</v>
      </c>
      <c r="D52" s="729"/>
      <c r="E52" s="729"/>
      <c r="F52" s="729"/>
      <c r="G52" s="729"/>
      <c r="H52" s="729"/>
      <c r="I52" s="729"/>
      <c r="J52" s="1165" t="str">
        <f>VLOOKUP(B52,'Ref.Diccionario de Competencias'!$D$5:$F$106,2,FALSE)</f>
        <v>Alto</v>
      </c>
      <c r="K52" s="1165"/>
      <c r="L52" s="1165"/>
      <c r="M52" s="729" t="str">
        <f>VLOOKUP(B52,'Ref.Diccionario de Competencias'!$D$5:$F$106,3,FALSE)</f>
        <v xml:space="preserve">Define niveles de información para la gestión de una unidad o proceso.  </v>
      </c>
      <c r="N52" s="729"/>
      <c r="O52" s="729"/>
      <c r="P52" s="729"/>
      <c r="Q52" s="729"/>
      <c r="R52" s="729"/>
      <c r="S52" s="729"/>
      <c r="T52" s="729"/>
      <c r="U52" s="730"/>
      <c r="AA52" s="307" t="s">
        <v>595</v>
      </c>
    </row>
    <row r="53" spans="2:27" ht="19.5" customHeight="1" thickBot="1" x14ac:dyDescent="0.25">
      <c r="B53" s="475" t="s">
        <v>522</v>
      </c>
      <c r="C53" s="1177" t="s">
        <v>9</v>
      </c>
      <c r="D53" s="1178"/>
      <c r="E53" s="1178"/>
      <c r="F53" s="1178"/>
      <c r="G53" s="1178"/>
      <c r="H53" s="1178"/>
      <c r="I53" s="1179"/>
      <c r="J53" s="805" t="s">
        <v>344</v>
      </c>
      <c r="K53" s="1047"/>
      <c r="L53" s="806"/>
      <c r="M53" s="1177" t="s">
        <v>2</v>
      </c>
      <c r="N53" s="1178"/>
      <c r="O53" s="1178"/>
      <c r="P53" s="1178"/>
      <c r="Q53" s="1178"/>
      <c r="R53" s="1178"/>
      <c r="S53" s="1178"/>
      <c r="T53" s="1178"/>
      <c r="U53" s="1179"/>
      <c r="AA53" s="307" t="s">
        <v>596</v>
      </c>
    </row>
    <row r="54" spans="2:27" ht="47.25" customHeight="1" x14ac:dyDescent="0.2">
      <c r="B54" s="473">
        <v>8</v>
      </c>
      <c r="C54" s="1144" t="str">
        <f>VLOOKUP(B54,$AA$175:$AE$198,2)</f>
        <v>Orientación a los Resultados</v>
      </c>
      <c r="D54" s="1144"/>
      <c r="E54" s="1144"/>
      <c r="F54" s="1144"/>
      <c r="G54" s="1144"/>
      <c r="H54" s="1144"/>
      <c r="I54" s="1144"/>
      <c r="J54" s="1160" t="str">
        <f>VLOOKUP(B54,'Ref.Diccionario de Competencias'!$D$119:$F$142,2,FALSE)</f>
        <v>Medio</v>
      </c>
      <c r="K54" s="1160"/>
      <c r="L54" s="1160"/>
      <c r="M54" s="1144" t="str">
        <f>VLOOKUP(B54,'Ref.Diccionario de Competencias'!$D$119:$F$142,3,FALSE)</f>
        <v>Modifica los métodos de trabajo para conseguir mejoras. Actúa para lograr y superar niveles de desempeño y plazos establecidos.</v>
      </c>
      <c r="N54" s="1144"/>
      <c r="O54" s="1144"/>
      <c r="P54" s="1144"/>
      <c r="Q54" s="1144"/>
      <c r="R54" s="1144"/>
      <c r="S54" s="1144"/>
      <c r="T54" s="1144"/>
      <c r="U54" s="1145"/>
      <c r="AA54" s="307" t="s">
        <v>597</v>
      </c>
    </row>
    <row r="55" spans="2:27" ht="48" customHeight="1" x14ac:dyDescent="0.2">
      <c r="B55" s="474">
        <v>19</v>
      </c>
      <c r="C55" s="1033" t="str">
        <f>VLOOKUP(B55,$AA$175:$AE$198,2)</f>
        <v>Iniciativa</v>
      </c>
      <c r="D55" s="1033"/>
      <c r="E55" s="1033"/>
      <c r="F55" s="1033"/>
      <c r="G55" s="1033"/>
      <c r="H55" s="1033"/>
      <c r="I55" s="1033"/>
      <c r="J55" s="1161" t="str">
        <f>VLOOKUP(B55,'Ref.Diccionario de Competencias'!$D$119:$F$142,2,FALSE)</f>
        <v>Alto</v>
      </c>
      <c r="K55" s="1161"/>
      <c r="L55" s="1161"/>
      <c r="M55" s="1033" t="str">
        <f>VLOOKUP(B55,'Ref.Diccionario de Competencias'!$D$119:$F$142,3,FALSE)</f>
        <v>Se anticipa a las situaciones con una visión de largo plazo; actúa para crear oportunidades o evitar problemas que no son evidentes para los demás. Elabora planes de contingencia. Es promotor de ideas innovadoras.</v>
      </c>
      <c r="N55" s="1033"/>
      <c r="O55" s="1033"/>
      <c r="P55" s="1033"/>
      <c r="Q55" s="1033"/>
      <c r="R55" s="1033"/>
      <c r="S55" s="1033"/>
      <c r="T55" s="1033"/>
      <c r="U55" s="1146"/>
      <c r="AA55" s="307" t="s">
        <v>598</v>
      </c>
    </row>
    <row r="56" spans="2:27" ht="47.25" customHeight="1" thickBot="1" x14ac:dyDescent="0.25">
      <c r="B56" s="477">
        <v>1</v>
      </c>
      <c r="C56" s="729" t="str">
        <f>VLOOKUP(B56,$AA$175:$AE$198,2)</f>
        <v>Trabajo en Equipo</v>
      </c>
      <c r="D56" s="729"/>
      <c r="E56" s="729"/>
      <c r="F56" s="729"/>
      <c r="G56" s="729"/>
      <c r="H56" s="729"/>
      <c r="I56" s="729"/>
      <c r="J56" s="1165" t="str">
        <f>VLOOKUP(B56,'Ref.Diccionario de Competencias'!$D$119:$F$142,2,FALSE)</f>
        <v>Alto</v>
      </c>
      <c r="K56" s="1165"/>
      <c r="L56" s="1165"/>
      <c r="M56" s="729" t="str">
        <f>VLOOKUP(B56,'Ref.Diccionario de Competencias'!$D$119:$F$142,3,FALSE)</f>
        <v>Crea un buen clima de trabajo y espíritu de cooperación. Resuelve los conflictos que se puedan producir dentro del equipo. Se considera que es un referente en el manejo de equipos de trabajo. Promueve el trabajo en equipo con otras áreas de la organización.</v>
      </c>
      <c r="N56" s="729"/>
      <c r="O56" s="729"/>
      <c r="P56" s="729"/>
      <c r="Q56" s="729"/>
      <c r="R56" s="729"/>
      <c r="S56" s="729"/>
      <c r="T56" s="729"/>
      <c r="U56" s="730"/>
      <c r="AA56" s="307" t="s">
        <v>599</v>
      </c>
    </row>
    <row r="57" spans="2:27" x14ac:dyDescent="0.2">
      <c r="B57" s="1136"/>
      <c r="C57" s="1125"/>
      <c r="D57" s="1125"/>
      <c r="E57" s="1125"/>
      <c r="F57" s="1125"/>
      <c r="G57" s="1125"/>
      <c r="H57" s="1125"/>
      <c r="I57" s="1125"/>
      <c r="J57" s="1125"/>
      <c r="K57" s="1125"/>
      <c r="L57" s="1125"/>
      <c r="M57" s="1125"/>
      <c r="N57" s="1125"/>
      <c r="O57" s="1125"/>
      <c r="P57" s="1125"/>
      <c r="Q57" s="1125"/>
      <c r="R57" s="1125"/>
      <c r="S57" s="1125"/>
      <c r="T57" s="1125"/>
      <c r="U57" s="1137"/>
      <c r="AA57" s="247" t="s">
        <v>601</v>
      </c>
    </row>
    <row r="58" spans="2:27" ht="15" customHeight="1" x14ac:dyDescent="0.2">
      <c r="B58" s="325"/>
      <c r="C58" s="326"/>
      <c r="D58" s="327"/>
      <c r="E58" s="328"/>
      <c r="F58" s="328"/>
      <c r="G58" s="328"/>
      <c r="H58" s="328"/>
      <c r="I58" s="328"/>
      <c r="J58" s="328"/>
      <c r="K58" s="326"/>
      <c r="L58" s="326"/>
      <c r="M58" s="327"/>
      <c r="N58" s="327"/>
      <c r="O58" s="327"/>
      <c r="P58" s="327"/>
      <c r="Q58" s="327"/>
      <c r="R58" s="327"/>
      <c r="S58" s="327"/>
      <c r="T58" s="327"/>
      <c r="U58" s="329"/>
    </row>
    <row r="59" spans="2:27" x14ac:dyDescent="0.2">
      <c r="B59" s="325"/>
      <c r="C59" s="326"/>
      <c r="D59" s="327"/>
      <c r="E59" s="328"/>
      <c r="F59" s="328"/>
      <c r="G59" s="328"/>
      <c r="H59" s="328"/>
      <c r="I59" s="328"/>
      <c r="J59" s="328"/>
      <c r="K59" s="326"/>
      <c r="L59" s="326"/>
      <c r="M59" s="327"/>
      <c r="N59" s="327"/>
      <c r="O59" s="327"/>
      <c r="P59" s="327"/>
      <c r="Q59" s="327"/>
      <c r="R59" s="327"/>
      <c r="S59" s="327"/>
      <c r="T59" s="327"/>
      <c r="U59" s="329"/>
    </row>
    <row r="60" spans="2:27" x14ac:dyDescent="0.2">
      <c r="B60" s="325"/>
      <c r="C60" s="326"/>
      <c r="D60" s="327"/>
      <c r="E60" s="328"/>
      <c r="F60" s="328"/>
      <c r="G60" s="328"/>
      <c r="H60" s="328"/>
      <c r="I60" s="328"/>
      <c r="J60" s="328"/>
      <c r="K60" s="326"/>
      <c r="L60" s="326"/>
      <c r="M60" s="327"/>
      <c r="N60" s="327"/>
      <c r="O60" s="327"/>
      <c r="P60" s="327"/>
      <c r="Q60" s="327"/>
      <c r="R60" s="327"/>
      <c r="S60" s="327"/>
      <c r="T60" s="327"/>
      <c r="U60" s="329"/>
    </row>
    <row r="61" spans="2:27" x14ac:dyDescent="0.2">
      <c r="B61" s="325"/>
      <c r="C61" s="326"/>
      <c r="D61" s="327"/>
      <c r="E61" s="328"/>
      <c r="F61" s="328"/>
      <c r="G61" s="328"/>
      <c r="H61" s="328"/>
      <c r="I61" s="328"/>
      <c r="J61" s="328"/>
      <c r="K61" s="326"/>
      <c r="L61" s="326"/>
      <c r="M61" s="327"/>
      <c r="N61" s="327"/>
      <c r="O61" s="327"/>
      <c r="P61" s="327"/>
      <c r="Q61" s="327"/>
      <c r="R61" s="327"/>
      <c r="S61" s="327"/>
      <c r="T61" s="327"/>
      <c r="U61" s="329"/>
    </row>
    <row r="62" spans="2:27" x14ac:dyDescent="0.2">
      <c r="B62" s="325"/>
      <c r="C62" s="1138"/>
      <c r="D62" s="1138"/>
      <c r="E62" s="1138"/>
      <c r="F62" s="1138"/>
      <c r="G62" s="470"/>
      <c r="M62" s="327"/>
      <c r="N62" s="1138"/>
      <c r="O62" s="1138"/>
      <c r="P62" s="1138"/>
      <c r="Q62" s="1138"/>
      <c r="R62" s="1138"/>
      <c r="S62" s="328"/>
      <c r="T62" s="328"/>
      <c r="U62" s="329"/>
    </row>
    <row r="63" spans="2:27" x14ac:dyDescent="0.2">
      <c r="B63" s="325"/>
      <c r="C63" s="1123" t="s">
        <v>630</v>
      </c>
      <c r="D63" s="1123"/>
      <c r="E63" s="1123"/>
      <c r="F63" s="1123"/>
      <c r="G63" s="1123"/>
      <c r="M63" s="328"/>
      <c r="N63" s="1124" t="s">
        <v>631</v>
      </c>
      <c r="O63" s="1124"/>
      <c r="P63" s="1124"/>
      <c r="Q63" s="1124"/>
      <c r="R63" s="1124"/>
      <c r="S63" s="328"/>
      <c r="T63" s="328"/>
      <c r="U63" s="329"/>
    </row>
    <row r="64" spans="2:27" x14ac:dyDescent="0.2">
      <c r="B64" s="325"/>
      <c r="C64" s="1125" t="s">
        <v>608</v>
      </c>
      <c r="D64" s="1125"/>
      <c r="E64" s="1125"/>
      <c r="F64" s="1125"/>
      <c r="G64" s="326"/>
      <c r="M64" s="328"/>
      <c r="N64" s="469" t="s">
        <v>608</v>
      </c>
      <c r="P64" s="328"/>
      <c r="Q64" s="328"/>
      <c r="R64" s="328"/>
      <c r="S64" s="328"/>
      <c r="T64" s="328"/>
      <c r="U64" s="329"/>
    </row>
    <row r="65" spans="2:31" ht="13.5" thickBot="1" x14ac:dyDescent="0.25">
      <c r="B65" s="330"/>
      <c r="C65" s="331" t="s">
        <v>609</v>
      </c>
      <c r="D65" s="331"/>
      <c r="E65" s="331"/>
      <c r="F65" s="331"/>
      <c r="G65" s="471"/>
      <c r="H65" s="277"/>
      <c r="I65" s="277"/>
      <c r="J65" s="277"/>
      <c r="K65" s="277"/>
      <c r="L65" s="277"/>
      <c r="M65" s="471"/>
      <c r="N65" s="331" t="s">
        <v>632</v>
      </c>
      <c r="O65" s="277"/>
      <c r="P65" s="471"/>
      <c r="Q65" s="471"/>
      <c r="R65" s="471"/>
      <c r="S65" s="331"/>
      <c r="T65" s="331"/>
      <c r="U65" s="332"/>
    </row>
    <row r="66" spans="2:31" x14ac:dyDescent="0.2">
      <c r="B66" s="333"/>
      <c r="C66" s="333"/>
      <c r="D66" s="333"/>
      <c r="E66" s="333"/>
      <c r="F66" s="333"/>
      <c r="G66" s="333"/>
      <c r="H66" s="333"/>
      <c r="I66" s="333"/>
      <c r="J66" s="333"/>
      <c r="K66" s="333"/>
      <c r="L66" s="333"/>
      <c r="M66" s="334"/>
      <c r="N66" s="333"/>
      <c r="O66" s="333"/>
      <c r="P66" s="334"/>
      <c r="Q66" s="334"/>
      <c r="R66" s="334"/>
      <c r="S66" s="334"/>
      <c r="T66" s="334"/>
      <c r="U66" s="333"/>
    </row>
    <row r="67" spans="2:31" x14ac:dyDescent="0.2">
      <c r="B67" s="333"/>
      <c r="C67" s="333"/>
      <c r="D67" s="333"/>
      <c r="E67" s="333"/>
      <c r="F67" s="333"/>
      <c r="G67" s="333"/>
      <c r="H67" s="333"/>
      <c r="I67" s="333"/>
      <c r="J67" s="333"/>
      <c r="K67" s="333"/>
      <c r="L67" s="333"/>
      <c r="M67" s="334"/>
      <c r="N67" s="333"/>
      <c r="O67" s="333"/>
      <c r="P67" s="334"/>
      <c r="Q67" s="334"/>
      <c r="R67" s="334"/>
      <c r="S67" s="334"/>
      <c r="T67" s="334"/>
      <c r="U67" s="333"/>
    </row>
    <row r="68" spans="2:31" ht="18" x14ac:dyDescent="0.2">
      <c r="B68" s="333"/>
      <c r="C68" s="333"/>
      <c r="D68" s="333"/>
      <c r="E68" s="333"/>
      <c r="F68" s="333"/>
      <c r="G68" s="333"/>
      <c r="H68" s="333"/>
      <c r="I68" s="333"/>
      <c r="J68" s="333"/>
      <c r="K68" s="333"/>
      <c r="L68" s="333"/>
      <c r="M68" s="334"/>
      <c r="N68" s="333"/>
      <c r="O68" s="333"/>
      <c r="P68" s="334"/>
      <c r="Q68" s="334"/>
      <c r="R68" s="334"/>
      <c r="S68" s="334"/>
      <c r="T68" s="334"/>
      <c r="U68" s="333"/>
      <c r="AA68" s="403" t="s">
        <v>8</v>
      </c>
      <c r="AB68" s="403"/>
      <c r="AC68" s="403"/>
      <c r="AD68" s="403"/>
      <c r="AE68" s="404"/>
    </row>
    <row r="69" spans="2:31" ht="63.75" x14ac:dyDescent="0.2">
      <c r="B69" s="333"/>
      <c r="C69" s="333"/>
      <c r="D69" s="333"/>
      <c r="E69" s="333"/>
      <c r="F69" s="333"/>
      <c r="G69" s="333"/>
      <c r="H69" s="333"/>
      <c r="I69" s="333"/>
      <c r="J69" s="333"/>
      <c r="K69" s="333"/>
      <c r="L69" s="333"/>
      <c r="M69" s="334"/>
      <c r="N69" s="333"/>
      <c r="O69" s="333"/>
      <c r="P69" s="334"/>
      <c r="Q69" s="334"/>
      <c r="R69" s="334"/>
      <c r="S69" s="334"/>
      <c r="T69" s="334"/>
      <c r="U69" s="333"/>
      <c r="AA69" s="405" t="s">
        <v>10</v>
      </c>
      <c r="AB69" s="406" t="s">
        <v>343</v>
      </c>
      <c r="AC69" s="405" t="s">
        <v>12</v>
      </c>
      <c r="AD69" s="405" t="s">
        <v>344</v>
      </c>
      <c r="AE69" s="405" t="s">
        <v>2</v>
      </c>
    </row>
    <row r="70" spans="2:31" ht="270" x14ac:dyDescent="0.2">
      <c r="B70" s="333"/>
      <c r="C70" s="333"/>
      <c r="D70" s="333"/>
      <c r="E70" s="333"/>
      <c r="F70" s="333"/>
      <c r="G70" s="333"/>
      <c r="H70" s="333"/>
      <c r="I70" s="333"/>
      <c r="J70" s="333"/>
      <c r="K70" s="333"/>
      <c r="L70" s="333"/>
      <c r="M70" s="334"/>
      <c r="N70" s="333"/>
      <c r="O70" s="333"/>
      <c r="P70" s="334"/>
      <c r="Q70" s="334"/>
      <c r="R70" s="334"/>
      <c r="S70" s="334"/>
      <c r="T70" s="334"/>
      <c r="U70" s="333"/>
      <c r="AA70" s="407">
        <v>1</v>
      </c>
      <c r="AB70" s="408" t="s">
        <v>345</v>
      </c>
      <c r="AC70" s="409" t="s">
        <v>346</v>
      </c>
      <c r="AD70" s="409" t="s">
        <v>347</v>
      </c>
      <c r="AE70" s="410" t="s">
        <v>182</v>
      </c>
    </row>
    <row r="71" spans="2:31" ht="270" x14ac:dyDescent="0.2">
      <c r="B71" s="333"/>
      <c r="C71" s="333"/>
      <c r="D71" s="333"/>
      <c r="E71" s="333"/>
      <c r="F71" s="333"/>
      <c r="G71" s="333"/>
      <c r="H71" s="333"/>
      <c r="I71" s="333"/>
      <c r="J71" s="333"/>
      <c r="K71" s="333"/>
      <c r="L71" s="333"/>
      <c r="M71" s="334"/>
      <c r="N71" s="333"/>
      <c r="O71" s="333"/>
      <c r="P71" s="334"/>
      <c r="Q71" s="334"/>
      <c r="R71" s="334"/>
      <c r="S71" s="334"/>
      <c r="T71" s="334"/>
      <c r="U71" s="333"/>
      <c r="AA71" s="407">
        <v>2</v>
      </c>
      <c r="AB71" s="408" t="s">
        <v>345</v>
      </c>
      <c r="AC71" s="409" t="s">
        <v>346</v>
      </c>
      <c r="AD71" s="409" t="s">
        <v>348</v>
      </c>
      <c r="AE71" s="410" t="s">
        <v>134</v>
      </c>
    </row>
    <row r="72" spans="2:31" ht="270" x14ac:dyDescent="0.2">
      <c r="B72" s="333"/>
      <c r="C72" s="333"/>
      <c r="D72" s="333"/>
      <c r="E72" s="333"/>
      <c r="F72" s="333"/>
      <c r="G72" s="333"/>
      <c r="H72" s="333"/>
      <c r="I72" s="333"/>
      <c r="J72" s="333"/>
      <c r="K72" s="333"/>
      <c r="L72" s="333"/>
      <c r="M72" s="334"/>
      <c r="N72" s="333"/>
      <c r="O72" s="333"/>
      <c r="P72" s="334"/>
      <c r="Q72" s="334"/>
      <c r="R72" s="334"/>
      <c r="S72" s="334"/>
      <c r="T72" s="334"/>
      <c r="U72" s="333"/>
      <c r="AA72" s="407">
        <v>3</v>
      </c>
      <c r="AB72" s="408" t="s">
        <v>345</v>
      </c>
      <c r="AC72" s="409" t="s">
        <v>346</v>
      </c>
      <c r="AD72" s="409" t="s">
        <v>349</v>
      </c>
      <c r="AE72" s="410" t="s">
        <v>350</v>
      </c>
    </row>
    <row r="73" spans="2:31" ht="146.25" x14ac:dyDescent="0.2">
      <c r="B73" s="333"/>
      <c r="C73" s="333"/>
      <c r="D73" s="333"/>
      <c r="E73" s="333"/>
      <c r="F73" s="333"/>
      <c r="G73" s="333"/>
      <c r="H73" s="333"/>
      <c r="I73" s="333"/>
      <c r="J73" s="333"/>
      <c r="K73" s="333"/>
      <c r="L73" s="333"/>
      <c r="M73" s="334"/>
      <c r="N73" s="333"/>
      <c r="O73" s="333"/>
      <c r="P73" s="334"/>
      <c r="Q73" s="334"/>
      <c r="R73" s="334"/>
      <c r="S73" s="334"/>
      <c r="T73" s="334"/>
      <c r="U73" s="333"/>
      <c r="AA73" s="411">
        <v>4</v>
      </c>
      <c r="AB73" s="412" t="s">
        <v>351</v>
      </c>
      <c r="AC73" s="413" t="s">
        <v>185</v>
      </c>
      <c r="AD73" s="413" t="s">
        <v>347</v>
      </c>
      <c r="AE73" s="414" t="s">
        <v>186</v>
      </c>
    </row>
    <row r="74" spans="2:31" ht="78.75" x14ac:dyDescent="0.2">
      <c r="B74" s="333"/>
      <c r="C74" s="333"/>
      <c r="D74" s="333"/>
      <c r="E74" s="333"/>
      <c r="F74" s="333"/>
      <c r="G74" s="333"/>
      <c r="H74" s="333"/>
      <c r="I74" s="333"/>
      <c r="J74" s="333"/>
      <c r="K74" s="333"/>
      <c r="L74" s="333"/>
      <c r="M74" s="334"/>
      <c r="N74" s="333"/>
      <c r="O74" s="333"/>
      <c r="P74" s="334"/>
      <c r="Q74" s="334"/>
      <c r="R74" s="334"/>
      <c r="S74" s="334"/>
      <c r="T74" s="334"/>
      <c r="U74" s="333"/>
      <c r="AA74" s="411">
        <v>5</v>
      </c>
      <c r="AB74" s="412" t="s">
        <v>351</v>
      </c>
      <c r="AC74" s="413" t="s">
        <v>185</v>
      </c>
      <c r="AD74" s="413" t="s">
        <v>348</v>
      </c>
      <c r="AE74" s="414" t="s">
        <v>141</v>
      </c>
    </row>
    <row r="75" spans="2:31" ht="78.75" x14ac:dyDescent="0.2">
      <c r="B75" s="333"/>
      <c r="C75" s="333"/>
      <c r="D75" s="333"/>
      <c r="E75" s="333"/>
      <c r="F75" s="333"/>
      <c r="G75" s="333"/>
      <c r="H75" s="333"/>
      <c r="I75" s="333"/>
      <c r="J75" s="333"/>
      <c r="K75" s="333"/>
      <c r="L75" s="333"/>
      <c r="M75" s="334"/>
      <c r="N75" s="333"/>
      <c r="O75" s="333"/>
      <c r="P75" s="334"/>
      <c r="Q75" s="334"/>
      <c r="R75" s="334"/>
      <c r="S75" s="334"/>
      <c r="T75" s="334"/>
      <c r="U75" s="333"/>
      <c r="AA75" s="411">
        <v>6</v>
      </c>
      <c r="AB75" s="412" t="s">
        <v>351</v>
      </c>
      <c r="AC75" s="413" t="s">
        <v>185</v>
      </c>
      <c r="AD75" s="413" t="s">
        <v>349</v>
      </c>
      <c r="AE75" s="414" t="s">
        <v>352</v>
      </c>
    </row>
    <row r="76" spans="2:31" ht="247.5" x14ac:dyDescent="0.2">
      <c r="B76" s="333"/>
      <c r="C76" s="333"/>
      <c r="D76" s="333"/>
      <c r="E76" s="333"/>
      <c r="F76" s="333"/>
      <c r="G76" s="333"/>
      <c r="H76" s="333"/>
      <c r="I76" s="333"/>
      <c r="J76" s="333"/>
      <c r="K76" s="333"/>
      <c r="L76" s="333"/>
      <c r="M76" s="334"/>
      <c r="N76" s="333"/>
      <c r="O76" s="333"/>
      <c r="P76" s="334"/>
      <c r="Q76" s="334"/>
      <c r="R76" s="334"/>
      <c r="S76" s="334"/>
      <c r="T76" s="334"/>
      <c r="U76" s="333"/>
      <c r="AA76" s="407">
        <v>7</v>
      </c>
      <c r="AB76" s="408" t="s">
        <v>353</v>
      </c>
      <c r="AC76" s="409" t="s">
        <v>173</v>
      </c>
      <c r="AD76" s="409" t="s">
        <v>347</v>
      </c>
      <c r="AE76" s="410" t="s">
        <v>354</v>
      </c>
    </row>
    <row r="77" spans="2:31" ht="213.75" x14ac:dyDescent="0.2">
      <c r="B77" s="333"/>
      <c r="C77" s="333"/>
      <c r="D77" s="333"/>
      <c r="E77" s="333"/>
      <c r="F77" s="333"/>
      <c r="G77" s="333"/>
      <c r="H77" s="333"/>
      <c r="I77" s="333"/>
      <c r="J77" s="333"/>
      <c r="K77" s="333"/>
      <c r="L77" s="333"/>
      <c r="M77" s="334"/>
      <c r="N77" s="333"/>
      <c r="O77" s="333"/>
      <c r="P77" s="334"/>
      <c r="Q77" s="334"/>
      <c r="R77" s="334"/>
      <c r="S77" s="334"/>
      <c r="T77" s="334"/>
      <c r="U77" s="333"/>
      <c r="AA77" s="407">
        <v>8</v>
      </c>
      <c r="AB77" s="408" t="s">
        <v>353</v>
      </c>
      <c r="AC77" s="409" t="s">
        <v>173</v>
      </c>
      <c r="AD77" s="409" t="s">
        <v>348</v>
      </c>
      <c r="AE77" s="410" t="s">
        <v>355</v>
      </c>
    </row>
    <row r="78" spans="2:31" ht="213.75" x14ac:dyDescent="0.2">
      <c r="B78" s="333"/>
      <c r="C78" s="333"/>
      <c r="D78" s="333"/>
      <c r="E78" s="333"/>
      <c r="F78" s="333"/>
      <c r="G78" s="333"/>
      <c r="H78" s="333"/>
      <c r="I78" s="333"/>
      <c r="J78" s="333"/>
      <c r="K78" s="333"/>
      <c r="L78" s="333"/>
      <c r="M78" s="334"/>
      <c r="N78" s="333"/>
      <c r="O78" s="333"/>
      <c r="P78" s="334"/>
      <c r="Q78" s="334"/>
      <c r="R78" s="334"/>
      <c r="S78" s="334"/>
      <c r="T78" s="334"/>
      <c r="U78" s="333"/>
      <c r="AA78" s="407">
        <v>9</v>
      </c>
      <c r="AB78" s="408" t="s">
        <v>353</v>
      </c>
      <c r="AC78" s="409" t="s">
        <v>173</v>
      </c>
      <c r="AD78" s="409" t="s">
        <v>349</v>
      </c>
      <c r="AE78" s="410" t="s">
        <v>356</v>
      </c>
    </row>
    <row r="79" spans="2:31" ht="303.75" x14ac:dyDescent="0.2">
      <c r="B79" s="333"/>
      <c r="C79" s="333"/>
      <c r="D79" s="333"/>
      <c r="E79" s="333"/>
      <c r="F79" s="333"/>
      <c r="G79" s="333"/>
      <c r="H79" s="333"/>
      <c r="I79" s="333"/>
      <c r="J79" s="333"/>
      <c r="K79" s="333"/>
      <c r="L79" s="333"/>
      <c r="M79" s="334"/>
      <c r="N79" s="333"/>
      <c r="O79" s="333"/>
      <c r="P79" s="334"/>
      <c r="Q79" s="334"/>
      <c r="R79" s="334"/>
      <c r="S79" s="334"/>
      <c r="T79" s="334"/>
      <c r="U79" s="333"/>
      <c r="AA79" s="411">
        <v>10</v>
      </c>
      <c r="AB79" s="412" t="s">
        <v>357</v>
      </c>
      <c r="AC79" s="413" t="s">
        <v>358</v>
      </c>
      <c r="AD79" s="413" t="s">
        <v>347</v>
      </c>
      <c r="AE79" s="414" t="s">
        <v>359</v>
      </c>
    </row>
    <row r="80" spans="2:31" ht="236.25" x14ac:dyDescent="0.2">
      <c r="B80" s="333"/>
      <c r="C80" s="333"/>
      <c r="D80" s="333"/>
      <c r="E80" s="333"/>
      <c r="F80" s="333"/>
      <c r="G80" s="333"/>
      <c r="H80" s="333"/>
      <c r="I80" s="333"/>
      <c r="J80" s="333"/>
      <c r="K80" s="333"/>
      <c r="L80" s="333"/>
      <c r="M80" s="334"/>
      <c r="N80" s="333"/>
      <c r="O80" s="333"/>
      <c r="P80" s="334"/>
      <c r="Q80" s="334"/>
      <c r="R80" s="334"/>
      <c r="S80" s="334"/>
      <c r="T80" s="334"/>
      <c r="U80" s="333"/>
      <c r="AA80" s="411">
        <v>11</v>
      </c>
      <c r="AB80" s="412" t="s">
        <v>357</v>
      </c>
      <c r="AC80" s="413" t="s">
        <v>358</v>
      </c>
      <c r="AD80" s="413" t="s">
        <v>348</v>
      </c>
      <c r="AE80" s="414" t="s">
        <v>360</v>
      </c>
    </row>
    <row r="81" spans="2:31" ht="236.25" x14ac:dyDescent="0.2">
      <c r="B81" s="333"/>
      <c r="C81" s="333"/>
      <c r="D81" s="333"/>
      <c r="E81" s="333"/>
      <c r="F81" s="333"/>
      <c r="G81" s="333"/>
      <c r="H81" s="333"/>
      <c r="I81" s="333"/>
      <c r="J81" s="333"/>
      <c r="K81" s="333"/>
      <c r="L81" s="333"/>
      <c r="M81" s="334"/>
      <c r="N81" s="333"/>
      <c r="O81" s="333"/>
      <c r="P81" s="334"/>
      <c r="Q81" s="334"/>
      <c r="R81" s="334"/>
      <c r="S81" s="334"/>
      <c r="T81" s="334"/>
      <c r="U81" s="333"/>
      <c r="AA81" s="411">
        <v>12</v>
      </c>
      <c r="AB81" s="412" t="s">
        <v>357</v>
      </c>
      <c r="AC81" s="413" t="s">
        <v>358</v>
      </c>
      <c r="AD81" s="413" t="s">
        <v>349</v>
      </c>
      <c r="AE81" s="414" t="s">
        <v>361</v>
      </c>
    </row>
    <row r="82" spans="2:31" ht="123.75" x14ac:dyDescent="0.2">
      <c r="B82" s="333"/>
      <c r="C82" s="333"/>
      <c r="D82" s="333"/>
      <c r="E82" s="333"/>
      <c r="F82" s="333"/>
      <c r="G82" s="333"/>
      <c r="H82" s="333"/>
      <c r="I82" s="333"/>
      <c r="J82" s="333"/>
      <c r="K82" s="333"/>
      <c r="L82" s="333"/>
      <c r="M82" s="334"/>
      <c r="N82" s="333"/>
      <c r="O82" s="333"/>
      <c r="P82" s="334"/>
      <c r="Q82" s="334"/>
      <c r="R82" s="334"/>
      <c r="S82" s="334"/>
      <c r="T82" s="334"/>
      <c r="U82" s="333"/>
      <c r="AA82" s="407">
        <v>13</v>
      </c>
      <c r="AB82" s="408" t="s">
        <v>362</v>
      </c>
      <c r="AC82" s="409" t="s">
        <v>363</v>
      </c>
      <c r="AD82" s="409" t="s">
        <v>347</v>
      </c>
      <c r="AE82" s="410" t="s">
        <v>82</v>
      </c>
    </row>
    <row r="83" spans="2:31" ht="112.5" x14ac:dyDescent="0.2">
      <c r="B83" s="333"/>
      <c r="C83" s="333"/>
      <c r="D83" s="333"/>
      <c r="E83" s="333"/>
      <c r="F83" s="333"/>
      <c r="G83" s="333"/>
      <c r="H83" s="333"/>
      <c r="I83" s="333"/>
      <c r="J83" s="333"/>
      <c r="K83" s="333"/>
      <c r="L83" s="333"/>
      <c r="M83" s="334"/>
      <c r="N83" s="333"/>
      <c r="O83" s="333"/>
      <c r="P83" s="334"/>
      <c r="Q83" s="334"/>
      <c r="R83" s="334"/>
      <c r="S83" s="334"/>
      <c r="T83" s="334"/>
      <c r="U83" s="333"/>
      <c r="AA83" s="407">
        <v>14</v>
      </c>
      <c r="AB83" s="408" t="s">
        <v>362</v>
      </c>
      <c r="AC83" s="409" t="s">
        <v>363</v>
      </c>
      <c r="AD83" s="409" t="s">
        <v>348</v>
      </c>
      <c r="AE83" s="410" t="s">
        <v>83</v>
      </c>
    </row>
    <row r="84" spans="2:31" ht="112.5" x14ac:dyDescent="0.2">
      <c r="B84" s="333"/>
      <c r="C84" s="333"/>
      <c r="D84" s="333"/>
      <c r="E84" s="333"/>
      <c r="F84" s="333"/>
      <c r="G84" s="333"/>
      <c r="H84" s="333"/>
      <c r="I84" s="333"/>
      <c r="J84" s="333"/>
      <c r="K84" s="333"/>
      <c r="L84" s="333"/>
      <c r="M84" s="334"/>
      <c r="N84" s="333"/>
      <c r="O84" s="333"/>
      <c r="P84" s="334"/>
      <c r="Q84" s="334"/>
      <c r="R84" s="334"/>
      <c r="S84" s="334"/>
      <c r="T84" s="334"/>
      <c r="U84" s="333"/>
      <c r="AA84" s="407">
        <v>15</v>
      </c>
      <c r="AB84" s="408" t="s">
        <v>362</v>
      </c>
      <c r="AC84" s="409" t="s">
        <v>363</v>
      </c>
      <c r="AD84" s="409" t="s">
        <v>349</v>
      </c>
      <c r="AE84" s="410" t="s">
        <v>84</v>
      </c>
    </row>
    <row r="85" spans="2:31" ht="90" x14ac:dyDescent="0.2">
      <c r="AA85" s="411">
        <v>16</v>
      </c>
      <c r="AB85" s="412" t="s">
        <v>364</v>
      </c>
      <c r="AC85" s="413" t="s">
        <v>365</v>
      </c>
      <c r="AD85" s="413" t="s">
        <v>347</v>
      </c>
      <c r="AE85" s="414" t="s">
        <v>366</v>
      </c>
    </row>
    <row r="86" spans="2:31" ht="101.25" x14ac:dyDescent="0.2">
      <c r="AA86" s="411">
        <v>17</v>
      </c>
      <c r="AB86" s="412" t="s">
        <v>364</v>
      </c>
      <c r="AC86" s="413" t="s">
        <v>365</v>
      </c>
      <c r="AD86" s="413" t="s">
        <v>348</v>
      </c>
      <c r="AE86" s="414" t="s">
        <v>367</v>
      </c>
    </row>
    <row r="87" spans="2:31" ht="56.25" x14ac:dyDescent="0.2">
      <c r="AA87" s="411">
        <v>18</v>
      </c>
      <c r="AB87" s="412" t="s">
        <v>364</v>
      </c>
      <c r="AC87" s="413" t="s">
        <v>365</v>
      </c>
      <c r="AD87" s="413" t="s">
        <v>349</v>
      </c>
      <c r="AE87" s="414" t="s">
        <v>368</v>
      </c>
    </row>
    <row r="88" spans="2:31" ht="281.25" x14ac:dyDescent="0.2">
      <c r="AA88" s="407">
        <v>19</v>
      </c>
      <c r="AB88" s="408" t="s">
        <v>369</v>
      </c>
      <c r="AC88" s="409" t="s">
        <v>194</v>
      </c>
      <c r="AD88" s="409" t="s">
        <v>347</v>
      </c>
      <c r="AE88" s="410" t="s">
        <v>195</v>
      </c>
    </row>
    <row r="89" spans="2:31" ht="213.75" x14ac:dyDescent="0.2">
      <c r="AA89" s="407">
        <v>20</v>
      </c>
      <c r="AB89" s="408" t="s">
        <v>369</v>
      </c>
      <c r="AC89" s="409" t="s">
        <v>194</v>
      </c>
      <c r="AD89" s="409" t="s">
        <v>348</v>
      </c>
      <c r="AE89" s="410" t="s">
        <v>370</v>
      </c>
    </row>
    <row r="90" spans="2:31" ht="213.75" x14ac:dyDescent="0.2">
      <c r="AA90" s="407">
        <v>21</v>
      </c>
      <c r="AB90" s="408" t="s">
        <v>369</v>
      </c>
      <c r="AC90" s="409" t="s">
        <v>194</v>
      </c>
      <c r="AD90" s="409" t="s">
        <v>349</v>
      </c>
      <c r="AE90" s="410" t="s">
        <v>371</v>
      </c>
    </row>
    <row r="91" spans="2:31" ht="258.75" x14ac:dyDescent="0.2">
      <c r="AA91" s="411">
        <v>22</v>
      </c>
      <c r="AB91" s="412" t="s">
        <v>372</v>
      </c>
      <c r="AC91" s="413" t="s">
        <v>204</v>
      </c>
      <c r="AD91" s="413" t="s">
        <v>347</v>
      </c>
      <c r="AE91" s="414" t="s">
        <v>205</v>
      </c>
    </row>
    <row r="92" spans="2:31" ht="258.75" x14ac:dyDescent="0.2">
      <c r="AA92" s="411">
        <v>23</v>
      </c>
      <c r="AB92" s="412" t="s">
        <v>372</v>
      </c>
      <c r="AC92" s="413" t="s">
        <v>204</v>
      </c>
      <c r="AD92" s="413" t="s">
        <v>348</v>
      </c>
      <c r="AE92" s="414" t="s">
        <v>120</v>
      </c>
    </row>
    <row r="93" spans="2:31" ht="258.75" x14ac:dyDescent="0.2">
      <c r="AA93" s="411">
        <v>24</v>
      </c>
      <c r="AB93" s="412" t="s">
        <v>372</v>
      </c>
      <c r="AC93" s="413" t="s">
        <v>204</v>
      </c>
      <c r="AD93" s="413" t="s">
        <v>349</v>
      </c>
      <c r="AE93" s="414" t="s">
        <v>373</v>
      </c>
    </row>
    <row r="94" spans="2:31" ht="78.75" x14ac:dyDescent="0.2">
      <c r="AA94" s="407">
        <v>25</v>
      </c>
      <c r="AB94" s="408" t="s">
        <v>374</v>
      </c>
      <c r="AC94" s="409" t="s">
        <v>192</v>
      </c>
      <c r="AD94" s="409" t="s">
        <v>347</v>
      </c>
      <c r="AE94" s="410" t="s">
        <v>375</v>
      </c>
    </row>
    <row r="95" spans="2:31" ht="78.75" x14ac:dyDescent="0.2">
      <c r="AA95" s="407">
        <v>26</v>
      </c>
      <c r="AB95" s="408" t="s">
        <v>374</v>
      </c>
      <c r="AC95" s="409" t="s">
        <v>192</v>
      </c>
      <c r="AD95" s="409" t="s">
        <v>348</v>
      </c>
      <c r="AE95" s="410" t="s">
        <v>108</v>
      </c>
    </row>
    <row r="96" spans="2:31" ht="78.75" x14ac:dyDescent="0.2">
      <c r="AA96" s="407">
        <v>27</v>
      </c>
      <c r="AB96" s="408" t="s">
        <v>374</v>
      </c>
      <c r="AC96" s="409" t="s">
        <v>192</v>
      </c>
      <c r="AD96" s="409" t="s">
        <v>349</v>
      </c>
      <c r="AE96" s="410" t="s">
        <v>376</v>
      </c>
    </row>
    <row r="97" spans="27:31" ht="191.25" x14ac:dyDescent="0.2">
      <c r="AA97" s="411">
        <v>28</v>
      </c>
      <c r="AB97" s="412" t="s">
        <v>377</v>
      </c>
      <c r="AC97" s="413" t="s">
        <v>198</v>
      </c>
      <c r="AD97" s="413" t="s">
        <v>347</v>
      </c>
      <c r="AE97" s="414" t="s">
        <v>199</v>
      </c>
    </row>
    <row r="98" spans="27:31" ht="247.5" x14ac:dyDescent="0.2">
      <c r="AA98" s="411">
        <v>29</v>
      </c>
      <c r="AB98" s="412" t="s">
        <v>377</v>
      </c>
      <c r="AC98" s="413" t="s">
        <v>198</v>
      </c>
      <c r="AD98" s="413" t="s">
        <v>348</v>
      </c>
      <c r="AE98" s="414" t="s">
        <v>114</v>
      </c>
    </row>
    <row r="99" spans="27:31" ht="78.75" x14ac:dyDescent="0.2">
      <c r="AA99" s="411">
        <v>30</v>
      </c>
      <c r="AB99" s="412" t="s">
        <v>377</v>
      </c>
      <c r="AC99" s="413" t="s">
        <v>198</v>
      </c>
      <c r="AD99" s="413" t="s">
        <v>349</v>
      </c>
      <c r="AE99" s="414" t="s">
        <v>378</v>
      </c>
    </row>
    <row r="100" spans="27:31" ht="123.75" x14ac:dyDescent="0.2">
      <c r="AA100" s="407">
        <v>31</v>
      </c>
      <c r="AB100" s="408" t="s">
        <v>379</v>
      </c>
      <c r="AC100" s="409" t="s">
        <v>217</v>
      </c>
      <c r="AD100" s="409" t="s">
        <v>347</v>
      </c>
      <c r="AE100" s="410" t="s">
        <v>218</v>
      </c>
    </row>
    <row r="101" spans="27:31" ht="123.75" x14ac:dyDescent="0.2">
      <c r="AA101" s="407">
        <v>32</v>
      </c>
      <c r="AB101" s="408" t="s">
        <v>379</v>
      </c>
      <c r="AC101" s="409" t="s">
        <v>217</v>
      </c>
      <c r="AD101" s="409" t="s">
        <v>348</v>
      </c>
      <c r="AE101" s="410" t="s">
        <v>132</v>
      </c>
    </row>
    <row r="102" spans="27:31" ht="146.25" x14ac:dyDescent="0.2">
      <c r="AA102" s="407">
        <v>33</v>
      </c>
      <c r="AB102" s="408" t="s">
        <v>379</v>
      </c>
      <c r="AC102" s="409" t="s">
        <v>217</v>
      </c>
      <c r="AD102" s="409" t="s">
        <v>349</v>
      </c>
      <c r="AE102" s="410" t="s">
        <v>380</v>
      </c>
    </row>
    <row r="103" spans="27:31" ht="135" x14ac:dyDescent="0.2">
      <c r="AA103" s="411">
        <v>34</v>
      </c>
      <c r="AB103" s="412" t="s">
        <v>381</v>
      </c>
      <c r="AC103" s="413" t="s">
        <v>196</v>
      </c>
      <c r="AD103" s="413" t="s">
        <v>347</v>
      </c>
      <c r="AE103" s="414" t="s">
        <v>382</v>
      </c>
    </row>
    <row r="104" spans="27:31" ht="90" x14ac:dyDescent="0.2">
      <c r="AA104" s="411">
        <v>35</v>
      </c>
      <c r="AB104" s="412" t="s">
        <v>381</v>
      </c>
      <c r="AC104" s="413" t="s">
        <v>196</v>
      </c>
      <c r="AD104" s="413" t="s">
        <v>348</v>
      </c>
      <c r="AE104" s="414" t="s">
        <v>112</v>
      </c>
    </row>
    <row r="105" spans="27:31" ht="90" x14ac:dyDescent="0.2">
      <c r="AA105" s="411">
        <v>36</v>
      </c>
      <c r="AB105" s="412" t="s">
        <v>381</v>
      </c>
      <c r="AC105" s="413" t="s">
        <v>196</v>
      </c>
      <c r="AD105" s="413" t="s">
        <v>349</v>
      </c>
      <c r="AE105" s="414" t="s">
        <v>383</v>
      </c>
    </row>
    <row r="106" spans="27:31" ht="213.75" x14ac:dyDescent="0.2">
      <c r="AA106" s="407">
        <v>37</v>
      </c>
      <c r="AB106" s="408" t="s">
        <v>384</v>
      </c>
      <c r="AC106" s="409" t="s">
        <v>190</v>
      </c>
      <c r="AD106" s="409" t="s">
        <v>347</v>
      </c>
      <c r="AE106" s="415" t="s">
        <v>510</v>
      </c>
    </row>
    <row r="107" spans="27:31" ht="168.75" x14ac:dyDescent="0.2">
      <c r="AA107" s="407">
        <v>38</v>
      </c>
      <c r="AB107" s="408" t="s">
        <v>384</v>
      </c>
      <c r="AC107" s="409" t="s">
        <v>190</v>
      </c>
      <c r="AD107" s="409" t="s">
        <v>348</v>
      </c>
      <c r="AE107" s="410" t="s">
        <v>106</v>
      </c>
    </row>
    <row r="108" spans="27:31" ht="135" x14ac:dyDescent="0.2">
      <c r="AA108" s="407">
        <v>39</v>
      </c>
      <c r="AB108" s="408" t="s">
        <v>384</v>
      </c>
      <c r="AC108" s="409" t="s">
        <v>190</v>
      </c>
      <c r="AD108" s="409" t="s">
        <v>349</v>
      </c>
      <c r="AE108" s="410" t="s">
        <v>385</v>
      </c>
    </row>
    <row r="109" spans="27:31" ht="146.25" x14ac:dyDescent="0.2">
      <c r="AA109" s="411">
        <v>40</v>
      </c>
      <c r="AB109" s="412" t="s">
        <v>386</v>
      </c>
      <c r="AC109" s="413" t="s">
        <v>200</v>
      </c>
      <c r="AD109" s="413" t="s">
        <v>347</v>
      </c>
      <c r="AE109" s="414" t="s">
        <v>201</v>
      </c>
    </row>
    <row r="110" spans="27:31" ht="123.75" x14ac:dyDescent="0.2">
      <c r="AA110" s="411">
        <v>41</v>
      </c>
      <c r="AB110" s="412" t="s">
        <v>386</v>
      </c>
      <c r="AC110" s="413" t="s">
        <v>200</v>
      </c>
      <c r="AD110" s="413" t="s">
        <v>348</v>
      </c>
      <c r="AE110" s="414" t="s">
        <v>116</v>
      </c>
    </row>
    <row r="111" spans="27:31" ht="56.25" x14ac:dyDescent="0.2">
      <c r="AA111" s="411">
        <v>42</v>
      </c>
      <c r="AB111" s="412" t="s">
        <v>386</v>
      </c>
      <c r="AC111" s="413" t="s">
        <v>200</v>
      </c>
      <c r="AD111" s="413" t="s">
        <v>349</v>
      </c>
      <c r="AE111" s="414" t="s">
        <v>387</v>
      </c>
    </row>
    <row r="112" spans="27:31" ht="101.25" x14ac:dyDescent="0.2">
      <c r="AA112" s="407">
        <v>43</v>
      </c>
      <c r="AB112" s="408" t="s">
        <v>388</v>
      </c>
      <c r="AC112" s="409" t="s">
        <v>389</v>
      </c>
      <c r="AD112" s="409" t="s">
        <v>347</v>
      </c>
      <c r="AE112" s="410" t="s">
        <v>390</v>
      </c>
    </row>
    <row r="113" spans="27:31" ht="213.75" x14ac:dyDescent="0.2">
      <c r="AA113" s="407">
        <v>44</v>
      </c>
      <c r="AB113" s="408" t="s">
        <v>388</v>
      </c>
      <c r="AC113" s="409" t="s">
        <v>389</v>
      </c>
      <c r="AD113" s="409" t="s">
        <v>348</v>
      </c>
      <c r="AE113" s="410" t="s">
        <v>100</v>
      </c>
    </row>
    <row r="114" spans="27:31" ht="101.25" x14ac:dyDescent="0.2">
      <c r="AA114" s="407">
        <v>45</v>
      </c>
      <c r="AB114" s="408" t="s">
        <v>388</v>
      </c>
      <c r="AC114" s="409" t="s">
        <v>389</v>
      </c>
      <c r="AD114" s="409" t="s">
        <v>349</v>
      </c>
      <c r="AE114" s="410" t="s">
        <v>101</v>
      </c>
    </row>
    <row r="115" spans="27:31" ht="123.75" x14ac:dyDescent="0.2">
      <c r="AA115" s="411">
        <v>46</v>
      </c>
      <c r="AB115" s="412" t="s">
        <v>391</v>
      </c>
      <c r="AC115" s="413" t="s">
        <v>392</v>
      </c>
      <c r="AD115" s="413" t="s">
        <v>347</v>
      </c>
      <c r="AE115" s="414" t="s">
        <v>393</v>
      </c>
    </row>
    <row r="116" spans="27:31" ht="112.5" x14ac:dyDescent="0.2">
      <c r="AA116" s="411">
        <v>47</v>
      </c>
      <c r="AB116" s="412" t="s">
        <v>391</v>
      </c>
      <c r="AC116" s="413" t="s">
        <v>392</v>
      </c>
      <c r="AD116" s="413" t="s">
        <v>348</v>
      </c>
      <c r="AE116" s="414" t="s">
        <v>394</v>
      </c>
    </row>
    <row r="117" spans="27:31" ht="90" x14ac:dyDescent="0.2">
      <c r="AA117" s="411">
        <v>48</v>
      </c>
      <c r="AB117" s="412" t="s">
        <v>391</v>
      </c>
      <c r="AC117" s="413" t="s">
        <v>392</v>
      </c>
      <c r="AD117" s="413" t="s">
        <v>349</v>
      </c>
      <c r="AE117" s="414" t="s">
        <v>395</v>
      </c>
    </row>
    <row r="118" spans="27:31" ht="191.25" x14ac:dyDescent="0.2">
      <c r="AA118" s="407">
        <v>49</v>
      </c>
      <c r="AB118" s="408" t="s">
        <v>396</v>
      </c>
      <c r="AC118" s="409" t="s">
        <v>397</v>
      </c>
      <c r="AD118" s="409" t="s">
        <v>347</v>
      </c>
      <c r="AE118" s="410" t="s">
        <v>398</v>
      </c>
    </row>
    <row r="119" spans="27:31" ht="135" x14ac:dyDescent="0.2">
      <c r="AA119" s="407">
        <v>50</v>
      </c>
      <c r="AB119" s="408" t="s">
        <v>396</v>
      </c>
      <c r="AC119" s="409" t="s">
        <v>397</v>
      </c>
      <c r="AD119" s="409" t="s">
        <v>348</v>
      </c>
      <c r="AE119" s="410" t="s">
        <v>399</v>
      </c>
    </row>
    <row r="120" spans="27:31" ht="90" x14ac:dyDescent="0.2">
      <c r="AA120" s="407">
        <v>51</v>
      </c>
      <c r="AB120" s="408" t="s">
        <v>396</v>
      </c>
      <c r="AC120" s="409" t="s">
        <v>397</v>
      </c>
      <c r="AD120" s="409" t="s">
        <v>349</v>
      </c>
      <c r="AE120" s="410" t="s">
        <v>400</v>
      </c>
    </row>
    <row r="121" spans="27:31" ht="56.25" x14ac:dyDescent="0.2">
      <c r="AA121" s="411">
        <v>52</v>
      </c>
      <c r="AB121" s="412" t="s">
        <v>401</v>
      </c>
      <c r="AC121" s="413" t="s">
        <v>206</v>
      </c>
      <c r="AD121" s="413" t="s">
        <v>347</v>
      </c>
      <c r="AE121" s="414" t="s">
        <v>207</v>
      </c>
    </row>
    <row r="122" spans="27:31" ht="101.25" x14ac:dyDescent="0.2">
      <c r="AA122" s="411">
        <v>53</v>
      </c>
      <c r="AB122" s="412" t="s">
        <v>401</v>
      </c>
      <c r="AC122" s="413" t="s">
        <v>206</v>
      </c>
      <c r="AD122" s="413" t="s">
        <v>348</v>
      </c>
      <c r="AE122" s="414" t="s">
        <v>402</v>
      </c>
    </row>
    <row r="123" spans="27:31" ht="67.5" x14ac:dyDescent="0.2">
      <c r="AA123" s="411">
        <v>54</v>
      </c>
      <c r="AB123" s="412" t="s">
        <v>401</v>
      </c>
      <c r="AC123" s="413" t="s">
        <v>206</v>
      </c>
      <c r="AD123" s="413" t="s">
        <v>349</v>
      </c>
      <c r="AE123" s="414" t="s">
        <v>403</v>
      </c>
    </row>
    <row r="124" spans="27:31" ht="135" x14ac:dyDescent="0.2">
      <c r="AA124" s="407">
        <v>55</v>
      </c>
      <c r="AB124" s="408" t="s">
        <v>404</v>
      </c>
      <c r="AC124" s="409" t="s">
        <v>188</v>
      </c>
      <c r="AD124" s="409" t="s">
        <v>347</v>
      </c>
      <c r="AE124" s="410" t="s">
        <v>405</v>
      </c>
    </row>
    <row r="125" spans="27:31" ht="123.75" x14ac:dyDescent="0.2">
      <c r="AA125" s="407">
        <v>56</v>
      </c>
      <c r="AB125" s="408" t="s">
        <v>404</v>
      </c>
      <c r="AC125" s="409" t="s">
        <v>188</v>
      </c>
      <c r="AD125" s="409" t="s">
        <v>348</v>
      </c>
      <c r="AE125" s="410" t="s">
        <v>104</v>
      </c>
    </row>
    <row r="126" spans="27:31" ht="78.75" x14ac:dyDescent="0.2">
      <c r="AA126" s="407">
        <v>57</v>
      </c>
      <c r="AB126" s="408" t="s">
        <v>404</v>
      </c>
      <c r="AC126" s="409" t="s">
        <v>188</v>
      </c>
      <c r="AD126" s="409" t="s">
        <v>349</v>
      </c>
      <c r="AE126" s="410" t="s">
        <v>406</v>
      </c>
    </row>
    <row r="127" spans="27:31" ht="101.25" x14ac:dyDescent="0.2">
      <c r="AA127" s="411">
        <v>58</v>
      </c>
      <c r="AB127" s="412" t="s">
        <v>407</v>
      </c>
      <c r="AC127" s="413" t="s">
        <v>408</v>
      </c>
      <c r="AD127" s="413" t="s">
        <v>347</v>
      </c>
      <c r="AE127" s="414" t="s">
        <v>409</v>
      </c>
    </row>
    <row r="128" spans="27:31" ht="90" x14ac:dyDescent="0.2">
      <c r="AA128" s="411">
        <v>59</v>
      </c>
      <c r="AB128" s="412" t="s">
        <v>407</v>
      </c>
      <c r="AC128" s="413" t="s">
        <v>408</v>
      </c>
      <c r="AD128" s="413" t="s">
        <v>348</v>
      </c>
      <c r="AE128" s="414" t="s">
        <v>410</v>
      </c>
    </row>
    <row r="129" spans="27:31" ht="90" x14ac:dyDescent="0.2">
      <c r="AA129" s="411">
        <v>60</v>
      </c>
      <c r="AB129" s="412" t="s">
        <v>407</v>
      </c>
      <c r="AC129" s="413" t="s">
        <v>408</v>
      </c>
      <c r="AD129" s="413" t="s">
        <v>349</v>
      </c>
      <c r="AE129" s="414" t="s">
        <v>411</v>
      </c>
    </row>
    <row r="130" spans="27:31" ht="90" x14ac:dyDescent="0.2">
      <c r="AA130" s="407">
        <v>61</v>
      </c>
      <c r="AB130" s="408" t="s">
        <v>412</v>
      </c>
      <c r="AC130" s="409" t="s">
        <v>219</v>
      </c>
      <c r="AD130" s="409" t="s">
        <v>347</v>
      </c>
      <c r="AE130" s="410" t="s">
        <v>220</v>
      </c>
    </row>
    <row r="131" spans="27:31" ht="135" x14ac:dyDescent="0.2">
      <c r="AA131" s="407">
        <v>62</v>
      </c>
      <c r="AB131" s="408" t="s">
        <v>412</v>
      </c>
      <c r="AC131" s="409" t="s">
        <v>219</v>
      </c>
      <c r="AD131" s="409" t="s">
        <v>348</v>
      </c>
      <c r="AE131" s="410" t="s">
        <v>138</v>
      </c>
    </row>
    <row r="132" spans="27:31" ht="78.75" x14ac:dyDescent="0.2">
      <c r="AA132" s="407">
        <v>63</v>
      </c>
      <c r="AB132" s="408" t="s">
        <v>412</v>
      </c>
      <c r="AC132" s="409" t="s">
        <v>219</v>
      </c>
      <c r="AD132" s="409" t="s">
        <v>349</v>
      </c>
      <c r="AE132" s="410" t="s">
        <v>413</v>
      </c>
    </row>
    <row r="133" spans="27:31" ht="123.75" x14ac:dyDescent="0.2">
      <c r="AA133" s="411">
        <v>64</v>
      </c>
      <c r="AB133" s="412" t="s">
        <v>414</v>
      </c>
      <c r="AC133" s="413" t="s">
        <v>415</v>
      </c>
      <c r="AD133" s="413" t="s">
        <v>347</v>
      </c>
      <c r="AE133" s="414" t="s">
        <v>416</v>
      </c>
    </row>
    <row r="134" spans="27:31" ht="90" x14ac:dyDescent="0.2">
      <c r="AA134" s="411">
        <v>65</v>
      </c>
      <c r="AB134" s="412" t="s">
        <v>414</v>
      </c>
      <c r="AC134" s="413" t="s">
        <v>415</v>
      </c>
      <c r="AD134" s="413" t="s">
        <v>348</v>
      </c>
      <c r="AE134" s="414" t="s">
        <v>417</v>
      </c>
    </row>
    <row r="135" spans="27:31" ht="90" x14ac:dyDescent="0.2">
      <c r="AA135" s="411">
        <v>66</v>
      </c>
      <c r="AB135" s="412" t="s">
        <v>414</v>
      </c>
      <c r="AC135" s="413" t="s">
        <v>415</v>
      </c>
      <c r="AD135" s="413" t="s">
        <v>349</v>
      </c>
      <c r="AE135" s="414" t="s">
        <v>418</v>
      </c>
    </row>
    <row r="136" spans="27:31" ht="112.5" x14ac:dyDescent="0.2">
      <c r="AA136" s="407">
        <v>67</v>
      </c>
      <c r="AB136" s="408" t="s">
        <v>419</v>
      </c>
      <c r="AC136" s="409" t="s">
        <v>420</v>
      </c>
      <c r="AD136" s="409" t="s">
        <v>347</v>
      </c>
      <c r="AE136" s="410" t="s">
        <v>421</v>
      </c>
    </row>
    <row r="137" spans="27:31" ht="112.5" x14ac:dyDescent="0.2">
      <c r="AA137" s="407">
        <v>68</v>
      </c>
      <c r="AB137" s="408" t="s">
        <v>419</v>
      </c>
      <c r="AC137" s="409" t="s">
        <v>420</v>
      </c>
      <c r="AD137" s="409" t="s">
        <v>348</v>
      </c>
      <c r="AE137" s="410" t="s">
        <v>422</v>
      </c>
    </row>
    <row r="138" spans="27:31" ht="112.5" x14ac:dyDescent="0.2">
      <c r="AA138" s="407">
        <v>69</v>
      </c>
      <c r="AB138" s="408" t="s">
        <v>419</v>
      </c>
      <c r="AC138" s="409" t="s">
        <v>420</v>
      </c>
      <c r="AD138" s="409" t="s">
        <v>349</v>
      </c>
      <c r="AE138" s="410" t="s">
        <v>423</v>
      </c>
    </row>
    <row r="139" spans="27:31" ht="78.75" x14ac:dyDescent="0.2">
      <c r="AA139" s="411">
        <v>70</v>
      </c>
      <c r="AB139" s="412" t="s">
        <v>424</v>
      </c>
      <c r="AC139" s="413" t="s">
        <v>208</v>
      </c>
      <c r="AD139" s="413" t="s">
        <v>347</v>
      </c>
      <c r="AE139" s="414" t="s">
        <v>209</v>
      </c>
    </row>
    <row r="140" spans="27:31" ht="90" x14ac:dyDescent="0.2">
      <c r="AA140" s="411">
        <v>71</v>
      </c>
      <c r="AB140" s="412" t="s">
        <v>424</v>
      </c>
      <c r="AC140" s="413" t="s">
        <v>208</v>
      </c>
      <c r="AD140" s="413" t="s">
        <v>348</v>
      </c>
      <c r="AE140" s="414" t="s">
        <v>124</v>
      </c>
    </row>
    <row r="141" spans="27:31" ht="78.75" x14ac:dyDescent="0.2">
      <c r="AA141" s="411">
        <v>72</v>
      </c>
      <c r="AB141" s="412" t="s">
        <v>424</v>
      </c>
      <c r="AC141" s="413" t="s">
        <v>208</v>
      </c>
      <c r="AD141" s="413" t="s">
        <v>349</v>
      </c>
      <c r="AE141" s="414" t="s">
        <v>425</v>
      </c>
    </row>
    <row r="142" spans="27:31" ht="67.5" x14ac:dyDescent="0.2">
      <c r="AA142" s="407">
        <v>73</v>
      </c>
      <c r="AB142" s="408" t="s">
        <v>426</v>
      </c>
      <c r="AC142" s="409" t="s">
        <v>221</v>
      </c>
      <c r="AD142" s="409" t="s">
        <v>347</v>
      </c>
      <c r="AE142" s="410" t="s">
        <v>427</v>
      </c>
    </row>
    <row r="143" spans="27:31" ht="123.75" x14ac:dyDescent="0.2">
      <c r="AA143" s="407">
        <v>74</v>
      </c>
      <c r="AB143" s="408" t="s">
        <v>426</v>
      </c>
      <c r="AC143" s="409" t="s">
        <v>221</v>
      </c>
      <c r="AD143" s="409" t="s">
        <v>348</v>
      </c>
      <c r="AE143" s="410" t="s">
        <v>136</v>
      </c>
    </row>
    <row r="144" spans="27:31" ht="67.5" x14ac:dyDescent="0.2">
      <c r="AA144" s="407">
        <v>75</v>
      </c>
      <c r="AB144" s="408" t="s">
        <v>426</v>
      </c>
      <c r="AC144" s="409" t="s">
        <v>221</v>
      </c>
      <c r="AD144" s="409" t="s">
        <v>349</v>
      </c>
      <c r="AE144" s="416" t="s">
        <v>428</v>
      </c>
    </row>
    <row r="145" spans="27:31" ht="135" x14ac:dyDescent="0.2">
      <c r="AA145" s="411">
        <v>76</v>
      </c>
      <c r="AB145" s="412" t="s">
        <v>429</v>
      </c>
      <c r="AC145" s="413" t="s">
        <v>430</v>
      </c>
      <c r="AD145" s="413" t="s">
        <v>347</v>
      </c>
      <c r="AE145" s="414" t="s">
        <v>431</v>
      </c>
    </row>
    <row r="146" spans="27:31" ht="90" x14ac:dyDescent="0.2">
      <c r="AA146" s="411">
        <v>77</v>
      </c>
      <c r="AB146" s="412" t="s">
        <v>429</v>
      </c>
      <c r="AC146" s="413" t="s">
        <v>430</v>
      </c>
      <c r="AD146" s="413" t="s">
        <v>348</v>
      </c>
      <c r="AE146" s="414" t="s">
        <v>432</v>
      </c>
    </row>
    <row r="147" spans="27:31" ht="123.75" x14ac:dyDescent="0.2">
      <c r="AA147" s="411">
        <v>78</v>
      </c>
      <c r="AB147" s="412" t="s">
        <v>429</v>
      </c>
      <c r="AC147" s="413" t="s">
        <v>430</v>
      </c>
      <c r="AD147" s="413" t="s">
        <v>349</v>
      </c>
      <c r="AE147" s="414" t="s">
        <v>433</v>
      </c>
    </row>
    <row r="148" spans="27:31" ht="90" x14ac:dyDescent="0.2">
      <c r="AA148" s="407">
        <v>79</v>
      </c>
      <c r="AB148" s="408" t="s">
        <v>434</v>
      </c>
      <c r="AC148" s="409" t="s">
        <v>435</v>
      </c>
      <c r="AD148" s="409" t="s">
        <v>347</v>
      </c>
      <c r="AE148" s="410" t="s">
        <v>436</v>
      </c>
    </row>
    <row r="149" spans="27:31" ht="90" x14ac:dyDescent="0.2">
      <c r="AA149" s="407">
        <v>80</v>
      </c>
      <c r="AB149" s="408" t="s">
        <v>434</v>
      </c>
      <c r="AC149" s="409" t="s">
        <v>435</v>
      </c>
      <c r="AD149" s="409" t="s">
        <v>348</v>
      </c>
      <c r="AE149" s="410" t="s">
        <v>437</v>
      </c>
    </row>
    <row r="150" spans="27:31" ht="90" x14ac:dyDescent="0.2">
      <c r="AA150" s="407">
        <v>81</v>
      </c>
      <c r="AB150" s="408" t="s">
        <v>434</v>
      </c>
      <c r="AC150" s="409" t="s">
        <v>435</v>
      </c>
      <c r="AD150" s="409" t="s">
        <v>349</v>
      </c>
      <c r="AE150" s="410" t="s">
        <v>438</v>
      </c>
    </row>
    <row r="151" spans="27:31" ht="225" x14ac:dyDescent="0.2">
      <c r="AA151" s="411">
        <v>82</v>
      </c>
      <c r="AB151" s="412" t="s">
        <v>439</v>
      </c>
      <c r="AC151" s="413" t="s">
        <v>440</v>
      </c>
      <c r="AD151" s="413" t="s">
        <v>347</v>
      </c>
      <c r="AE151" s="414" t="s">
        <v>441</v>
      </c>
    </row>
    <row r="152" spans="27:31" ht="101.25" x14ac:dyDescent="0.2">
      <c r="AA152" s="411">
        <v>83</v>
      </c>
      <c r="AB152" s="412" t="s">
        <v>439</v>
      </c>
      <c r="AC152" s="413" t="s">
        <v>440</v>
      </c>
      <c r="AD152" s="413" t="s">
        <v>348</v>
      </c>
      <c r="AE152" s="414" t="s">
        <v>442</v>
      </c>
    </row>
    <row r="153" spans="27:31" ht="101.25" x14ac:dyDescent="0.2">
      <c r="AA153" s="411">
        <v>84</v>
      </c>
      <c r="AB153" s="412" t="s">
        <v>439</v>
      </c>
      <c r="AC153" s="413" t="s">
        <v>440</v>
      </c>
      <c r="AD153" s="413" t="s">
        <v>349</v>
      </c>
      <c r="AE153" s="414" t="s">
        <v>443</v>
      </c>
    </row>
    <row r="154" spans="27:31" ht="191.25" x14ac:dyDescent="0.2">
      <c r="AA154" s="407">
        <v>85</v>
      </c>
      <c r="AB154" s="408" t="s">
        <v>444</v>
      </c>
      <c r="AC154" s="409" t="s">
        <v>213</v>
      </c>
      <c r="AD154" s="409" t="s">
        <v>347</v>
      </c>
      <c r="AE154" s="410" t="s">
        <v>214</v>
      </c>
    </row>
    <row r="155" spans="27:31" ht="168.75" x14ac:dyDescent="0.2">
      <c r="AA155" s="407">
        <v>86</v>
      </c>
      <c r="AB155" s="408" t="s">
        <v>444</v>
      </c>
      <c r="AC155" s="409" t="s">
        <v>213</v>
      </c>
      <c r="AD155" s="409" t="s">
        <v>348</v>
      </c>
      <c r="AE155" s="410" t="s">
        <v>445</v>
      </c>
    </row>
    <row r="156" spans="27:31" ht="146.25" x14ac:dyDescent="0.2">
      <c r="AA156" s="407">
        <v>87</v>
      </c>
      <c r="AB156" s="408" t="s">
        <v>444</v>
      </c>
      <c r="AC156" s="409" t="s">
        <v>213</v>
      </c>
      <c r="AD156" s="409" t="s">
        <v>349</v>
      </c>
      <c r="AE156" s="410" t="s">
        <v>446</v>
      </c>
    </row>
    <row r="157" spans="27:31" ht="135" x14ac:dyDescent="0.2">
      <c r="AA157" s="411">
        <v>88</v>
      </c>
      <c r="AB157" s="412" t="s">
        <v>447</v>
      </c>
      <c r="AC157" s="413" t="s">
        <v>448</v>
      </c>
      <c r="AD157" s="413" t="s">
        <v>347</v>
      </c>
      <c r="AE157" s="414" t="s">
        <v>449</v>
      </c>
    </row>
    <row r="158" spans="27:31" ht="101.25" x14ac:dyDescent="0.2">
      <c r="AA158" s="411">
        <v>89</v>
      </c>
      <c r="AB158" s="412" t="s">
        <v>447</v>
      </c>
      <c r="AC158" s="413" t="s">
        <v>448</v>
      </c>
      <c r="AD158" s="413" t="s">
        <v>348</v>
      </c>
      <c r="AE158" s="414" t="s">
        <v>450</v>
      </c>
    </row>
    <row r="159" spans="27:31" ht="112.5" x14ac:dyDescent="0.2">
      <c r="AA159" s="411">
        <v>90</v>
      </c>
      <c r="AB159" s="412" t="s">
        <v>447</v>
      </c>
      <c r="AC159" s="413" t="s">
        <v>448</v>
      </c>
      <c r="AD159" s="413" t="s">
        <v>349</v>
      </c>
      <c r="AE159" s="414" t="s">
        <v>451</v>
      </c>
    </row>
    <row r="160" spans="27:31" ht="90" x14ac:dyDescent="0.2">
      <c r="AA160" s="407">
        <v>91</v>
      </c>
      <c r="AB160" s="408" t="s">
        <v>452</v>
      </c>
      <c r="AC160" s="409" t="s">
        <v>453</v>
      </c>
      <c r="AD160" s="409" t="s">
        <v>347</v>
      </c>
      <c r="AE160" s="410" t="s">
        <v>454</v>
      </c>
    </row>
    <row r="161" spans="27:31" ht="123.75" x14ac:dyDescent="0.2">
      <c r="AA161" s="407">
        <v>92</v>
      </c>
      <c r="AB161" s="408" t="s">
        <v>452</v>
      </c>
      <c r="AC161" s="409" t="s">
        <v>453</v>
      </c>
      <c r="AD161" s="409" t="s">
        <v>348</v>
      </c>
      <c r="AE161" s="410" t="s">
        <v>455</v>
      </c>
    </row>
    <row r="162" spans="27:31" ht="90" x14ac:dyDescent="0.2">
      <c r="AA162" s="407">
        <v>93</v>
      </c>
      <c r="AB162" s="408" t="s">
        <v>452</v>
      </c>
      <c r="AC162" s="409" t="s">
        <v>453</v>
      </c>
      <c r="AD162" s="409" t="s">
        <v>349</v>
      </c>
      <c r="AE162" s="410" t="s">
        <v>456</v>
      </c>
    </row>
    <row r="163" spans="27:31" ht="101.25" x14ac:dyDescent="0.2">
      <c r="AA163" s="411">
        <v>94</v>
      </c>
      <c r="AB163" s="412" t="s">
        <v>457</v>
      </c>
      <c r="AC163" s="413" t="s">
        <v>458</v>
      </c>
      <c r="AD163" s="413" t="s">
        <v>347</v>
      </c>
      <c r="AE163" s="414" t="s">
        <v>459</v>
      </c>
    </row>
    <row r="164" spans="27:31" ht="101.25" x14ac:dyDescent="0.2">
      <c r="AA164" s="411">
        <v>95</v>
      </c>
      <c r="AB164" s="412" t="s">
        <v>457</v>
      </c>
      <c r="AC164" s="413" t="s">
        <v>458</v>
      </c>
      <c r="AD164" s="413" t="s">
        <v>348</v>
      </c>
      <c r="AE164" s="414" t="s">
        <v>460</v>
      </c>
    </row>
    <row r="165" spans="27:31" ht="101.25" x14ac:dyDescent="0.2">
      <c r="AA165" s="411">
        <v>96</v>
      </c>
      <c r="AB165" s="412" t="s">
        <v>457</v>
      </c>
      <c r="AC165" s="413" t="s">
        <v>458</v>
      </c>
      <c r="AD165" s="413" t="s">
        <v>349</v>
      </c>
      <c r="AE165" s="414" t="s">
        <v>461</v>
      </c>
    </row>
    <row r="166" spans="27:31" ht="213.75" x14ac:dyDescent="0.2">
      <c r="AA166" s="407">
        <v>97</v>
      </c>
      <c r="AB166" s="408" t="s">
        <v>462</v>
      </c>
      <c r="AC166" s="409" t="s">
        <v>463</v>
      </c>
      <c r="AD166" s="409" t="s">
        <v>347</v>
      </c>
      <c r="AE166" s="410" t="s">
        <v>464</v>
      </c>
    </row>
    <row r="167" spans="27:31" ht="146.25" x14ac:dyDescent="0.2">
      <c r="AA167" s="407">
        <v>98</v>
      </c>
      <c r="AB167" s="408" t="s">
        <v>462</v>
      </c>
      <c r="AC167" s="409" t="s">
        <v>463</v>
      </c>
      <c r="AD167" s="409" t="s">
        <v>348</v>
      </c>
      <c r="AE167" s="410" t="s">
        <v>465</v>
      </c>
    </row>
    <row r="168" spans="27:31" ht="146.25" x14ac:dyDescent="0.2">
      <c r="AA168" s="407">
        <v>99</v>
      </c>
      <c r="AB168" s="408" t="s">
        <v>462</v>
      </c>
      <c r="AC168" s="409" t="s">
        <v>463</v>
      </c>
      <c r="AD168" s="409" t="s">
        <v>349</v>
      </c>
      <c r="AE168" s="410" t="s">
        <v>466</v>
      </c>
    </row>
    <row r="169" spans="27:31" ht="135" x14ac:dyDescent="0.2">
      <c r="AA169" s="411">
        <v>100</v>
      </c>
      <c r="AB169" s="412" t="s">
        <v>467</v>
      </c>
      <c r="AC169" s="413" t="s">
        <v>468</v>
      </c>
      <c r="AD169" s="413" t="s">
        <v>347</v>
      </c>
      <c r="AE169" s="414" t="s">
        <v>216</v>
      </c>
    </row>
    <row r="170" spans="27:31" ht="90" x14ac:dyDescent="0.2">
      <c r="AA170" s="411">
        <v>101</v>
      </c>
      <c r="AB170" s="412" t="s">
        <v>467</v>
      </c>
      <c r="AC170" s="413" t="s">
        <v>468</v>
      </c>
      <c r="AD170" s="413" t="s">
        <v>348</v>
      </c>
      <c r="AE170" s="414" t="s">
        <v>469</v>
      </c>
    </row>
    <row r="171" spans="27:31" ht="135" x14ac:dyDescent="0.2">
      <c r="AA171" s="417">
        <v>102</v>
      </c>
      <c r="AB171" s="418" t="s">
        <v>467</v>
      </c>
      <c r="AC171" s="419" t="s">
        <v>468</v>
      </c>
      <c r="AD171" s="419" t="s">
        <v>349</v>
      </c>
      <c r="AE171" s="420" t="s">
        <v>470</v>
      </c>
    </row>
    <row r="172" spans="27:31" x14ac:dyDescent="0.2">
      <c r="AA172" s="353"/>
      <c r="AB172" s="421"/>
      <c r="AC172" s="422"/>
      <c r="AD172" s="353"/>
      <c r="AE172" s="356"/>
    </row>
    <row r="173" spans="27:31" ht="18" x14ac:dyDescent="0.2">
      <c r="AA173" s="423" t="s">
        <v>9</v>
      </c>
      <c r="AB173" s="403"/>
      <c r="AC173" s="403"/>
      <c r="AD173" s="403"/>
      <c r="AE173" s="404"/>
    </row>
    <row r="174" spans="27:31" ht="63.75" x14ac:dyDescent="0.2">
      <c r="AA174" s="405" t="s">
        <v>10</v>
      </c>
      <c r="AB174" s="424" t="s">
        <v>343</v>
      </c>
      <c r="AC174" s="405" t="s">
        <v>12</v>
      </c>
      <c r="AD174" s="405" t="s">
        <v>344</v>
      </c>
      <c r="AE174" s="405" t="s">
        <v>2</v>
      </c>
    </row>
    <row r="175" spans="27:31" ht="258.75" x14ac:dyDescent="0.2">
      <c r="AA175" s="425">
        <v>1</v>
      </c>
      <c r="AB175" s="426" t="s">
        <v>471</v>
      </c>
      <c r="AC175" s="427" t="s">
        <v>472</v>
      </c>
      <c r="AD175" s="428" t="s">
        <v>347</v>
      </c>
      <c r="AE175" s="429" t="s">
        <v>473</v>
      </c>
    </row>
    <row r="176" spans="27:31" ht="146.25" x14ac:dyDescent="0.2">
      <c r="AA176" s="425">
        <v>2</v>
      </c>
      <c r="AB176" s="426" t="s">
        <v>471</v>
      </c>
      <c r="AC176" s="427" t="s">
        <v>472</v>
      </c>
      <c r="AD176" s="428" t="s">
        <v>348</v>
      </c>
      <c r="AE176" s="429" t="s">
        <v>474</v>
      </c>
    </row>
    <row r="177" spans="27:31" ht="191.25" x14ac:dyDescent="0.2">
      <c r="AA177" s="425">
        <v>3</v>
      </c>
      <c r="AB177" s="426" t="s">
        <v>471</v>
      </c>
      <c r="AC177" s="427" t="s">
        <v>472</v>
      </c>
      <c r="AD177" s="428" t="s">
        <v>349</v>
      </c>
      <c r="AE177" s="429" t="s">
        <v>475</v>
      </c>
    </row>
    <row r="178" spans="27:31" ht="236.25" x14ac:dyDescent="0.2">
      <c r="AA178" s="430">
        <v>4</v>
      </c>
      <c r="AB178" s="431" t="s">
        <v>476</v>
      </c>
      <c r="AC178" s="432" t="s">
        <v>477</v>
      </c>
      <c r="AD178" s="433" t="s">
        <v>347</v>
      </c>
      <c r="AE178" s="434" t="s">
        <v>478</v>
      </c>
    </row>
    <row r="179" spans="27:31" ht="236.25" x14ac:dyDescent="0.2">
      <c r="AA179" s="430">
        <v>5</v>
      </c>
      <c r="AB179" s="431" t="s">
        <v>476</v>
      </c>
      <c r="AC179" s="432" t="s">
        <v>477</v>
      </c>
      <c r="AD179" s="433" t="s">
        <v>348</v>
      </c>
      <c r="AE179" s="434" t="s">
        <v>479</v>
      </c>
    </row>
    <row r="180" spans="27:31" ht="236.25" x14ac:dyDescent="0.2">
      <c r="AA180" s="430">
        <v>6</v>
      </c>
      <c r="AB180" s="431" t="s">
        <v>476</v>
      </c>
      <c r="AC180" s="432" t="s">
        <v>477</v>
      </c>
      <c r="AD180" s="433" t="s">
        <v>349</v>
      </c>
      <c r="AE180" s="434" t="s">
        <v>480</v>
      </c>
    </row>
    <row r="181" spans="27:31" ht="157.5" x14ac:dyDescent="0.2">
      <c r="AA181" s="425">
        <v>7</v>
      </c>
      <c r="AB181" s="426" t="s">
        <v>481</v>
      </c>
      <c r="AC181" s="427" t="s">
        <v>482</v>
      </c>
      <c r="AD181" s="428" t="s">
        <v>347</v>
      </c>
      <c r="AE181" s="429" t="s">
        <v>483</v>
      </c>
    </row>
    <row r="182" spans="27:31" ht="123.75" x14ac:dyDescent="0.2">
      <c r="AA182" s="425">
        <v>8</v>
      </c>
      <c r="AB182" s="426" t="s">
        <v>481</v>
      </c>
      <c r="AC182" s="427" t="s">
        <v>482</v>
      </c>
      <c r="AD182" s="428" t="s">
        <v>348</v>
      </c>
      <c r="AE182" s="429" t="s">
        <v>484</v>
      </c>
    </row>
    <row r="183" spans="27:31" ht="78.75" x14ac:dyDescent="0.2">
      <c r="AA183" s="425">
        <v>9</v>
      </c>
      <c r="AB183" s="426" t="s">
        <v>481</v>
      </c>
      <c r="AC183" s="427" t="s">
        <v>482</v>
      </c>
      <c r="AD183" s="428" t="s">
        <v>349</v>
      </c>
      <c r="AE183" s="429" t="s">
        <v>485</v>
      </c>
    </row>
    <row r="184" spans="27:31" ht="123.75" x14ac:dyDescent="0.2">
      <c r="AA184" s="435">
        <v>10</v>
      </c>
      <c r="AB184" s="431" t="s">
        <v>486</v>
      </c>
      <c r="AC184" s="432" t="s">
        <v>487</v>
      </c>
      <c r="AD184" s="433" t="s">
        <v>347</v>
      </c>
      <c r="AE184" s="434" t="s">
        <v>488</v>
      </c>
    </row>
    <row r="185" spans="27:31" ht="123.75" x14ac:dyDescent="0.2">
      <c r="AA185" s="435">
        <v>11</v>
      </c>
      <c r="AB185" s="431" t="s">
        <v>486</v>
      </c>
      <c r="AC185" s="432" t="s">
        <v>487</v>
      </c>
      <c r="AD185" s="433" t="s">
        <v>348</v>
      </c>
      <c r="AE185" s="434" t="s">
        <v>489</v>
      </c>
    </row>
    <row r="186" spans="27:31" ht="123.75" x14ac:dyDescent="0.2">
      <c r="AA186" s="435">
        <v>12</v>
      </c>
      <c r="AB186" s="431" t="s">
        <v>486</v>
      </c>
      <c r="AC186" s="432" t="s">
        <v>487</v>
      </c>
      <c r="AD186" s="433" t="s">
        <v>349</v>
      </c>
      <c r="AE186" s="434" t="s">
        <v>490</v>
      </c>
    </row>
    <row r="187" spans="27:31" ht="180" x14ac:dyDescent="0.2">
      <c r="AA187" s="436">
        <v>13</v>
      </c>
      <c r="AB187" s="437" t="s">
        <v>491</v>
      </c>
      <c r="AC187" s="438" t="s">
        <v>492</v>
      </c>
      <c r="AD187" s="439" t="s">
        <v>347</v>
      </c>
      <c r="AE187" s="440" t="s">
        <v>493</v>
      </c>
    </row>
    <row r="188" spans="27:31" ht="168.75" x14ac:dyDescent="0.2">
      <c r="AA188" s="436">
        <v>14</v>
      </c>
      <c r="AB188" s="437" t="s">
        <v>491</v>
      </c>
      <c r="AC188" s="438" t="s">
        <v>492</v>
      </c>
      <c r="AD188" s="439" t="s">
        <v>348</v>
      </c>
      <c r="AE188" s="440" t="s">
        <v>494</v>
      </c>
    </row>
    <row r="189" spans="27:31" ht="112.5" x14ac:dyDescent="0.2">
      <c r="AA189" s="436">
        <v>15</v>
      </c>
      <c r="AB189" s="437" t="s">
        <v>491</v>
      </c>
      <c r="AC189" s="438" t="s">
        <v>492</v>
      </c>
      <c r="AD189" s="439" t="s">
        <v>349</v>
      </c>
      <c r="AE189" s="440" t="s">
        <v>495</v>
      </c>
    </row>
    <row r="190" spans="27:31" ht="270" x14ac:dyDescent="0.2">
      <c r="AA190" s="435">
        <v>16</v>
      </c>
      <c r="AB190" s="431" t="s">
        <v>496</v>
      </c>
      <c r="AC190" s="432" t="s">
        <v>497</v>
      </c>
      <c r="AD190" s="433" t="s">
        <v>347</v>
      </c>
      <c r="AE190" s="434" t="s">
        <v>498</v>
      </c>
    </row>
    <row r="191" spans="27:31" ht="270" x14ac:dyDescent="0.2">
      <c r="AA191" s="435">
        <v>17</v>
      </c>
      <c r="AB191" s="431" t="s">
        <v>496</v>
      </c>
      <c r="AC191" s="432" t="s">
        <v>497</v>
      </c>
      <c r="AD191" s="433" t="s">
        <v>348</v>
      </c>
      <c r="AE191" s="434" t="s">
        <v>499</v>
      </c>
    </row>
    <row r="192" spans="27:31" ht="270" x14ac:dyDescent="0.2">
      <c r="AA192" s="435">
        <v>18</v>
      </c>
      <c r="AB192" s="431" t="s">
        <v>496</v>
      </c>
      <c r="AC192" s="432" t="s">
        <v>497</v>
      </c>
      <c r="AD192" s="433" t="s">
        <v>349</v>
      </c>
      <c r="AE192" s="434" t="s">
        <v>500</v>
      </c>
    </row>
    <row r="193" spans="27:31" ht="202.5" x14ac:dyDescent="0.2">
      <c r="AA193" s="441">
        <v>19</v>
      </c>
      <c r="AB193" s="426" t="s">
        <v>501</v>
      </c>
      <c r="AC193" s="427" t="s">
        <v>502</v>
      </c>
      <c r="AD193" s="428" t="s">
        <v>347</v>
      </c>
      <c r="AE193" s="429" t="s">
        <v>503</v>
      </c>
    </row>
    <row r="194" spans="27:31" ht="191.25" x14ac:dyDescent="0.2">
      <c r="AA194" s="441">
        <v>20</v>
      </c>
      <c r="AB194" s="426" t="s">
        <v>501</v>
      </c>
      <c r="AC194" s="427" t="s">
        <v>502</v>
      </c>
      <c r="AD194" s="428" t="s">
        <v>348</v>
      </c>
      <c r="AE194" s="429" t="s">
        <v>504</v>
      </c>
    </row>
    <row r="195" spans="27:31" ht="180" x14ac:dyDescent="0.2">
      <c r="AA195" s="441">
        <v>21</v>
      </c>
      <c r="AB195" s="426" t="s">
        <v>501</v>
      </c>
      <c r="AC195" s="427" t="s">
        <v>502</v>
      </c>
      <c r="AD195" s="428" t="s">
        <v>349</v>
      </c>
      <c r="AE195" s="429" t="s">
        <v>505</v>
      </c>
    </row>
    <row r="196" spans="27:31" ht="180" x14ac:dyDescent="0.2">
      <c r="AA196" s="435">
        <v>22</v>
      </c>
      <c r="AB196" s="431" t="s">
        <v>506</v>
      </c>
      <c r="AC196" s="432" t="s">
        <v>507</v>
      </c>
      <c r="AD196" s="433" t="s">
        <v>347</v>
      </c>
      <c r="AE196" s="434" t="s">
        <v>187</v>
      </c>
    </row>
    <row r="197" spans="27:31" ht="157.5" x14ac:dyDescent="0.2">
      <c r="AA197" s="435">
        <v>23</v>
      </c>
      <c r="AB197" s="431" t="s">
        <v>506</v>
      </c>
      <c r="AC197" s="432" t="s">
        <v>507</v>
      </c>
      <c r="AD197" s="433" t="s">
        <v>348</v>
      </c>
      <c r="AE197" s="434" t="s">
        <v>508</v>
      </c>
    </row>
    <row r="198" spans="27:31" ht="157.5" x14ac:dyDescent="0.2">
      <c r="AA198" s="435">
        <v>24</v>
      </c>
      <c r="AB198" s="431" t="s">
        <v>506</v>
      </c>
      <c r="AC198" s="432" t="s">
        <v>507</v>
      </c>
      <c r="AD198" s="433" t="s">
        <v>349</v>
      </c>
      <c r="AE198" s="434" t="s">
        <v>509</v>
      </c>
    </row>
    <row r="199" spans="27:31" ht="14.25" x14ac:dyDescent="0.2">
      <c r="AA199" s="442"/>
      <c r="AB199" s="443"/>
      <c r="AC199" s="444"/>
      <c r="AD199" s="444"/>
      <c r="AE199" s="379"/>
    </row>
    <row r="200" spans="27:31" ht="14.25" x14ac:dyDescent="0.2">
      <c r="AA200" s="442"/>
      <c r="AB200" s="443"/>
      <c r="AC200" s="444"/>
      <c r="AD200" s="444"/>
      <c r="AE200" s="379"/>
    </row>
    <row r="201" spans="27:31" ht="14.25" x14ac:dyDescent="0.2">
      <c r="AA201" s="445"/>
      <c r="AB201" s="446"/>
      <c r="AC201" s="447"/>
      <c r="AD201" s="447"/>
      <c r="AE201" s="379"/>
    </row>
    <row r="202" spans="27:31" ht="14.25" x14ac:dyDescent="0.2">
      <c r="AA202" s="445"/>
      <c r="AB202" s="446"/>
      <c r="AC202" s="447"/>
      <c r="AD202" s="447"/>
      <c r="AE202" s="379"/>
    </row>
    <row r="203" spans="27:31" ht="14.25" x14ac:dyDescent="0.2">
      <c r="AA203" s="445"/>
      <c r="AB203" s="446"/>
      <c r="AC203" s="447"/>
      <c r="AD203" s="447"/>
      <c r="AE203" s="379"/>
    </row>
    <row r="204" spans="27:31" ht="14.25" x14ac:dyDescent="0.2">
      <c r="AA204" s="445"/>
      <c r="AB204" s="446"/>
      <c r="AC204" s="447"/>
      <c r="AD204" s="447"/>
      <c r="AE204" s="379"/>
    </row>
    <row r="205" spans="27:31" ht="14.25" x14ac:dyDescent="0.2">
      <c r="AA205" s="445"/>
      <c r="AB205" s="446"/>
      <c r="AC205" s="447"/>
      <c r="AD205" s="447"/>
      <c r="AE205" s="379"/>
    </row>
    <row r="206" spans="27:31" ht="14.25" x14ac:dyDescent="0.2">
      <c r="AA206" s="445"/>
      <c r="AB206" s="446"/>
      <c r="AC206" s="447"/>
      <c r="AD206" s="447"/>
      <c r="AE206" s="379"/>
    </row>
    <row r="207" spans="27:31" ht="14.25" x14ac:dyDescent="0.2">
      <c r="AA207" s="445"/>
      <c r="AB207" s="446"/>
      <c r="AC207" s="447"/>
      <c r="AD207" s="447"/>
      <c r="AE207" s="379"/>
    </row>
    <row r="208" spans="27:31" ht="14.25" x14ac:dyDescent="0.2">
      <c r="AA208" s="445"/>
      <c r="AB208" s="446"/>
      <c r="AC208" s="447"/>
      <c r="AD208" s="447"/>
      <c r="AE208" s="379"/>
    </row>
    <row r="209" spans="27:31" ht="14.25" x14ac:dyDescent="0.2">
      <c r="AA209" s="445"/>
      <c r="AB209" s="446"/>
      <c r="AC209" s="447"/>
      <c r="AD209" s="447"/>
      <c r="AE209" s="379"/>
    </row>
    <row r="210" spans="27:31" ht="14.25" x14ac:dyDescent="0.2">
      <c r="AA210" s="445"/>
      <c r="AB210" s="446"/>
      <c r="AC210" s="447"/>
      <c r="AD210" s="447"/>
      <c r="AE210" s="379"/>
    </row>
    <row r="211" spans="27:31" ht="14.25" x14ac:dyDescent="0.2">
      <c r="AA211" s="445"/>
      <c r="AB211" s="446"/>
      <c r="AC211" s="447"/>
      <c r="AD211" s="447"/>
      <c r="AE211" s="379"/>
    </row>
    <row r="212" spans="27:31" ht="14.25" x14ac:dyDescent="0.2">
      <c r="AA212" s="445"/>
      <c r="AB212" s="446"/>
      <c r="AC212" s="447"/>
      <c r="AD212" s="447"/>
      <c r="AE212" s="379"/>
    </row>
    <row r="213" spans="27:31" ht="14.25" x14ac:dyDescent="0.2">
      <c r="AA213" s="445"/>
      <c r="AB213" s="446"/>
      <c r="AC213" s="447"/>
      <c r="AD213" s="447"/>
      <c r="AE213" s="379"/>
    </row>
    <row r="214" spans="27:31" ht="14.25" x14ac:dyDescent="0.2">
      <c r="AA214" s="445"/>
      <c r="AB214" s="446"/>
      <c r="AC214" s="447"/>
      <c r="AD214" s="447"/>
      <c r="AE214" s="379"/>
    </row>
    <row r="215" spans="27:31" ht="14.25" x14ac:dyDescent="0.2">
      <c r="AA215" s="445"/>
      <c r="AB215" s="446"/>
      <c r="AC215" s="447"/>
      <c r="AD215" s="447"/>
      <c r="AE215" s="379"/>
    </row>
    <row r="216" spans="27:31" ht="14.25" x14ac:dyDescent="0.2">
      <c r="AA216" s="445"/>
      <c r="AB216" s="446"/>
      <c r="AC216" s="447"/>
      <c r="AD216" s="447"/>
      <c r="AE216" s="379"/>
    </row>
  </sheetData>
  <dataConsolidate/>
  <mergeCells count="109">
    <mergeCell ref="B57:U57"/>
    <mergeCell ref="C51:I51"/>
    <mergeCell ref="C52:I52"/>
    <mergeCell ref="C54:I54"/>
    <mergeCell ref="C55:I55"/>
    <mergeCell ref="C56:I56"/>
    <mergeCell ref="C64:F64"/>
    <mergeCell ref="M54:U54"/>
    <mergeCell ref="M55:U55"/>
    <mergeCell ref="M56:U56"/>
    <mergeCell ref="M51:U51"/>
    <mergeCell ref="M52:U52"/>
    <mergeCell ref="M53:U53"/>
    <mergeCell ref="J51:L51"/>
    <mergeCell ref="J52:L52"/>
    <mergeCell ref="J53:L53"/>
    <mergeCell ref="J54:L54"/>
    <mergeCell ref="J55:L55"/>
    <mergeCell ref="J56:L56"/>
    <mergeCell ref="C62:F62"/>
    <mergeCell ref="N62:R62"/>
    <mergeCell ref="C63:G63"/>
    <mergeCell ref="N63:R63"/>
    <mergeCell ref="B43:L43"/>
    <mergeCell ref="M43:U43"/>
    <mergeCell ref="P46:R46"/>
    <mergeCell ref="M49:U49"/>
    <mergeCell ref="M50:U50"/>
    <mergeCell ref="C53:I53"/>
    <mergeCell ref="B39:U39"/>
    <mergeCell ref="I40:P40"/>
    <mergeCell ref="R40:S40"/>
    <mergeCell ref="C41:G41"/>
    <mergeCell ref="I41:P41"/>
    <mergeCell ref="R41:S41"/>
    <mergeCell ref="J49:L49"/>
    <mergeCell ref="J50:L50"/>
    <mergeCell ref="C50:I50"/>
    <mergeCell ref="C49:I49"/>
    <mergeCell ref="B34:U34"/>
    <mergeCell ref="B35:U35"/>
    <mergeCell ref="I36:P36"/>
    <mergeCell ref="R36:S36"/>
    <mergeCell ref="C37:G37"/>
    <mergeCell ref="I37:P37"/>
    <mergeCell ref="R37:S37"/>
    <mergeCell ref="C31:L31"/>
    <mergeCell ref="M31:U31"/>
    <mergeCell ref="C32:L32"/>
    <mergeCell ref="M32:U32"/>
    <mergeCell ref="C33:L33"/>
    <mergeCell ref="M33:U33"/>
    <mergeCell ref="C36:G36"/>
    <mergeCell ref="C28:J28"/>
    <mergeCell ref="K28:N28"/>
    <mergeCell ref="O28:T28"/>
    <mergeCell ref="B29:U29"/>
    <mergeCell ref="C30:L30"/>
    <mergeCell ref="M30:U30"/>
    <mergeCell ref="C26:J26"/>
    <mergeCell ref="K26:N26"/>
    <mergeCell ref="O26:T26"/>
    <mergeCell ref="C27:J27"/>
    <mergeCell ref="K27:N27"/>
    <mergeCell ref="O27:T27"/>
    <mergeCell ref="C21:J21"/>
    <mergeCell ref="C24:J24"/>
    <mergeCell ref="K24:N24"/>
    <mergeCell ref="O24:T24"/>
    <mergeCell ref="C25:J25"/>
    <mergeCell ref="K25:N25"/>
    <mergeCell ref="O25:T25"/>
    <mergeCell ref="C22:J22"/>
    <mergeCell ref="K22:N22"/>
    <mergeCell ref="O22:T22"/>
    <mergeCell ref="C23:J23"/>
    <mergeCell ref="K23:N23"/>
    <mergeCell ref="O23:T23"/>
    <mergeCell ref="K21:N21"/>
    <mergeCell ref="O21:T21"/>
    <mergeCell ref="E2:S5"/>
    <mergeCell ref="B6:G6"/>
    <mergeCell ref="H6:U6"/>
    <mergeCell ref="V6:V7"/>
    <mergeCell ref="B7:G7"/>
    <mergeCell ref="H7:U7"/>
    <mergeCell ref="B11:G11"/>
    <mergeCell ref="H11:U11"/>
    <mergeCell ref="C13:E13"/>
    <mergeCell ref="P13:S13"/>
    <mergeCell ref="C14:E14"/>
    <mergeCell ref="H14:L14"/>
    <mergeCell ref="B8:G8"/>
    <mergeCell ref="H8:U8"/>
    <mergeCell ref="B9:G9"/>
    <mergeCell ref="H9:U9"/>
    <mergeCell ref="B10:G10"/>
    <mergeCell ref="H10:U10"/>
    <mergeCell ref="C20:J20"/>
    <mergeCell ref="K20:N20"/>
    <mergeCell ref="O20:T20"/>
    <mergeCell ref="B16:U16"/>
    <mergeCell ref="B17:U17"/>
    <mergeCell ref="C18:J18"/>
    <mergeCell ref="K18:N18"/>
    <mergeCell ref="O18:T18"/>
    <mergeCell ref="C19:J19"/>
    <mergeCell ref="K19:N19"/>
    <mergeCell ref="O19:T19"/>
  </mergeCells>
  <dataValidations count="5">
    <dataValidation type="list" allowBlank="1" showInputMessage="1" showErrorMessage="1" sqref="H11:U11" xr:uid="{00000000-0002-0000-0900-000000000000}">
      <formula1>$Y$14:$Y$20</formula1>
    </dataValidation>
    <dataValidation type="custom" allowBlank="1" showInputMessage="1" showErrorMessage="1" sqref="F13:F14" xr:uid="{00000000-0002-0000-0900-000001000000}">
      <formula1>IF(F13="X","X","")</formula1>
    </dataValidation>
    <dataValidation type="list" allowBlank="1" showInputMessage="1" showErrorMessage="1" sqref="P46:R46" xr:uid="{00000000-0002-0000-0900-000002000000}">
      <formula1>$AD$41:$AD$46</formula1>
    </dataValidation>
    <dataValidation type="list" allowBlank="1" showInputMessage="1" showErrorMessage="1" sqref="C41:G41" xr:uid="{00000000-0002-0000-0900-000003000000}">
      <formula1>$AA$41:$AA$56</formula1>
    </dataValidation>
    <dataValidation type="list" allowBlank="1" showInputMessage="1" showErrorMessage="1" sqref="C37" xr:uid="{00000000-0002-0000-0900-000004000000}">
      <formula1>$Z$41:$Z$48</formula1>
    </dataValidation>
  </dataValidations>
  <printOptions horizontalCentered="1"/>
  <pageMargins left="0.23622047244094491" right="3.937007874015748E-2" top="0.27559055118110237" bottom="0.31496062992125984" header="0.15748031496062992" footer="0.15748031496062992"/>
  <pageSetup paperSize="9" scale="41" firstPageNumber="0" pageOrder="overThenDown" orientation="portrait" verticalDpi="4294967294"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CW230"/>
  <sheetViews>
    <sheetView showGridLines="0" tabSelected="1" view="pageBreakPreview" topLeftCell="A2" zoomScale="70" zoomScaleNormal="70" zoomScaleSheetLayoutView="70" workbookViewId="0">
      <selection activeCell="I23" sqref="I23:N23"/>
    </sheetView>
  </sheetViews>
  <sheetFormatPr baseColWidth="10" defaultRowHeight="12.75" x14ac:dyDescent="0.2"/>
  <cols>
    <col min="1" max="1" width="3.7109375" style="247" customWidth="1"/>
    <col min="2" max="2" width="6.140625" style="247" customWidth="1"/>
    <col min="3" max="3" width="9.140625" style="247" customWidth="1"/>
    <col min="4" max="4" width="7.28515625" style="247" customWidth="1"/>
    <col min="5" max="5" width="5.7109375" style="247" customWidth="1"/>
    <col min="6" max="6" width="9.5703125" style="247" bestFit="1" customWidth="1"/>
    <col min="7" max="7" width="10.140625" style="247" customWidth="1"/>
    <col min="8" max="8" width="9.28515625" style="247" customWidth="1"/>
    <col min="9" max="9" width="6.42578125" style="247" customWidth="1"/>
    <col min="10" max="10" width="10.28515625" style="247" bestFit="1" customWidth="1"/>
    <col min="11" max="11" width="6" style="247" customWidth="1"/>
    <col min="12" max="12" width="6.85546875" style="247" customWidth="1"/>
    <col min="13" max="13" width="7.42578125" style="248" customWidth="1"/>
    <col min="14" max="14" width="11.7109375" style="247" customWidth="1"/>
    <col min="15" max="15" width="6.42578125" style="247" customWidth="1"/>
    <col min="16" max="16" width="6.7109375" style="248" customWidth="1"/>
    <col min="17" max="17" width="7.7109375" style="248" customWidth="1"/>
    <col min="18" max="18" width="6.140625" style="248" customWidth="1"/>
    <col min="19" max="19" width="12.5703125" style="248" customWidth="1"/>
    <col min="20" max="20" width="8.28515625" style="248" customWidth="1"/>
    <col min="21" max="21" width="9.28515625" style="248" customWidth="1"/>
    <col min="22" max="22" width="20.5703125" style="248" customWidth="1"/>
    <col min="23" max="23" width="13.140625" style="248" hidden="1" customWidth="1"/>
    <col min="24" max="24" width="14.42578125" style="248" hidden="1" customWidth="1"/>
    <col min="25" max="25" width="12" style="247" hidden="1" customWidth="1"/>
    <col min="26" max="26" width="3.7109375" style="247" hidden="1" customWidth="1"/>
    <col min="27" max="27" width="11.42578125" style="247" hidden="1" customWidth="1"/>
    <col min="28" max="28" width="12.28515625" style="247" hidden="1" customWidth="1"/>
    <col min="29" max="101" width="11.42578125" style="247" hidden="1" customWidth="1"/>
    <col min="102" max="103" width="11.42578125" style="247" customWidth="1"/>
    <col min="104" max="16384" width="11.42578125" style="247"/>
  </cols>
  <sheetData>
    <row r="1" spans="1:34" ht="21.75" hidden="1" customHeight="1" x14ac:dyDescent="0.2">
      <c r="K1"/>
    </row>
    <row r="2" spans="1:34" ht="12.75" customHeight="1" x14ac:dyDescent="0.2">
      <c r="B2" s="1265"/>
      <c r="C2" s="1266"/>
      <c r="D2" s="1266"/>
      <c r="E2" s="1266"/>
      <c r="F2" s="1266"/>
      <c r="G2" s="1266"/>
      <c r="H2" s="1266"/>
      <c r="I2" s="1263" t="s">
        <v>623</v>
      </c>
      <c r="J2" s="1263"/>
      <c r="K2" s="1263"/>
      <c r="L2" s="1263"/>
      <c r="M2" s="1263"/>
      <c r="N2" s="1263"/>
      <c r="O2" s="1263"/>
      <c r="P2" s="1263"/>
      <c r="Q2" s="1263"/>
      <c r="R2" s="1263"/>
      <c r="S2" s="1263"/>
      <c r="T2" s="1263"/>
      <c r="U2" s="252" t="s">
        <v>228</v>
      </c>
      <c r="V2" s="650">
        <v>43185</v>
      </c>
    </row>
    <row r="3" spans="1:34" ht="12.75" customHeight="1" x14ac:dyDescent="0.2">
      <c r="B3" s="1267"/>
      <c r="C3" s="1268"/>
      <c r="D3" s="1268"/>
      <c r="E3" s="1268"/>
      <c r="F3" s="1268"/>
      <c r="G3" s="1268"/>
      <c r="H3" s="1268"/>
      <c r="I3" s="1264"/>
      <c r="J3" s="1264"/>
      <c r="K3" s="1264"/>
      <c r="L3" s="1264"/>
      <c r="M3" s="1264"/>
      <c r="N3" s="1264"/>
      <c r="O3" s="1264"/>
      <c r="P3" s="1264"/>
      <c r="Q3" s="1264"/>
      <c r="R3" s="1264"/>
      <c r="S3" s="1264"/>
      <c r="T3" s="1264"/>
      <c r="U3" s="257" t="s">
        <v>229</v>
      </c>
      <c r="V3" s="258" t="s">
        <v>747</v>
      </c>
    </row>
    <row r="4" spans="1:34" ht="12.75" customHeight="1" x14ac:dyDescent="0.2">
      <c r="B4" s="1267"/>
      <c r="C4" s="1268"/>
      <c r="D4" s="1268"/>
      <c r="E4" s="1268"/>
      <c r="F4" s="1268"/>
      <c r="G4" s="1268"/>
      <c r="H4" s="1268"/>
      <c r="I4" s="1264"/>
      <c r="J4" s="1264"/>
      <c r="K4" s="1264"/>
      <c r="L4" s="1264"/>
      <c r="M4" s="1264"/>
      <c r="N4" s="1264"/>
      <c r="O4" s="1264"/>
      <c r="P4" s="1264"/>
      <c r="Q4" s="1264"/>
      <c r="R4" s="1264"/>
      <c r="S4" s="1264"/>
      <c r="T4" s="1264"/>
      <c r="U4" s="257" t="s">
        <v>230</v>
      </c>
      <c r="V4" s="258" t="s">
        <v>233</v>
      </c>
    </row>
    <row r="5" spans="1:34" ht="27.75" customHeight="1" thickBot="1" x14ac:dyDescent="0.25">
      <c r="B5" s="1267"/>
      <c r="C5" s="1268"/>
      <c r="D5" s="1268"/>
      <c r="E5" s="1268"/>
      <c r="F5" s="1268"/>
      <c r="G5" s="1268"/>
      <c r="H5" s="1268"/>
      <c r="I5" s="1264"/>
      <c r="J5" s="1264"/>
      <c r="K5" s="1264"/>
      <c r="L5" s="1264"/>
      <c r="M5" s="1264"/>
      <c r="N5" s="1264"/>
      <c r="O5" s="1264"/>
      <c r="P5" s="1264"/>
      <c r="Q5" s="1264"/>
      <c r="R5" s="1264"/>
      <c r="S5" s="1264"/>
      <c r="T5" s="1264"/>
      <c r="U5" s="257" t="s">
        <v>231</v>
      </c>
      <c r="V5" s="258" t="s">
        <v>710</v>
      </c>
    </row>
    <row r="6" spans="1:34" ht="17.25" customHeight="1" thickBot="1" x14ac:dyDescent="0.25">
      <c r="B6" s="1181" t="s">
        <v>1</v>
      </c>
      <c r="C6" s="1182"/>
      <c r="D6" s="1182"/>
      <c r="E6" s="1182"/>
      <c r="F6" s="863"/>
      <c r="G6" s="863"/>
      <c r="H6" s="863"/>
      <c r="I6" s="863"/>
      <c r="J6" s="863"/>
      <c r="K6" s="863"/>
      <c r="L6" s="863"/>
      <c r="M6" s="863"/>
      <c r="N6" s="863"/>
      <c r="O6" s="1183" t="s">
        <v>669</v>
      </c>
      <c r="P6" s="1183"/>
      <c r="Q6" s="1183"/>
      <c r="R6" s="1183"/>
      <c r="S6" s="863"/>
      <c r="T6" s="863"/>
      <c r="U6" s="863"/>
      <c r="V6" s="1087"/>
      <c r="W6" s="605"/>
      <c r="X6" s="605"/>
      <c r="Y6" s="606"/>
      <c r="Z6" s="1180"/>
    </row>
    <row r="7" spans="1:34" ht="16.5" customHeight="1" x14ac:dyDescent="0.2">
      <c r="B7" s="1181" t="s">
        <v>741</v>
      </c>
      <c r="C7" s="1182"/>
      <c r="D7" s="1182"/>
      <c r="E7" s="1182"/>
      <c r="F7" s="863"/>
      <c r="G7" s="863"/>
      <c r="H7" s="863"/>
      <c r="I7" s="863"/>
      <c r="J7" s="863"/>
      <c r="K7" s="863"/>
      <c r="L7" s="863"/>
      <c r="M7" s="863"/>
      <c r="N7" s="863"/>
      <c r="O7" s="1183" t="s">
        <v>244</v>
      </c>
      <c r="P7" s="1183"/>
      <c r="Q7" s="1183"/>
      <c r="R7" s="1183"/>
      <c r="S7" s="863"/>
      <c r="T7" s="863"/>
      <c r="U7" s="863"/>
      <c r="V7" s="1087"/>
      <c r="W7" s="603"/>
      <c r="X7" s="603"/>
      <c r="Y7" s="604"/>
      <c r="Z7" s="1180"/>
    </row>
    <row r="8" spans="1:34" ht="15" customHeight="1" x14ac:dyDescent="0.2">
      <c r="B8" s="1181"/>
      <c r="C8" s="1182"/>
      <c r="D8" s="1182"/>
      <c r="E8" s="1182"/>
      <c r="F8" s="863"/>
      <c r="G8" s="863"/>
      <c r="H8" s="863"/>
      <c r="I8" s="863"/>
      <c r="J8" s="863"/>
      <c r="K8" s="863"/>
      <c r="L8" s="863"/>
      <c r="M8" s="863"/>
      <c r="N8" s="863"/>
      <c r="O8" s="1183" t="s">
        <v>670</v>
      </c>
      <c r="P8" s="1183"/>
      <c r="Q8" s="1183"/>
      <c r="R8" s="1183"/>
      <c r="S8" s="1185"/>
      <c r="T8" s="1185"/>
      <c r="U8" s="1185"/>
      <c r="V8" s="701"/>
      <c r="W8" s="484"/>
      <c r="X8" s="484"/>
      <c r="Y8" s="485"/>
    </row>
    <row r="9" spans="1:34" ht="17.25" customHeight="1" thickBot="1" x14ac:dyDescent="0.25">
      <c r="B9" s="1181" t="s">
        <v>227</v>
      </c>
      <c r="C9" s="1182"/>
      <c r="D9" s="1182"/>
      <c r="E9" s="1182"/>
      <c r="F9" s="1168"/>
      <c r="G9" s="1168"/>
      <c r="H9" s="1168"/>
      <c r="I9" s="1168"/>
      <c r="J9" s="1168"/>
      <c r="K9" s="1168"/>
      <c r="L9" s="1168"/>
      <c r="M9" s="1168"/>
      <c r="N9" s="1168"/>
      <c r="O9" s="1184" t="s">
        <v>671</v>
      </c>
      <c r="P9" s="1184"/>
      <c r="Q9" s="1184"/>
      <c r="R9" s="1184"/>
      <c r="S9" s="863"/>
      <c r="T9" s="863"/>
      <c r="U9" s="863"/>
      <c r="V9" s="1087"/>
      <c r="W9" s="607"/>
      <c r="X9" s="607"/>
      <c r="Y9" s="608"/>
    </row>
    <row r="10" spans="1:34" ht="12.75" customHeight="1" x14ac:dyDescent="0.2">
      <c r="B10" s="1181" t="s">
        <v>743</v>
      </c>
      <c r="C10" s="1182"/>
      <c r="D10" s="1182"/>
      <c r="E10" s="1182"/>
      <c r="F10" s="863"/>
      <c r="G10" s="863"/>
      <c r="H10" s="863"/>
      <c r="I10" s="863"/>
      <c r="J10" s="863"/>
      <c r="K10" s="863"/>
      <c r="L10" s="863"/>
      <c r="M10" s="863"/>
      <c r="N10" s="863"/>
      <c r="O10" s="1182" t="s">
        <v>742</v>
      </c>
      <c r="P10" s="1182"/>
      <c r="Q10" s="1182"/>
      <c r="R10" s="1182"/>
      <c r="S10" s="1168"/>
      <c r="T10" s="1168"/>
      <c r="U10" s="1168"/>
      <c r="V10" s="1169"/>
      <c r="W10" s="482"/>
      <c r="X10" s="482"/>
      <c r="Y10" s="483"/>
    </row>
    <row r="11" spans="1:34" ht="12.75" customHeight="1" thickBot="1" x14ac:dyDescent="0.25">
      <c r="B11" s="1188"/>
      <c r="C11" s="1189"/>
      <c r="D11" s="1189"/>
      <c r="E11" s="1189"/>
      <c r="F11" s="1190"/>
      <c r="G11" s="1190"/>
      <c r="H11" s="1190"/>
      <c r="I11" s="1190"/>
      <c r="J11" s="1190"/>
      <c r="K11" s="1190"/>
      <c r="L11" s="1190"/>
      <c r="M11" s="1190"/>
      <c r="N11" s="1190"/>
      <c r="O11" s="1189"/>
      <c r="P11" s="1189"/>
      <c r="Q11" s="1189"/>
      <c r="R11" s="1189"/>
      <c r="S11" s="1191"/>
      <c r="T11" s="1191"/>
      <c r="U11" s="1191"/>
      <c r="V11" s="1192"/>
      <c r="W11" s="484"/>
      <c r="X11" s="484"/>
      <c r="Y11" s="485"/>
      <c r="AH11" s="247" t="s">
        <v>721</v>
      </c>
    </row>
    <row r="12" spans="1:34" ht="12.75" hidden="1" customHeight="1" x14ac:dyDescent="0.2">
      <c r="A12"/>
      <c r="B12" s="486"/>
      <c r="C12" s="487"/>
      <c r="D12" s="487"/>
      <c r="E12" s="487"/>
      <c r="F12" s="487"/>
      <c r="G12" s="488"/>
      <c r="I12" s="482"/>
      <c r="J12" s="482"/>
      <c r="K12" s="482"/>
      <c r="L12" s="482"/>
      <c r="M12" s="482"/>
      <c r="N12" s="482"/>
      <c r="O12" s="482"/>
      <c r="P12" s="482"/>
      <c r="Q12" s="482"/>
      <c r="R12" s="482"/>
      <c r="S12" s="482"/>
      <c r="T12" s="482"/>
      <c r="U12" s="482"/>
      <c r="V12" s="482"/>
      <c r="W12" s="484"/>
      <c r="X12" s="484"/>
      <c r="Y12" s="485"/>
      <c r="AH12" s="247" t="s">
        <v>722</v>
      </c>
    </row>
    <row r="13" spans="1:34" ht="6.75" hidden="1" customHeight="1" x14ac:dyDescent="0.2">
      <c r="A13"/>
      <c r="B13" s="264"/>
      <c r="C13" s="265"/>
      <c r="D13" s="266"/>
      <c r="E13" s="265"/>
      <c r="F13" s="265"/>
      <c r="G13" s="266"/>
      <c r="H13" s="266"/>
      <c r="I13" s="266"/>
      <c r="J13" s="266"/>
      <c r="K13" s="265"/>
      <c r="L13" s="265"/>
      <c r="M13" s="267"/>
      <c r="N13" s="265"/>
      <c r="O13" s="265"/>
      <c r="P13" s="267"/>
      <c r="Q13" s="267"/>
      <c r="R13" s="267"/>
      <c r="S13" s="267"/>
      <c r="T13" s="267"/>
      <c r="U13" s="267"/>
      <c r="V13" s="267"/>
      <c r="W13" s="267"/>
      <c r="X13" s="267"/>
      <c r="Y13" s="268"/>
      <c r="AH13" s="247" t="s">
        <v>723</v>
      </c>
    </row>
    <row r="14" spans="1:34" ht="15" hidden="1" customHeight="1" x14ac:dyDescent="0.2">
      <c r="A14"/>
      <c r="B14" s="269"/>
      <c r="C14" s="1088" t="s">
        <v>513</v>
      </c>
      <c r="D14" s="1088"/>
      <c r="E14" s="1088"/>
      <c r="F14" s="270"/>
      <c r="G14" s="270"/>
      <c r="H14" s="271" t="s">
        <v>514</v>
      </c>
      <c r="I14" s="270"/>
      <c r="J14" s="272"/>
      <c r="K14" s="272"/>
      <c r="L14" s="271" t="s">
        <v>515</v>
      </c>
      <c r="M14" s="247"/>
      <c r="O14" s="273"/>
      <c r="P14" s="1089" t="s">
        <v>516</v>
      </c>
      <c r="Q14" s="1089"/>
      <c r="R14" s="1089"/>
      <c r="S14" s="1089"/>
      <c r="T14" s="273"/>
      <c r="U14" s="273"/>
      <c r="V14" s="273"/>
      <c r="W14" s="273"/>
      <c r="X14" s="273"/>
      <c r="Y14" s="274"/>
      <c r="AH14" s="247" t="s">
        <v>724</v>
      </c>
    </row>
    <row r="15" spans="1:34" ht="15" hidden="1" customHeight="1" x14ac:dyDescent="0.2">
      <c r="A15"/>
      <c r="B15" s="269"/>
      <c r="C15" s="1088" t="s">
        <v>517</v>
      </c>
      <c r="D15" s="1088"/>
      <c r="E15" s="1088"/>
      <c r="F15" s="270"/>
      <c r="G15" s="270"/>
      <c r="H15" s="1090" t="s">
        <v>518</v>
      </c>
      <c r="I15" s="1090"/>
      <c r="J15" s="1090"/>
      <c r="K15" s="1090"/>
      <c r="L15" s="1090"/>
      <c r="M15" s="247"/>
      <c r="O15" s="273"/>
      <c r="P15" s="271" t="s">
        <v>519</v>
      </c>
      <c r="Q15" s="247"/>
      <c r="R15" s="247"/>
      <c r="S15" s="247"/>
      <c r="T15" s="273"/>
      <c r="U15" s="273"/>
      <c r="V15" s="273"/>
      <c r="W15" s="273"/>
      <c r="X15" s="273"/>
      <c r="Y15" s="274"/>
      <c r="AA15" s="247">
        <v>0</v>
      </c>
      <c r="AB15" s="247" t="str">
        <f>IF(AA15=1,"APOYO",IF(AA15=2,"TÉCNICO",IF(AA15=3,"EJECUTOR",IF(AA15=4,"LIDER",""))))</f>
        <v/>
      </c>
      <c r="AC15" s="489" t="s">
        <v>331</v>
      </c>
      <c r="AH15" s="247" t="s">
        <v>725</v>
      </c>
    </row>
    <row r="16" spans="1:34" ht="12" hidden="1" customHeight="1" thickBot="1" x14ac:dyDescent="0.25">
      <c r="A16"/>
      <c r="B16" s="276"/>
      <c r="C16" s="277"/>
      <c r="D16" s="278"/>
      <c r="E16" s="278"/>
      <c r="F16" s="279"/>
      <c r="G16" s="279"/>
      <c r="H16" s="279"/>
      <c r="I16" s="279"/>
      <c r="J16" s="278"/>
      <c r="K16" s="278"/>
      <c r="L16" s="280"/>
      <c r="M16" s="278"/>
      <c r="N16" s="277"/>
      <c r="O16" s="278"/>
      <c r="P16" s="278"/>
      <c r="Q16" s="281"/>
      <c r="R16" s="281"/>
      <c r="S16" s="281"/>
      <c r="T16" s="281"/>
      <c r="U16" s="281"/>
      <c r="V16" s="281"/>
      <c r="W16" s="281"/>
      <c r="X16" s="281"/>
      <c r="Y16" s="282"/>
      <c r="AC16" s="489" t="s">
        <v>332</v>
      </c>
      <c r="AH16" s="247" t="s">
        <v>726</v>
      </c>
    </row>
    <row r="17" spans="2:34" ht="20.85" hidden="1" customHeight="1" x14ac:dyDescent="0.2">
      <c r="AA17" s="272" t="s">
        <v>715</v>
      </c>
      <c r="AC17" s="490" t="s">
        <v>333</v>
      </c>
      <c r="AH17" s="247" t="s">
        <v>727</v>
      </c>
    </row>
    <row r="18" spans="2:34" ht="33" hidden="1" customHeight="1" thickBot="1" x14ac:dyDescent="0.25">
      <c r="AA18" s="272" t="s">
        <v>673</v>
      </c>
      <c r="AC18" s="491" t="s">
        <v>334</v>
      </c>
      <c r="AH18" s="247" t="s">
        <v>728</v>
      </c>
    </row>
    <row r="19" spans="2:34" s="272" customFormat="1" ht="19.5" customHeight="1" x14ac:dyDescent="0.2">
      <c r="B19" s="1193" t="s">
        <v>522</v>
      </c>
      <c r="C19" s="1195" t="s">
        <v>714</v>
      </c>
      <c r="D19" s="1195"/>
      <c r="E19" s="1195"/>
      <c r="F19" s="1195"/>
      <c r="G19" s="1195"/>
      <c r="H19" s="1195"/>
      <c r="I19" s="1195" t="s">
        <v>719</v>
      </c>
      <c r="J19" s="1195"/>
      <c r="K19" s="1195"/>
      <c r="L19" s="1195"/>
      <c r="M19" s="1195"/>
      <c r="N19" s="1195"/>
      <c r="O19" s="1197" t="s">
        <v>511</v>
      </c>
      <c r="P19" s="1175"/>
      <c r="Q19" s="1175"/>
      <c r="R19" s="1175"/>
      <c r="S19" s="1175"/>
      <c r="T19" s="1175"/>
      <c r="U19" s="1198"/>
      <c r="V19" s="1202" t="s">
        <v>626</v>
      </c>
      <c r="W19" s="1202" t="s">
        <v>67</v>
      </c>
      <c r="X19" s="1202"/>
      <c r="Y19" s="1186" t="s">
        <v>672</v>
      </c>
      <c r="AA19" s="272" t="s">
        <v>716</v>
      </c>
      <c r="AC19" s="492" t="s">
        <v>337</v>
      </c>
      <c r="AH19" s="247" t="s">
        <v>729</v>
      </c>
    </row>
    <row r="20" spans="2:34" s="272" customFormat="1" ht="11.25" customHeight="1" thickBot="1" x14ac:dyDescent="0.25">
      <c r="B20" s="1194"/>
      <c r="C20" s="1196"/>
      <c r="D20" s="1196"/>
      <c r="E20" s="1196"/>
      <c r="F20" s="1196"/>
      <c r="G20" s="1196"/>
      <c r="H20" s="1196"/>
      <c r="I20" s="1196"/>
      <c r="J20" s="1196"/>
      <c r="K20" s="1196"/>
      <c r="L20" s="1196"/>
      <c r="M20" s="1196"/>
      <c r="N20" s="1196"/>
      <c r="O20" s="1199"/>
      <c r="P20" s="1200"/>
      <c r="Q20" s="1200"/>
      <c r="R20" s="1200"/>
      <c r="S20" s="1200"/>
      <c r="T20" s="1200"/>
      <c r="U20" s="1201"/>
      <c r="V20" s="1203"/>
      <c r="W20" s="493" t="s">
        <v>674</v>
      </c>
      <c r="X20" s="493" t="s">
        <v>675</v>
      </c>
      <c r="Y20" s="1187"/>
      <c r="AA20" s="272" t="s">
        <v>717</v>
      </c>
      <c r="AC20" s="494" t="s">
        <v>335</v>
      </c>
      <c r="AH20" s="247" t="s">
        <v>730</v>
      </c>
    </row>
    <row r="21" spans="2:34" s="272" customFormat="1" ht="67.5" customHeight="1" x14ac:dyDescent="0.2">
      <c r="B21" s="495" t="s">
        <v>526</v>
      </c>
      <c r="C21" s="1030"/>
      <c r="D21" s="1269"/>
      <c r="E21" s="1269"/>
      <c r="F21" s="1269"/>
      <c r="G21" s="1269"/>
      <c r="H21" s="1031"/>
      <c r="I21" s="1030"/>
      <c r="J21" s="1269"/>
      <c r="K21" s="1269"/>
      <c r="L21" s="1269"/>
      <c r="M21" s="1269"/>
      <c r="N21" s="1031"/>
      <c r="O21" s="1030"/>
      <c r="P21" s="1269"/>
      <c r="Q21" s="1269"/>
      <c r="R21" s="1269"/>
      <c r="S21" s="1269"/>
      <c r="T21" s="1031"/>
      <c r="U21" s="383"/>
      <c r="V21" s="197"/>
      <c r="W21" s="197">
        <v>3</v>
      </c>
      <c r="X21" s="496" t="s">
        <v>706</v>
      </c>
      <c r="Y21" s="478" t="s">
        <v>680</v>
      </c>
      <c r="AA21" s="272" t="s">
        <v>676</v>
      </c>
      <c r="AC21" s="272" t="s">
        <v>336</v>
      </c>
      <c r="AF21" s="290"/>
      <c r="AH21" s="247" t="s">
        <v>731</v>
      </c>
    </row>
    <row r="22" spans="2:34" s="272" customFormat="1" ht="63.75" customHeight="1" x14ac:dyDescent="0.2">
      <c r="B22" s="474" t="s">
        <v>249</v>
      </c>
      <c r="C22" s="873"/>
      <c r="D22" s="766"/>
      <c r="E22" s="766"/>
      <c r="F22" s="766"/>
      <c r="G22" s="766"/>
      <c r="H22" s="1034"/>
      <c r="I22" s="873"/>
      <c r="J22" s="766"/>
      <c r="K22" s="766"/>
      <c r="L22" s="766"/>
      <c r="M22" s="766"/>
      <c r="N22" s="1034"/>
      <c r="O22" s="873"/>
      <c r="P22" s="766"/>
      <c r="Q22" s="766"/>
      <c r="R22" s="766"/>
      <c r="S22" s="766"/>
      <c r="T22" s="1034"/>
      <c r="U22" s="383"/>
      <c r="V22" s="107"/>
      <c r="W22" s="107">
        <v>3</v>
      </c>
      <c r="X22" s="107" t="s">
        <v>706</v>
      </c>
      <c r="Y22" s="478" t="s">
        <v>680</v>
      </c>
      <c r="AA22" s="272" t="s">
        <v>680</v>
      </c>
      <c r="AF22" s="290"/>
      <c r="AH22" s="247" t="s">
        <v>732</v>
      </c>
    </row>
    <row r="23" spans="2:34" s="272" customFormat="1" ht="69.75" customHeight="1" x14ac:dyDescent="0.2">
      <c r="B23" s="474" t="s">
        <v>533</v>
      </c>
      <c r="C23" s="873"/>
      <c r="D23" s="766"/>
      <c r="E23" s="766"/>
      <c r="F23" s="766"/>
      <c r="G23" s="766"/>
      <c r="H23" s="1034"/>
      <c r="I23" s="873"/>
      <c r="J23" s="766"/>
      <c r="K23" s="766"/>
      <c r="L23" s="766"/>
      <c r="M23" s="766"/>
      <c r="N23" s="1034"/>
      <c r="O23" s="873"/>
      <c r="P23" s="766"/>
      <c r="Q23" s="766"/>
      <c r="R23" s="766"/>
      <c r="S23" s="766"/>
      <c r="T23" s="1034"/>
      <c r="U23" s="383"/>
      <c r="V23" s="107"/>
      <c r="W23" s="107">
        <v>4</v>
      </c>
      <c r="X23" s="497" t="s">
        <v>707</v>
      </c>
      <c r="Y23" s="478" t="s">
        <v>680</v>
      </c>
      <c r="AA23" s="272" t="s">
        <v>682</v>
      </c>
      <c r="AF23" s="290"/>
      <c r="AH23" s="247" t="s">
        <v>733</v>
      </c>
    </row>
    <row r="24" spans="2:34" s="272" customFormat="1" ht="70.5" customHeight="1" x14ac:dyDescent="0.2">
      <c r="B24" s="474" t="s">
        <v>537</v>
      </c>
      <c r="C24" s="873"/>
      <c r="D24" s="766"/>
      <c r="E24" s="766"/>
      <c r="F24" s="766"/>
      <c r="G24" s="766"/>
      <c r="H24" s="1034"/>
      <c r="I24" s="873"/>
      <c r="J24" s="766"/>
      <c r="K24" s="766"/>
      <c r="L24" s="766"/>
      <c r="M24" s="766"/>
      <c r="N24" s="1034"/>
      <c r="O24" s="873"/>
      <c r="P24" s="766"/>
      <c r="Q24" s="766"/>
      <c r="R24" s="766"/>
      <c r="S24" s="766"/>
      <c r="T24" s="1034"/>
      <c r="U24" s="383"/>
      <c r="V24" s="107"/>
      <c r="W24" s="107">
        <v>4</v>
      </c>
      <c r="X24" s="497" t="s">
        <v>707</v>
      </c>
      <c r="Y24" s="478" t="s">
        <v>680</v>
      </c>
      <c r="AA24" s="272" t="s">
        <v>679</v>
      </c>
      <c r="AF24" s="290"/>
      <c r="AH24" s="272" t="s">
        <v>734</v>
      </c>
    </row>
    <row r="25" spans="2:34" s="272" customFormat="1" ht="66" customHeight="1" x14ac:dyDescent="0.2">
      <c r="B25" s="474" t="s">
        <v>276</v>
      </c>
      <c r="C25" s="872"/>
      <c r="D25" s="868"/>
      <c r="E25" s="868"/>
      <c r="F25" s="868"/>
      <c r="G25" s="868"/>
      <c r="H25" s="1067"/>
      <c r="I25" s="1033"/>
      <c r="J25" s="1033"/>
      <c r="K25" s="1033"/>
      <c r="L25" s="1033"/>
      <c r="M25" s="1033"/>
      <c r="N25" s="1033"/>
      <c r="O25" s="872"/>
      <c r="P25" s="868"/>
      <c r="Q25" s="868"/>
      <c r="R25" s="868"/>
      <c r="S25" s="868"/>
      <c r="T25" s="1067"/>
      <c r="U25" s="383"/>
      <c r="V25" s="107"/>
      <c r="W25" s="107">
        <v>4</v>
      </c>
      <c r="X25" s="497" t="s">
        <v>707</v>
      </c>
      <c r="Y25" s="478" t="s">
        <v>680</v>
      </c>
      <c r="AA25" s="272" t="s">
        <v>678</v>
      </c>
      <c r="AF25" s="290"/>
      <c r="AH25" s="247" t="s">
        <v>735</v>
      </c>
    </row>
    <row r="26" spans="2:34" s="272" customFormat="1" ht="66" customHeight="1" x14ac:dyDescent="0.2">
      <c r="B26" s="474" t="s">
        <v>544</v>
      </c>
      <c r="C26" s="1033"/>
      <c r="D26" s="1033"/>
      <c r="E26" s="1033"/>
      <c r="F26" s="1033"/>
      <c r="G26" s="1033"/>
      <c r="H26" s="1033"/>
      <c r="I26" s="1033"/>
      <c r="J26" s="1033"/>
      <c r="K26" s="1033"/>
      <c r="L26" s="1033"/>
      <c r="M26" s="1033"/>
      <c r="N26" s="1033"/>
      <c r="O26" s="872"/>
      <c r="P26" s="868"/>
      <c r="Q26" s="868"/>
      <c r="R26" s="868"/>
      <c r="S26" s="868"/>
      <c r="T26" s="1067"/>
      <c r="U26" s="383"/>
      <c r="V26" s="107"/>
      <c r="W26" s="107">
        <v>4</v>
      </c>
      <c r="X26" s="497" t="s">
        <v>707</v>
      </c>
      <c r="Y26" s="478" t="s">
        <v>680</v>
      </c>
      <c r="AA26" s="272" t="s">
        <v>617</v>
      </c>
      <c r="AF26" s="290"/>
      <c r="AH26" s="272" t="s">
        <v>736</v>
      </c>
    </row>
    <row r="27" spans="2:34" s="272" customFormat="1" ht="67.5" customHeight="1" x14ac:dyDescent="0.2">
      <c r="B27" s="474" t="s">
        <v>547</v>
      </c>
      <c r="C27" s="1033"/>
      <c r="D27" s="1033"/>
      <c r="E27" s="1033"/>
      <c r="F27" s="1033"/>
      <c r="G27" s="1033"/>
      <c r="H27" s="1033"/>
      <c r="I27" s="1033"/>
      <c r="J27" s="1033"/>
      <c r="K27" s="1033"/>
      <c r="L27" s="1033"/>
      <c r="M27" s="1033"/>
      <c r="N27" s="1033"/>
      <c r="O27" s="872"/>
      <c r="P27" s="868"/>
      <c r="Q27" s="868"/>
      <c r="R27" s="868"/>
      <c r="S27" s="868"/>
      <c r="T27" s="1067"/>
      <c r="U27" s="383"/>
      <c r="V27" s="107"/>
      <c r="W27" s="107">
        <v>1</v>
      </c>
      <c r="X27" s="497">
        <v>25</v>
      </c>
      <c r="Y27" s="478" t="s">
        <v>680</v>
      </c>
      <c r="AF27" s="290"/>
      <c r="AH27" s="247" t="s">
        <v>737</v>
      </c>
    </row>
    <row r="28" spans="2:34" s="272" customFormat="1" ht="63" customHeight="1" x14ac:dyDescent="0.2">
      <c r="B28" s="474" t="s">
        <v>551</v>
      </c>
      <c r="C28" s="1033"/>
      <c r="D28" s="1033"/>
      <c r="E28" s="1033"/>
      <c r="F28" s="1033"/>
      <c r="G28" s="1033"/>
      <c r="H28" s="1033"/>
      <c r="I28" s="1033"/>
      <c r="J28" s="1033"/>
      <c r="K28" s="1033"/>
      <c r="L28" s="1033"/>
      <c r="M28" s="1033"/>
      <c r="N28" s="1033"/>
      <c r="O28" s="872"/>
      <c r="P28" s="868"/>
      <c r="Q28" s="868"/>
      <c r="R28" s="868"/>
      <c r="S28" s="868"/>
      <c r="T28" s="1067"/>
      <c r="U28" s="383"/>
      <c r="V28" s="107"/>
      <c r="W28" s="107">
        <v>1</v>
      </c>
      <c r="X28" s="497">
        <v>25</v>
      </c>
      <c r="Y28" s="478" t="s">
        <v>680</v>
      </c>
      <c r="AF28" s="290"/>
      <c r="AH28" s="272" t="s">
        <v>738</v>
      </c>
    </row>
    <row r="29" spans="2:34" s="272" customFormat="1" ht="66.75" customHeight="1" x14ac:dyDescent="0.2">
      <c r="B29" s="474" t="s">
        <v>555</v>
      </c>
      <c r="C29" s="1033"/>
      <c r="D29" s="1033"/>
      <c r="E29" s="1033"/>
      <c r="F29" s="1033"/>
      <c r="G29" s="1033"/>
      <c r="H29" s="1033"/>
      <c r="I29" s="1033"/>
      <c r="J29" s="1033"/>
      <c r="K29" s="1033"/>
      <c r="L29" s="1033"/>
      <c r="M29" s="1033"/>
      <c r="N29" s="1033"/>
      <c r="O29" s="872"/>
      <c r="P29" s="868"/>
      <c r="Q29" s="868"/>
      <c r="R29" s="868"/>
      <c r="S29" s="868"/>
      <c r="T29" s="1067"/>
      <c r="U29" s="383"/>
      <c r="V29" s="107"/>
      <c r="W29" s="107">
        <v>1</v>
      </c>
      <c r="X29" s="497">
        <v>25</v>
      </c>
      <c r="Y29" s="478" t="s">
        <v>680</v>
      </c>
      <c r="AF29" s="290"/>
      <c r="AH29" s="247" t="s">
        <v>739</v>
      </c>
    </row>
    <row r="30" spans="2:34" s="272" customFormat="1" ht="66" customHeight="1" thickBot="1" x14ac:dyDescent="0.25">
      <c r="B30" s="477" t="s">
        <v>558</v>
      </c>
      <c r="C30" s="1122"/>
      <c r="D30" s="1122"/>
      <c r="E30" s="1122"/>
      <c r="F30" s="1122"/>
      <c r="G30" s="1122"/>
      <c r="H30" s="1122"/>
      <c r="I30" s="1122"/>
      <c r="J30" s="1122"/>
      <c r="K30" s="1122"/>
      <c r="L30" s="1122"/>
      <c r="M30" s="1122"/>
      <c r="N30" s="1122"/>
      <c r="O30" s="1204"/>
      <c r="P30" s="1205"/>
      <c r="Q30" s="1205"/>
      <c r="R30" s="1205"/>
      <c r="S30" s="1205"/>
      <c r="T30" s="1206"/>
      <c r="U30" s="383"/>
      <c r="V30" s="246"/>
      <c r="W30" s="246">
        <v>2</v>
      </c>
      <c r="X30" s="601" t="s">
        <v>708</v>
      </c>
      <c r="Y30" s="602" t="s">
        <v>680</v>
      </c>
      <c r="AF30" s="290"/>
      <c r="AH30" s="272" t="s">
        <v>740</v>
      </c>
    </row>
    <row r="31" spans="2:34" s="272" customFormat="1" ht="20.25" customHeight="1" x14ac:dyDescent="0.2">
      <c r="B31" s="1221" t="s">
        <v>520</v>
      </c>
      <c r="C31" s="1222"/>
      <c r="D31" s="1222"/>
      <c r="E31" s="1222"/>
      <c r="F31" s="1222"/>
      <c r="G31" s="1222"/>
      <c r="H31" s="1222"/>
      <c r="I31" s="1222"/>
      <c r="J31" s="1222"/>
      <c r="K31" s="1222"/>
      <c r="L31" s="1222"/>
      <c r="M31" s="1222"/>
      <c r="N31" s="1222"/>
      <c r="O31" s="1222"/>
      <c r="P31" s="1222"/>
      <c r="Q31" s="1222"/>
      <c r="R31" s="1222"/>
      <c r="S31" s="1222"/>
      <c r="T31" s="1222"/>
      <c r="U31" s="1222"/>
      <c r="V31" s="1223"/>
      <c r="W31" s="615"/>
      <c r="X31" s="615"/>
      <c r="Y31" s="616"/>
      <c r="AH31" s="272" t="s">
        <v>746</v>
      </c>
    </row>
    <row r="32" spans="2:34" s="272" customFormat="1" ht="41.25" customHeight="1" thickBot="1" x14ac:dyDescent="0.25">
      <c r="B32" s="728"/>
      <c r="C32" s="729"/>
      <c r="D32" s="729"/>
      <c r="E32" s="729"/>
      <c r="F32" s="729"/>
      <c r="G32" s="729"/>
      <c r="H32" s="729"/>
      <c r="I32" s="729"/>
      <c r="J32" s="729"/>
      <c r="K32" s="729"/>
      <c r="L32" s="729"/>
      <c r="M32" s="729"/>
      <c r="N32" s="729"/>
      <c r="O32" s="729"/>
      <c r="P32" s="729"/>
      <c r="Q32" s="729"/>
      <c r="R32" s="729"/>
      <c r="S32" s="729"/>
      <c r="T32" s="729"/>
      <c r="U32" s="729"/>
      <c r="V32" s="730"/>
      <c r="W32" s="673"/>
      <c r="X32" s="673"/>
      <c r="Y32" s="674"/>
    </row>
    <row r="33" spans="2:35" s="272" customFormat="1" ht="20.25" customHeight="1" x14ac:dyDescent="0.2">
      <c r="B33" s="1210" t="s">
        <v>561</v>
      </c>
      <c r="C33" s="1103"/>
      <c r="D33" s="1103"/>
      <c r="E33" s="1103"/>
      <c r="F33" s="1103"/>
      <c r="G33" s="1103"/>
      <c r="H33" s="1103"/>
      <c r="I33" s="1103"/>
      <c r="J33" s="1103"/>
      <c r="K33" s="1103"/>
      <c r="L33" s="1103"/>
      <c r="M33" s="1103"/>
      <c r="N33" s="1103"/>
      <c r="O33" s="1103"/>
      <c r="P33" s="1103"/>
      <c r="Q33" s="1103"/>
      <c r="R33" s="1103"/>
      <c r="S33" s="1103"/>
      <c r="T33" s="1103"/>
      <c r="U33" s="1103"/>
      <c r="V33" s="1211"/>
      <c r="W33" s="615"/>
      <c r="X33" s="615"/>
      <c r="Y33" s="616"/>
      <c r="AF33" s="290"/>
    </row>
    <row r="34" spans="2:35" s="272" customFormat="1" ht="20.25" customHeight="1" x14ac:dyDescent="0.2">
      <c r="B34" s="498" t="s">
        <v>522</v>
      </c>
      <c r="C34" s="1207" t="s">
        <v>562</v>
      </c>
      <c r="D34" s="1208"/>
      <c r="E34" s="1208"/>
      <c r="F34" s="1208"/>
      <c r="G34" s="1208"/>
      <c r="H34" s="1208"/>
      <c r="I34" s="1208"/>
      <c r="J34" s="1208"/>
      <c r="K34" s="1208"/>
      <c r="L34" s="1208"/>
      <c r="M34" s="1208"/>
      <c r="N34" s="1224"/>
      <c r="O34" s="1207" t="s">
        <v>563</v>
      </c>
      <c r="P34" s="1208"/>
      <c r="Q34" s="1208"/>
      <c r="R34" s="1208"/>
      <c r="S34" s="1208"/>
      <c r="T34" s="1208"/>
      <c r="U34" s="1208"/>
      <c r="V34" s="1209"/>
      <c r="W34" s="609"/>
      <c r="X34" s="609"/>
      <c r="Y34" s="610"/>
      <c r="AH34" s="247"/>
    </row>
    <row r="35" spans="2:35" s="272" customFormat="1" ht="20.25" customHeight="1" x14ac:dyDescent="0.2">
      <c r="B35" s="474" t="s">
        <v>526</v>
      </c>
      <c r="C35" s="873"/>
      <c r="D35" s="766"/>
      <c r="E35" s="766"/>
      <c r="F35" s="766"/>
      <c r="G35" s="766"/>
      <c r="H35" s="766"/>
      <c r="I35" s="766"/>
      <c r="J35" s="766"/>
      <c r="K35" s="766"/>
      <c r="L35" s="766"/>
      <c r="M35" s="766"/>
      <c r="N35" s="1034"/>
      <c r="O35" s="873"/>
      <c r="P35" s="766"/>
      <c r="Q35" s="766"/>
      <c r="R35" s="766"/>
      <c r="S35" s="766"/>
      <c r="T35" s="766"/>
      <c r="U35" s="766"/>
      <c r="V35" s="767"/>
      <c r="W35" s="611"/>
      <c r="X35" s="611"/>
      <c r="Y35" s="612"/>
    </row>
    <row r="36" spans="2:35" s="272" customFormat="1" ht="20.25" customHeight="1" x14ac:dyDescent="0.2">
      <c r="B36" s="474" t="s">
        <v>249</v>
      </c>
      <c r="C36" s="873"/>
      <c r="D36" s="766"/>
      <c r="E36" s="766"/>
      <c r="F36" s="766"/>
      <c r="G36" s="766"/>
      <c r="H36" s="766"/>
      <c r="I36" s="766"/>
      <c r="J36" s="766"/>
      <c r="K36" s="766"/>
      <c r="L36" s="766"/>
      <c r="M36" s="766"/>
      <c r="N36" s="1034"/>
      <c r="O36" s="873"/>
      <c r="P36" s="766"/>
      <c r="Q36" s="766"/>
      <c r="R36" s="766"/>
      <c r="S36" s="766"/>
      <c r="T36" s="766"/>
      <c r="U36" s="766"/>
      <c r="V36" s="767"/>
      <c r="W36" s="611"/>
      <c r="X36" s="611"/>
      <c r="Y36" s="612"/>
      <c r="AH36" s="247"/>
    </row>
    <row r="37" spans="2:35" s="272" customFormat="1" ht="20.25" customHeight="1" thickBot="1" x14ac:dyDescent="0.25">
      <c r="B37" s="477" t="s">
        <v>533</v>
      </c>
      <c r="C37" s="729"/>
      <c r="D37" s="729"/>
      <c r="E37" s="729"/>
      <c r="F37" s="729"/>
      <c r="G37" s="729"/>
      <c r="H37" s="729"/>
      <c r="I37" s="729"/>
      <c r="J37" s="729"/>
      <c r="K37" s="729"/>
      <c r="L37" s="729"/>
      <c r="M37" s="729"/>
      <c r="N37" s="729"/>
      <c r="O37" s="874"/>
      <c r="P37" s="875"/>
      <c r="Q37" s="875"/>
      <c r="R37" s="875"/>
      <c r="S37" s="875"/>
      <c r="T37" s="875"/>
      <c r="U37" s="875"/>
      <c r="V37" s="876"/>
      <c r="W37" s="613"/>
      <c r="X37" s="613"/>
      <c r="Y37" s="614"/>
    </row>
    <row r="38" spans="2:35" s="272" customFormat="1" ht="20.25" hidden="1" customHeight="1" x14ac:dyDescent="0.2">
      <c r="B38" s="1212" t="s">
        <v>567</v>
      </c>
      <c r="C38" s="1213"/>
      <c r="D38" s="1213"/>
      <c r="E38" s="1213"/>
      <c r="F38" s="1213"/>
      <c r="G38" s="1213"/>
      <c r="H38" s="1213"/>
      <c r="I38" s="1213"/>
      <c r="J38" s="1213"/>
      <c r="K38" s="1213"/>
      <c r="L38" s="1213"/>
      <c r="M38" s="1213"/>
      <c r="N38" s="1213"/>
      <c r="O38" s="1213"/>
      <c r="P38" s="1213"/>
      <c r="Q38" s="1213"/>
      <c r="R38" s="1213"/>
      <c r="S38" s="1213"/>
      <c r="T38" s="1213"/>
      <c r="U38" s="1213"/>
      <c r="V38" s="1213"/>
      <c r="W38" s="1213"/>
      <c r="X38" s="1213"/>
      <c r="Y38" s="1214"/>
      <c r="AH38" s="247"/>
    </row>
    <row r="39" spans="2:35" s="272" customFormat="1" ht="20.25" hidden="1" customHeight="1" x14ac:dyDescent="0.2">
      <c r="B39" s="1215" t="s">
        <v>612</v>
      </c>
      <c r="C39" s="1216"/>
      <c r="D39" s="1216"/>
      <c r="E39" s="1216"/>
      <c r="F39" s="1216"/>
      <c r="G39" s="1216"/>
      <c r="H39" s="1216"/>
      <c r="I39" s="1216"/>
      <c r="J39" s="1216"/>
      <c r="K39" s="1216"/>
      <c r="L39" s="1216"/>
      <c r="M39" s="1216"/>
      <c r="N39" s="1216"/>
      <c r="O39" s="1216"/>
      <c r="P39" s="1216"/>
      <c r="Q39" s="1216"/>
      <c r="R39" s="1216"/>
      <c r="S39" s="1216"/>
      <c r="T39" s="1216"/>
      <c r="U39" s="1217"/>
      <c r="V39" s="1217"/>
      <c r="W39" s="1217"/>
      <c r="X39" s="1217"/>
      <c r="Y39" s="1218"/>
    </row>
    <row r="40" spans="2:35" s="272" customFormat="1" ht="26.25" hidden="1" customHeight="1" x14ac:dyDescent="0.2">
      <c r="B40" s="624"/>
      <c r="C40" s="625"/>
      <c r="D40" s="625"/>
      <c r="E40" s="625"/>
      <c r="F40" s="625"/>
      <c r="G40" s="625"/>
      <c r="H40" s="625"/>
      <c r="I40" s="626"/>
      <c r="J40" s="627"/>
      <c r="K40" s="627"/>
      <c r="L40" s="627"/>
      <c r="M40" s="1219" t="s">
        <v>568</v>
      </c>
      <c r="N40" s="1219"/>
      <c r="O40" s="1219"/>
      <c r="P40" s="1219"/>
      <c r="Q40" s="1219"/>
      <c r="R40" s="1219"/>
      <c r="S40" s="1219"/>
      <c r="T40" s="628"/>
      <c r="U40" s="628"/>
      <c r="V40" s="628"/>
      <c r="W40" s="1220" t="s">
        <v>569</v>
      </c>
      <c r="X40" s="1220"/>
      <c r="Y40" s="629"/>
      <c r="AH40" s="247"/>
    </row>
    <row r="41" spans="2:35" s="272" customFormat="1" ht="30" hidden="1" customHeight="1" x14ac:dyDescent="0.2">
      <c r="B41" s="630"/>
      <c r="C41" s="626"/>
      <c r="D41" s="1225"/>
      <c r="E41" s="1226"/>
      <c r="F41" s="1226"/>
      <c r="G41" s="1226"/>
      <c r="H41" s="1227"/>
      <c r="I41" s="626"/>
      <c r="J41" s="631"/>
      <c r="K41" s="631"/>
      <c r="L41" s="631"/>
      <c r="M41" s="1225"/>
      <c r="N41" s="1226"/>
      <c r="O41" s="1226"/>
      <c r="P41" s="1226"/>
      <c r="Q41" s="1226"/>
      <c r="R41" s="1226"/>
      <c r="S41" s="1227"/>
      <c r="T41" s="632"/>
      <c r="U41" s="632"/>
      <c r="V41" s="632"/>
      <c r="W41" s="1239" t="s">
        <v>711</v>
      </c>
      <c r="X41" s="1240"/>
      <c r="Y41" s="633"/>
      <c r="AD41" s="302"/>
    </row>
    <row r="42" spans="2:35" s="272" customFormat="1" ht="20.25" hidden="1" customHeight="1" x14ac:dyDescent="0.25">
      <c r="B42" s="630"/>
      <c r="C42" s="634"/>
      <c r="D42" s="635"/>
      <c r="E42" s="635"/>
      <c r="F42" s="635"/>
      <c r="G42" s="635"/>
      <c r="H42" s="636"/>
      <c r="I42" s="637"/>
      <c r="J42" s="637"/>
      <c r="K42" s="637"/>
      <c r="L42" s="637"/>
      <c r="M42" s="637"/>
      <c r="N42" s="637"/>
      <c r="O42" s="637"/>
      <c r="P42" s="637"/>
      <c r="Q42" s="638"/>
      <c r="R42" s="639"/>
      <c r="S42" s="639"/>
      <c r="T42" s="632"/>
      <c r="U42" s="632"/>
      <c r="V42" s="632"/>
      <c r="W42" s="632"/>
      <c r="X42" s="632"/>
      <c r="Y42" s="633"/>
      <c r="AD42" s="302"/>
    </row>
    <row r="43" spans="2:35" s="272" customFormat="1" ht="20.25" hidden="1" customHeight="1" x14ac:dyDescent="0.2">
      <c r="B43" s="1241" t="s">
        <v>572</v>
      </c>
      <c r="C43" s="1242"/>
      <c r="D43" s="1243"/>
      <c r="E43" s="1243"/>
      <c r="F43" s="1243"/>
      <c r="G43" s="1243"/>
      <c r="H43" s="1243"/>
      <c r="I43" s="1243"/>
      <c r="J43" s="1243"/>
      <c r="K43" s="1243"/>
      <c r="L43" s="1243"/>
      <c r="M43" s="1243"/>
      <c r="N43" s="1243"/>
      <c r="O43" s="1243"/>
      <c r="P43" s="1243"/>
      <c r="Q43" s="1243"/>
      <c r="R43" s="1243"/>
      <c r="S43" s="1243"/>
      <c r="T43" s="1243"/>
      <c r="U43" s="1243"/>
      <c r="V43" s="1243"/>
      <c r="W43" s="1243"/>
      <c r="X43" s="1243"/>
      <c r="Y43" s="1244"/>
    </row>
    <row r="44" spans="2:35" s="272" customFormat="1" ht="25.5" hidden="1" customHeight="1" x14ac:dyDescent="0.2">
      <c r="B44" s="624"/>
      <c r="C44" s="625"/>
      <c r="D44" s="625"/>
      <c r="E44" s="625"/>
      <c r="F44" s="625"/>
      <c r="G44" s="625"/>
      <c r="H44" s="625"/>
      <c r="I44" s="1245" t="s">
        <v>573</v>
      </c>
      <c r="J44" s="1245"/>
      <c r="K44" s="1245"/>
      <c r="L44" s="1245"/>
      <c r="M44" s="1245"/>
      <c r="N44" s="1245"/>
      <c r="O44" s="1245"/>
      <c r="P44" s="1245"/>
      <c r="Q44" s="625"/>
      <c r="R44" s="1220" t="s">
        <v>574</v>
      </c>
      <c r="S44" s="1220"/>
      <c r="T44" s="625"/>
      <c r="U44" s="625"/>
      <c r="V44" s="625"/>
      <c r="W44" s="625"/>
      <c r="X44" s="625"/>
      <c r="Y44" s="629"/>
    </row>
    <row r="45" spans="2:35" s="272" customFormat="1" ht="28.5" hidden="1" customHeight="1" x14ac:dyDescent="0.25">
      <c r="B45" s="624"/>
      <c r="C45" s="1225" t="s">
        <v>272</v>
      </c>
      <c r="D45" s="1226"/>
      <c r="E45" s="1226"/>
      <c r="F45" s="1226"/>
      <c r="G45" s="1227"/>
      <c r="H45" s="636"/>
      <c r="I45" s="1228"/>
      <c r="J45" s="1229"/>
      <c r="K45" s="1229"/>
      <c r="L45" s="1229"/>
      <c r="M45" s="1229"/>
      <c r="N45" s="1229"/>
      <c r="O45" s="1229"/>
      <c r="P45" s="1230"/>
      <c r="Q45" s="625"/>
      <c r="R45" s="1225"/>
      <c r="S45" s="1227"/>
      <c r="T45" s="625"/>
      <c r="U45" s="625"/>
      <c r="V45" s="625"/>
      <c r="W45" s="625"/>
      <c r="X45" s="625"/>
      <c r="Y45" s="629"/>
      <c r="AD45" s="302" t="s">
        <v>575</v>
      </c>
      <c r="AE45" s="302" t="s">
        <v>272</v>
      </c>
      <c r="AH45" s="302" t="s">
        <v>16</v>
      </c>
      <c r="AI45" s="302"/>
    </row>
    <row r="46" spans="2:35" s="272" customFormat="1" ht="19.350000000000001" hidden="1" customHeight="1" x14ac:dyDescent="0.2">
      <c r="B46" s="624"/>
      <c r="C46" s="625"/>
      <c r="D46" s="625"/>
      <c r="E46" s="625"/>
      <c r="F46" s="625"/>
      <c r="G46" s="625"/>
      <c r="H46" s="625"/>
      <c r="I46" s="625"/>
      <c r="J46" s="625"/>
      <c r="K46" s="625"/>
      <c r="L46" s="625"/>
      <c r="M46" s="625"/>
      <c r="N46" s="625"/>
      <c r="O46" s="625"/>
      <c r="P46" s="625"/>
      <c r="Q46" s="625"/>
      <c r="R46" s="625"/>
      <c r="S46" s="625"/>
      <c r="T46" s="625"/>
      <c r="U46" s="625"/>
      <c r="V46" s="625"/>
      <c r="W46" s="625"/>
      <c r="X46" s="625"/>
      <c r="Y46" s="629"/>
      <c r="AD46" s="302" t="s">
        <v>576</v>
      </c>
      <c r="AE46" s="307" t="s">
        <v>577</v>
      </c>
      <c r="AH46" s="302" t="s">
        <v>17</v>
      </c>
      <c r="AI46" s="302"/>
    </row>
    <row r="47" spans="2:35" s="272" customFormat="1" ht="19.350000000000001" hidden="1" customHeight="1" x14ac:dyDescent="0.2">
      <c r="B47" s="1231" t="s">
        <v>610</v>
      </c>
      <c r="C47" s="1232"/>
      <c r="D47" s="1232"/>
      <c r="E47" s="1232"/>
      <c r="F47" s="1232"/>
      <c r="G47" s="1232"/>
      <c r="H47" s="1232"/>
      <c r="I47" s="1232"/>
      <c r="J47" s="1232"/>
      <c r="K47" s="1232"/>
      <c r="L47" s="1232"/>
      <c r="M47" s="1232"/>
      <c r="N47" s="1233"/>
      <c r="O47" s="1234" t="s">
        <v>611</v>
      </c>
      <c r="P47" s="1232"/>
      <c r="Q47" s="1232"/>
      <c r="R47" s="1232"/>
      <c r="S47" s="1232"/>
      <c r="T47" s="1232"/>
      <c r="U47" s="1232"/>
      <c r="V47" s="1232"/>
      <c r="W47" s="1232"/>
      <c r="X47" s="1232"/>
      <c r="Y47" s="1235"/>
      <c r="AD47" s="302" t="s">
        <v>578</v>
      </c>
      <c r="AE47" s="307" t="s">
        <v>579</v>
      </c>
      <c r="AH47" s="302" t="s">
        <v>18</v>
      </c>
      <c r="AI47" s="302"/>
    </row>
    <row r="48" spans="2:35" s="272" customFormat="1" ht="19.350000000000001" hidden="1" customHeight="1" x14ac:dyDescent="0.25">
      <c r="B48" s="640"/>
      <c r="C48" s="641"/>
      <c r="D48" s="641"/>
      <c r="E48" s="641"/>
      <c r="F48" s="642"/>
      <c r="G48" s="642"/>
      <c r="H48" s="642"/>
      <c r="I48" s="642"/>
      <c r="J48" s="642"/>
      <c r="K48" s="642"/>
      <c r="L48" s="642"/>
      <c r="M48" s="643"/>
      <c r="N48" s="644"/>
      <c r="O48" s="632"/>
      <c r="P48" s="632"/>
      <c r="Q48" s="645"/>
      <c r="R48" s="632"/>
      <c r="S48" s="632"/>
      <c r="T48" s="632"/>
      <c r="U48" s="632"/>
      <c r="V48" s="632"/>
      <c r="W48" s="632"/>
      <c r="X48" s="632"/>
      <c r="Y48" s="633"/>
      <c r="AD48" s="272" t="s">
        <v>580</v>
      </c>
      <c r="AE48" s="307" t="s">
        <v>581</v>
      </c>
      <c r="AH48" s="302" t="s">
        <v>19</v>
      </c>
      <c r="AI48" s="302"/>
    </row>
    <row r="49" spans="2:35" s="272" customFormat="1" ht="19.350000000000001" hidden="1" customHeight="1" x14ac:dyDescent="0.25">
      <c r="B49" s="630"/>
      <c r="C49" s="646" t="s">
        <v>582</v>
      </c>
      <c r="D49" s="626"/>
      <c r="E49" s="646"/>
      <c r="F49" s="647"/>
      <c r="G49" s="646"/>
      <c r="H49" s="634" t="s">
        <v>583</v>
      </c>
      <c r="I49" s="626"/>
      <c r="J49" s="647"/>
      <c r="K49" s="634"/>
      <c r="L49" s="626"/>
      <c r="M49" s="632" t="s">
        <v>584</v>
      </c>
      <c r="N49" s="648"/>
      <c r="O49" s="632"/>
      <c r="P49" s="632"/>
      <c r="Q49" s="645"/>
      <c r="R49" s="632"/>
      <c r="S49" s="632"/>
      <c r="T49" s="632"/>
      <c r="U49" s="632"/>
      <c r="V49" s="632"/>
      <c r="W49" s="632"/>
      <c r="X49" s="632"/>
      <c r="Y49" s="633"/>
      <c r="AD49" s="302" t="s">
        <v>585</v>
      </c>
      <c r="AE49" s="307" t="s">
        <v>579</v>
      </c>
      <c r="AH49" s="302" t="s">
        <v>20</v>
      </c>
      <c r="AI49" s="302"/>
    </row>
    <row r="50" spans="2:35" s="272" customFormat="1" ht="19.350000000000001" hidden="1" customHeight="1" x14ac:dyDescent="0.25">
      <c r="B50" s="624"/>
      <c r="C50" s="626"/>
      <c r="D50" s="625"/>
      <c r="E50" s="625"/>
      <c r="F50" s="625"/>
      <c r="G50" s="646"/>
      <c r="H50" s="646"/>
      <c r="I50" s="626"/>
      <c r="J50" s="646"/>
      <c r="K50" s="646"/>
      <c r="L50" s="646"/>
      <c r="M50" s="634"/>
      <c r="N50" s="649"/>
      <c r="O50" s="632"/>
      <c r="P50" s="626"/>
      <c r="Q50" s="626"/>
      <c r="R50" s="1236"/>
      <c r="S50" s="1237"/>
      <c r="T50" s="1238"/>
      <c r="U50" s="626"/>
      <c r="V50" s="626"/>
      <c r="W50" s="632"/>
      <c r="X50" s="632"/>
      <c r="Y50" s="633"/>
      <c r="AD50" s="302" t="s">
        <v>586</v>
      </c>
      <c r="AE50" s="307" t="s">
        <v>587</v>
      </c>
      <c r="AH50" s="272" t="s">
        <v>629</v>
      </c>
    </row>
    <row r="51" spans="2:35" s="272" customFormat="1" ht="19.350000000000001" hidden="1" customHeight="1" x14ac:dyDescent="0.25">
      <c r="B51" s="624"/>
      <c r="C51" s="646" t="s">
        <v>582</v>
      </c>
      <c r="D51" s="626"/>
      <c r="E51" s="646"/>
      <c r="F51" s="647"/>
      <c r="G51" s="646"/>
      <c r="H51" s="634" t="s">
        <v>583</v>
      </c>
      <c r="I51" s="626"/>
      <c r="J51" s="647"/>
      <c r="K51" s="634"/>
      <c r="L51" s="626"/>
      <c r="M51" s="632" t="s">
        <v>588</v>
      </c>
      <c r="N51" s="648"/>
      <c r="O51" s="632"/>
      <c r="P51" s="632"/>
      <c r="Q51" s="645"/>
      <c r="R51" s="632"/>
      <c r="S51" s="632"/>
      <c r="T51" s="646"/>
      <c r="U51" s="646"/>
      <c r="V51" s="646"/>
      <c r="W51" s="646"/>
      <c r="X51" s="646"/>
      <c r="Y51" s="633"/>
      <c r="AD51" s="302" t="s">
        <v>570</v>
      </c>
      <c r="AE51" s="307" t="s">
        <v>589</v>
      </c>
    </row>
    <row r="52" spans="2:35" s="272" customFormat="1" ht="19.350000000000001" hidden="1" customHeight="1" thickBot="1" x14ac:dyDescent="0.3">
      <c r="B52" s="624"/>
      <c r="C52" s="625"/>
      <c r="D52" s="625"/>
      <c r="E52" s="625"/>
      <c r="F52" s="646"/>
      <c r="G52" s="646"/>
      <c r="H52" s="646"/>
      <c r="I52" s="646"/>
      <c r="J52" s="646"/>
      <c r="K52" s="646"/>
      <c r="L52" s="634"/>
      <c r="M52" s="634"/>
      <c r="N52" s="649"/>
      <c r="O52" s="632"/>
      <c r="P52" s="632"/>
      <c r="Q52" s="645"/>
      <c r="R52" s="632"/>
      <c r="S52" s="632"/>
      <c r="T52" s="632"/>
      <c r="U52" s="632"/>
      <c r="V52" s="632"/>
      <c r="W52" s="632"/>
      <c r="X52" s="632"/>
      <c r="Y52" s="633"/>
      <c r="AD52" s="302" t="s">
        <v>590</v>
      </c>
      <c r="AE52" s="307" t="s">
        <v>591</v>
      </c>
    </row>
    <row r="53" spans="2:35" s="272" customFormat="1" ht="18.75" customHeight="1" x14ac:dyDescent="0.2">
      <c r="B53" s="472" t="s">
        <v>522</v>
      </c>
      <c r="C53" s="1174" t="s">
        <v>8</v>
      </c>
      <c r="D53" s="1175"/>
      <c r="E53" s="1175"/>
      <c r="F53" s="1175"/>
      <c r="G53" s="1175"/>
      <c r="H53" s="1175"/>
      <c r="I53" s="1175"/>
      <c r="J53" s="1252" t="s">
        <v>344</v>
      </c>
      <c r="K53" s="1253"/>
      <c r="L53" s="1254"/>
      <c r="M53" s="1174" t="s">
        <v>2</v>
      </c>
      <c r="N53" s="1175"/>
      <c r="O53" s="1175"/>
      <c r="P53" s="1175"/>
      <c r="Q53" s="1175"/>
      <c r="R53" s="1175"/>
      <c r="S53" s="1175"/>
      <c r="T53" s="1175"/>
      <c r="U53" s="1175"/>
      <c r="V53" s="1175"/>
      <c r="W53" s="1175"/>
      <c r="X53" s="1175"/>
      <c r="Y53" s="1176"/>
      <c r="AE53" s="307" t="s">
        <v>592</v>
      </c>
    </row>
    <row r="54" spans="2:35" ht="47.25" customHeight="1" x14ac:dyDescent="0.2">
      <c r="B54" s="474"/>
      <c r="C54" s="1246" t="e">
        <f>VLOOKUP(B54,$AE$75:$AF$185,2)</f>
        <v>#N/A</v>
      </c>
      <c r="D54" s="1246"/>
      <c r="E54" s="1246"/>
      <c r="F54" s="1246"/>
      <c r="G54" s="1246"/>
      <c r="H54" s="1246"/>
      <c r="I54" s="1246"/>
      <c r="J54" s="1247" t="e">
        <f>VLOOKUP(B54,'Ref.Diccionario de Competencias'!$D$5:$F$115,2,FALSE)</f>
        <v>#N/A</v>
      </c>
      <c r="K54" s="1247"/>
      <c r="L54" s="1247"/>
      <c r="M54" s="1246" t="e">
        <f>VLOOKUP(B54,'Ref.Diccionario de Competencias'!$D$5:$F$115,3,FALSE)</f>
        <v>#N/A</v>
      </c>
      <c r="N54" s="1246"/>
      <c r="O54" s="1246"/>
      <c r="P54" s="1246"/>
      <c r="Q54" s="1246"/>
      <c r="R54" s="1246"/>
      <c r="S54" s="1246"/>
      <c r="T54" s="1246"/>
      <c r="U54" s="1246"/>
      <c r="V54" s="1246"/>
      <c r="W54" s="1246"/>
      <c r="X54" s="1246"/>
      <c r="Y54" s="1248"/>
      <c r="AE54" s="307" t="s">
        <v>593</v>
      </c>
    </row>
    <row r="55" spans="2:35" ht="47.25" customHeight="1" x14ac:dyDescent="0.2">
      <c r="B55" s="474"/>
      <c r="C55" s="1246" t="e">
        <f t="shared" ref="C55:C56" si="0">VLOOKUP(B55,$AE$75:$AF$185,2)</f>
        <v>#N/A</v>
      </c>
      <c r="D55" s="1246"/>
      <c r="E55" s="1246"/>
      <c r="F55" s="1246"/>
      <c r="G55" s="1246"/>
      <c r="H55" s="1246"/>
      <c r="I55" s="1246"/>
      <c r="J55" s="1247" t="e">
        <f>VLOOKUP(B55,'Ref.Diccionario de Competencias'!$D$5:$F$115,2,FALSE)</f>
        <v>#N/A</v>
      </c>
      <c r="K55" s="1247"/>
      <c r="L55" s="1247"/>
      <c r="M55" s="1246" t="e">
        <f>VLOOKUP(B55,'Ref.Diccionario de Competencias'!$D$5:$F$115,3,FALSE)</f>
        <v>#N/A</v>
      </c>
      <c r="N55" s="1246"/>
      <c r="O55" s="1246"/>
      <c r="P55" s="1246"/>
      <c r="Q55" s="1246"/>
      <c r="R55" s="1246"/>
      <c r="S55" s="1246"/>
      <c r="T55" s="1246"/>
      <c r="U55" s="1246"/>
      <c r="V55" s="1246"/>
      <c r="W55" s="1246"/>
      <c r="X55" s="1246"/>
      <c r="Y55" s="1248"/>
      <c r="AE55" s="307" t="s">
        <v>594</v>
      </c>
    </row>
    <row r="56" spans="2:35" ht="47.25" customHeight="1" thickBot="1" x14ac:dyDescent="0.25">
      <c r="B56" s="477"/>
      <c r="C56" s="1249" t="e">
        <f t="shared" si="0"/>
        <v>#N/A</v>
      </c>
      <c r="D56" s="1249"/>
      <c r="E56" s="1249"/>
      <c r="F56" s="1249"/>
      <c r="G56" s="1249"/>
      <c r="H56" s="1249"/>
      <c r="I56" s="1249"/>
      <c r="J56" s="1250" t="e">
        <f>VLOOKUP(B56,'Ref.Diccionario de Competencias'!$D$5:$F$115,2,FALSE)</f>
        <v>#N/A</v>
      </c>
      <c r="K56" s="1250"/>
      <c r="L56" s="1250"/>
      <c r="M56" s="1249" t="e">
        <f>VLOOKUP(B56,'Ref.Diccionario de Competencias'!$D$5:$F$115,3,FALSE)</f>
        <v>#N/A</v>
      </c>
      <c r="N56" s="1249"/>
      <c r="O56" s="1249"/>
      <c r="P56" s="1249"/>
      <c r="Q56" s="1249"/>
      <c r="R56" s="1249"/>
      <c r="S56" s="1249"/>
      <c r="T56" s="1249"/>
      <c r="U56" s="1249"/>
      <c r="V56" s="1249"/>
      <c r="W56" s="1249"/>
      <c r="X56" s="1249"/>
      <c r="Y56" s="1251"/>
      <c r="AE56" s="307" t="s">
        <v>595</v>
      </c>
    </row>
    <row r="57" spans="2:35" ht="19.5" customHeight="1" x14ac:dyDescent="0.2">
      <c r="B57" s="472" t="s">
        <v>522</v>
      </c>
      <c r="C57" s="1174" t="s">
        <v>9</v>
      </c>
      <c r="D57" s="1175"/>
      <c r="E57" s="1175"/>
      <c r="F57" s="1175"/>
      <c r="G57" s="1175"/>
      <c r="H57" s="1175"/>
      <c r="I57" s="1176"/>
      <c r="J57" s="1252" t="s">
        <v>344</v>
      </c>
      <c r="K57" s="1253"/>
      <c r="L57" s="1254"/>
      <c r="M57" s="1174" t="s">
        <v>2</v>
      </c>
      <c r="N57" s="1175"/>
      <c r="O57" s="1175"/>
      <c r="P57" s="1175"/>
      <c r="Q57" s="1175"/>
      <c r="R57" s="1175"/>
      <c r="S57" s="1175"/>
      <c r="T57" s="1175"/>
      <c r="U57" s="1175"/>
      <c r="V57" s="1175"/>
      <c r="W57" s="1175"/>
      <c r="X57" s="1175"/>
      <c r="Y57" s="1176"/>
      <c r="AE57" s="307" t="s">
        <v>596</v>
      </c>
    </row>
    <row r="58" spans="2:35" ht="47.25" customHeight="1" x14ac:dyDescent="0.2">
      <c r="B58" s="474"/>
      <c r="C58" s="1246" t="e">
        <f>VLOOKUP(B58,$AE$189:$AI$221,2)</f>
        <v>#N/A</v>
      </c>
      <c r="D58" s="1246"/>
      <c r="E58" s="1246"/>
      <c r="F58" s="1246"/>
      <c r="G58" s="1246"/>
      <c r="H58" s="1246"/>
      <c r="I58" s="1246"/>
      <c r="J58" s="1247" t="e">
        <f>VLOOKUP(B58,'Ref.Diccionario de Competencias'!$D$119:$F$151,2,FALSE)</f>
        <v>#N/A</v>
      </c>
      <c r="K58" s="1247"/>
      <c r="L58" s="1247"/>
      <c r="M58" s="1246" t="e">
        <f>VLOOKUP(B58,'Ref.Diccionario de Competencias'!$D$119:$F$151,3,FALSE)</f>
        <v>#N/A</v>
      </c>
      <c r="N58" s="1246"/>
      <c r="O58" s="1246"/>
      <c r="P58" s="1246"/>
      <c r="Q58" s="1246"/>
      <c r="R58" s="1246"/>
      <c r="S58" s="1246"/>
      <c r="T58" s="1246"/>
      <c r="U58" s="1246"/>
      <c r="V58" s="1246"/>
      <c r="W58" s="1246"/>
      <c r="X58" s="1246"/>
      <c r="Y58" s="1248"/>
      <c r="AE58" s="307" t="s">
        <v>597</v>
      </c>
    </row>
    <row r="59" spans="2:35" ht="48" customHeight="1" x14ac:dyDescent="0.2">
      <c r="B59" s="474"/>
      <c r="C59" s="1246" t="e">
        <f t="shared" ref="C59:C60" si="1">VLOOKUP(B59,$AE$189:$AI$221,2)</f>
        <v>#N/A</v>
      </c>
      <c r="D59" s="1246"/>
      <c r="E59" s="1246"/>
      <c r="F59" s="1246"/>
      <c r="G59" s="1246"/>
      <c r="H59" s="1246"/>
      <c r="I59" s="1246"/>
      <c r="J59" s="1247" t="e">
        <f>VLOOKUP(B59,'Ref.Diccionario de Competencias'!$D$119:$F$151,2,FALSE)</f>
        <v>#N/A</v>
      </c>
      <c r="K59" s="1247"/>
      <c r="L59" s="1247"/>
      <c r="M59" s="1246" t="e">
        <f>VLOOKUP(B59,'Ref.Diccionario de Competencias'!$D$119:$F$151,3,FALSE)</f>
        <v>#N/A</v>
      </c>
      <c r="N59" s="1246"/>
      <c r="O59" s="1246"/>
      <c r="P59" s="1246"/>
      <c r="Q59" s="1246"/>
      <c r="R59" s="1246"/>
      <c r="S59" s="1246"/>
      <c r="T59" s="1246"/>
      <c r="U59" s="1246"/>
      <c r="V59" s="1246"/>
      <c r="W59" s="1246"/>
      <c r="X59" s="1246"/>
      <c r="Y59" s="1248"/>
      <c r="AE59" s="307" t="s">
        <v>598</v>
      </c>
    </row>
    <row r="60" spans="2:35" ht="47.25" customHeight="1" thickBot="1" x14ac:dyDescent="0.25">
      <c r="B60" s="477"/>
      <c r="C60" s="1249" t="e">
        <f t="shared" si="1"/>
        <v>#N/A</v>
      </c>
      <c r="D60" s="1249"/>
      <c r="E60" s="1249"/>
      <c r="F60" s="1249"/>
      <c r="G60" s="1249"/>
      <c r="H60" s="1249"/>
      <c r="I60" s="1249"/>
      <c r="J60" s="1250" t="e">
        <f>VLOOKUP(B60,'Ref.Diccionario de Competencias'!$D$119:$F$151,2,FALSE)</f>
        <v>#N/A</v>
      </c>
      <c r="K60" s="1250"/>
      <c r="L60" s="1250"/>
      <c r="M60" s="1249" t="e">
        <f>VLOOKUP(B60,'Ref.Diccionario de Competencias'!$D$119:$F$151,3,FALSE)</f>
        <v>#N/A</v>
      </c>
      <c r="N60" s="1249"/>
      <c r="O60" s="1249"/>
      <c r="P60" s="1249"/>
      <c r="Q60" s="1249"/>
      <c r="R60" s="1249"/>
      <c r="S60" s="1249"/>
      <c r="T60" s="1249"/>
      <c r="U60" s="1249"/>
      <c r="V60" s="1249"/>
      <c r="W60" s="1249"/>
      <c r="X60" s="1249"/>
      <c r="Y60" s="1251"/>
      <c r="AE60" s="307" t="s">
        <v>599</v>
      </c>
    </row>
    <row r="61" spans="2:35" x14ac:dyDescent="0.2">
      <c r="B61" s="683"/>
      <c r="D61" s="684"/>
      <c r="E61" s="684"/>
      <c r="F61" s="684"/>
      <c r="G61" s="684"/>
      <c r="H61" s="326"/>
      <c r="I61" s="326"/>
      <c r="J61" s="326"/>
      <c r="K61" s="326"/>
      <c r="L61" s="326"/>
      <c r="M61" s="326"/>
      <c r="N61" s="326"/>
      <c r="O61" s="326"/>
      <c r="P61" s="326"/>
      <c r="Q61" s="326"/>
      <c r="R61" s="326"/>
      <c r="S61" s="326"/>
      <c r="T61" s="326"/>
      <c r="U61" s="326"/>
      <c r="V61" s="326"/>
      <c r="W61" s="326"/>
      <c r="X61" s="326"/>
      <c r="Y61" s="329"/>
    </row>
    <row r="62" spans="2:35" x14ac:dyDescent="0.2">
      <c r="B62" s="325"/>
      <c r="C62" s="678" t="s">
        <v>228</v>
      </c>
      <c r="D62" s="1260"/>
      <c r="E62" s="1260"/>
      <c r="F62" s="1260"/>
      <c r="G62" s="328"/>
      <c r="H62" s="328"/>
      <c r="I62" s="328"/>
      <c r="J62" s="328"/>
      <c r="K62" s="326"/>
      <c r="L62" s="326"/>
      <c r="M62" s="327"/>
      <c r="N62" s="327"/>
      <c r="O62" s="327"/>
      <c r="P62" s="327"/>
      <c r="Q62" s="327"/>
      <c r="R62" s="327"/>
      <c r="S62" s="327"/>
      <c r="T62" s="327"/>
      <c r="U62" s="327"/>
      <c r="V62" s="327"/>
      <c r="W62" s="327"/>
      <c r="X62" s="327"/>
      <c r="Y62" s="329"/>
    </row>
    <row r="63" spans="2:35" x14ac:dyDescent="0.2">
      <c r="B63" s="325"/>
      <c r="C63" s="326"/>
      <c r="D63" s="327"/>
      <c r="E63" s="328"/>
      <c r="F63" s="328"/>
      <c r="G63" s="328"/>
      <c r="H63" s="328"/>
      <c r="I63" s="328"/>
      <c r="J63" s="328"/>
      <c r="K63" s="326"/>
      <c r="L63" s="326"/>
      <c r="M63" s="327"/>
      <c r="N63" s="327"/>
      <c r="O63" s="327"/>
      <c r="P63" s="327"/>
      <c r="Q63" s="327"/>
      <c r="R63" s="327"/>
      <c r="S63" s="327"/>
      <c r="T63" s="327"/>
      <c r="U63" s="327"/>
      <c r="V63" s="327"/>
      <c r="W63" s="327"/>
      <c r="X63" s="327"/>
      <c r="Y63" s="329"/>
    </row>
    <row r="64" spans="2:35" x14ac:dyDescent="0.2">
      <c r="B64" s="325"/>
      <c r="C64" s="326"/>
      <c r="D64" s="327"/>
      <c r="E64" s="328"/>
      <c r="F64" s="328"/>
      <c r="G64" s="328"/>
      <c r="H64" s="328"/>
      <c r="I64" s="328"/>
      <c r="J64" s="328"/>
      <c r="K64" s="326"/>
      <c r="L64" s="326"/>
      <c r="M64" s="327"/>
      <c r="N64" s="327"/>
      <c r="O64" s="327"/>
      <c r="P64" s="327"/>
      <c r="Q64" s="327"/>
      <c r="R64" s="327"/>
      <c r="S64" s="327"/>
      <c r="T64" s="327"/>
      <c r="U64" s="327"/>
      <c r="V64" s="327"/>
      <c r="W64" s="327"/>
      <c r="X64" s="327"/>
      <c r="Y64" s="329"/>
    </row>
    <row r="65" spans="2:35" x14ac:dyDescent="0.2">
      <c r="B65" s="325"/>
      <c r="C65" s="326"/>
      <c r="D65" s="327"/>
      <c r="E65" s="328"/>
      <c r="F65" s="328"/>
      <c r="G65" s="328"/>
      <c r="H65" s="328"/>
      <c r="I65" s="328"/>
      <c r="J65" s="328"/>
      <c r="K65" s="326"/>
      <c r="L65" s="326"/>
      <c r="M65" s="327"/>
      <c r="N65" s="327"/>
      <c r="O65" s="327"/>
      <c r="P65" s="327"/>
      <c r="Q65" s="327"/>
      <c r="R65" s="327"/>
      <c r="S65" s="327"/>
      <c r="T65" s="327"/>
      <c r="U65" s="327"/>
      <c r="V65" s="327"/>
      <c r="W65" s="327"/>
      <c r="X65" s="327"/>
      <c r="Y65" s="329"/>
    </row>
    <row r="66" spans="2:35" x14ac:dyDescent="0.2">
      <c r="B66" s="325"/>
      <c r="H66" s="1138"/>
      <c r="I66" s="1138"/>
      <c r="J66" s="1138"/>
      <c r="K66" s="1138"/>
      <c r="L66" s="470"/>
      <c r="M66" s="499"/>
      <c r="P66" s="247"/>
      <c r="Q66" s="499"/>
      <c r="R66" s="500"/>
      <c r="S66" s="470"/>
      <c r="T66" s="470"/>
      <c r="U66" s="470"/>
      <c r="V66" s="328"/>
      <c r="W66" s="328"/>
      <c r="X66" s="328"/>
      <c r="Y66" s="329"/>
    </row>
    <row r="67" spans="2:35" x14ac:dyDescent="0.2">
      <c r="B67" s="325"/>
      <c r="H67" s="1261" t="s">
        <v>630</v>
      </c>
      <c r="I67" s="1261"/>
      <c r="J67" s="1261"/>
      <c r="K67" s="1261"/>
      <c r="L67" s="1261"/>
      <c r="M67" s="1261"/>
      <c r="P67" s="247"/>
      <c r="Q67" s="1262" t="s">
        <v>631</v>
      </c>
      <c r="R67" s="1262"/>
      <c r="S67" s="1262"/>
      <c r="T67" s="1262"/>
      <c r="U67" s="1262"/>
      <c r="V67" s="328"/>
      <c r="W67" s="328"/>
      <c r="X67" s="328"/>
      <c r="Y67" s="329"/>
    </row>
    <row r="68" spans="2:35" x14ac:dyDescent="0.2">
      <c r="B68" s="325"/>
      <c r="H68" s="676"/>
      <c r="I68" s="676"/>
      <c r="J68" s="676"/>
      <c r="K68" s="676"/>
      <c r="L68" s="676"/>
      <c r="M68" s="676"/>
      <c r="P68" s="247"/>
      <c r="Q68" s="328"/>
      <c r="R68" s="328"/>
      <c r="S68" s="328"/>
      <c r="T68" s="328"/>
      <c r="U68" s="328"/>
      <c r="V68" s="328"/>
      <c r="W68" s="328"/>
      <c r="X68" s="328"/>
      <c r="Y68" s="329"/>
    </row>
    <row r="69" spans="2:35" x14ac:dyDescent="0.2">
      <c r="B69" s="325"/>
      <c r="H69" s="677" t="s">
        <v>608</v>
      </c>
      <c r="I69" s="1258">
        <f>F7</f>
        <v>0</v>
      </c>
      <c r="J69" s="1258"/>
      <c r="K69" s="1258"/>
      <c r="L69" s="1258"/>
      <c r="M69" s="1258"/>
      <c r="N69" s="1258"/>
      <c r="P69" s="247"/>
      <c r="Q69" s="1256" t="s">
        <v>608</v>
      </c>
      <c r="R69" s="1256"/>
      <c r="S69" s="1259">
        <f>F10</f>
        <v>0</v>
      </c>
      <c r="T69" s="1259"/>
      <c r="U69" s="1259"/>
      <c r="V69" s="1259"/>
      <c r="W69" s="328"/>
      <c r="X69" s="328"/>
      <c r="Y69" s="329"/>
    </row>
    <row r="70" spans="2:35" ht="13.5" thickBot="1" x14ac:dyDescent="0.25">
      <c r="B70" s="330"/>
      <c r="C70" s="277"/>
      <c r="D70" s="277"/>
      <c r="E70" s="277"/>
      <c r="F70" s="277"/>
      <c r="G70" s="1255" t="s">
        <v>609</v>
      </c>
      <c r="H70" s="1255"/>
      <c r="I70" s="1257">
        <f>F9</f>
        <v>0</v>
      </c>
      <c r="J70" s="1257"/>
      <c r="K70" s="1257"/>
      <c r="L70" s="1257"/>
      <c r="M70" s="277"/>
      <c r="N70" s="277"/>
      <c r="O70" s="277"/>
      <c r="P70" s="277"/>
      <c r="Q70" s="1255" t="s">
        <v>634</v>
      </c>
      <c r="R70" s="1255"/>
      <c r="S70" s="702">
        <f>S10</f>
        <v>0</v>
      </c>
      <c r="T70" s="279"/>
      <c r="U70" s="675"/>
      <c r="V70" s="471"/>
      <c r="W70" s="471"/>
      <c r="X70" s="331"/>
      <c r="Y70" s="332"/>
    </row>
    <row r="71" spans="2:35" x14ac:dyDescent="0.2">
      <c r="B71" s="333"/>
      <c r="C71" s="333"/>
      <c r="D71" s="333"/>
      <c r="E71" s="333"/>
      <c r="F71" s="333"/>
      <c r="G71" s="333"/>
      <c r="H71" s="333"/>
      <c r="I71" s="333"/>
      <c r="J71" s="333"/>
      <c r="K71" s="333"/>
      <c r="L71" s="333"/>
      <c r="M71" s="334"/>
      <c r="N71" s="333"/>
      <c r="O71" s="333"/>
      <c r="P71" s="334"/>
      <c r="Q71" s="334"/>
      <c r="R71" s="334"/>
      <c r="S71" s="334"/>
      <c r="T71" s="334"/>
      <c r="U71" s="334"/>
      <c r="V71" s="334"/>
      <c r="W71" s="334"/>
      <c r="X71" s="334"/>
      <c r="Y71" s="333"/>
    </row>
    <row r="72" spans="2:35" x14ac:dyDescent="0.2">
      <c r="B72" s="333"/>
      <c r="C72" s="333"/>
      <c r="D72" s="333"/>
      <c r="E72" s="333"/>
      <c r="F72" s="333"/>
      <c r="G72" s="333"/>
      <c r="H72" s="333"/>
      <c r="I72" s="333"/>
      <c r="J72" s="333"/>
      <c r="K72" s="333"/>
      <c r="L72" s="333"/>
      <c r="M72" s="334"/>
      <c r="N72" s="333"/>
      <c r="O72" s="333"/>
      <c r="P72" s="334"/>
      <c r="Q72" s="334"/>
      <c r="R72" s="334"/>
      <c r="S72" s="334"/>
      <c r="T72" s="334"/>
      <c r="U72" s="334"/>
      <c r="V72" s="334"/>
      <c r="W72" s="334"/>
      <c r="X72" s="334"/>
      <c r="Y72" s="333"/>
    </row>
    <row r="73" spans="2:35" ht="18" x14ac:dyDescent="0.2">
      <c r="B73" s="333"/>
      <c r="C73" s="333"/>
      <c r="D73" s="333"/>
      <c r="E73" s="333"/>
      <c r="F73" s="333"/>
      <c r="G73" s="333"/>
      <c r="H73" s="333"/>
      <c r="I73" s="333"/>
      <c r="J73" s="333"/>
      <c r="K73" s="333"/>
      <c r="L73" s="333"/>
      <c r="M73" s="334"/>
      <c r="N73" s="333"/>
      <c r="O73" s="333"/>
      <c r="P73" s="334"/>
      <c r="Q73" s="334"/>
      <c r="R73" s="334"/>
      <c r="S73" s="334"/>
      <c r="T73" s="334"/>
      <c r="U73" s="334"/>
      <c r="V73" s="334"/>
      <c r="W73" s="334"/>
      <c r="X73" s="334"/>
      <c r="Y73" s="333"/>
      <c r="AE73" s="501" t="s">
        <v>8</v>
      </c>
      <c r="AF73" s="501"/>
      <c r="AG73" s="501"/>
      <c r="AH73" s="501"/>
      <c r="AI73" s="502"/>
    </row>
    <row r="74" spans="2:35" ht="63.75" x14ac:dyDescent="0.2">
      <c r="B74" s="333"/>
      <c r="C74" s="333"/>
      <c r="D74" s="333"/>
      <c r="E74" s="333"/>
      <c r="F74" s="333"/>
      <c r="G74" s="333"/>
      <c r="H74" s="333"/>
      <c r="I74" s="333"/>
      <c r="J74" s="333"/>
      <c r="K74" s="333"/>
      <c r="L74" s="333"/>
      <c r="M74" s="334"/>
      <c r="N74" s="333"/>
      <c r="O74" s="333"/>
      <c r="P74" s="334"/>
      <c r="Q74" s="334"/>
      <c r="R74" s="334"/>
      <c r="S74" s="334"/>
      <c r="T74" s="334"/>
      <c r="U74" s="334"/>
      <c r="V74" s="334"/>
      <c r="W74" s="334"/>
      <c r="X74" s="334"/>
      <c r="Y74" s="333"/>
      <c r="AE74" s="503" t="s">
        <v>10</v>
      </c>
      <c r="AF74" s="504" t="s">
        <v>343</v>
      </c>
      <c r="AG74" s="503" t="s">
        <v>12</v>
      </c>
      <c r="AH74" s="503" t="s">
        <v>344</v>
      </c>
      <c r="AI74" s="503" t="s">
        <v>2</v>
      </c>
    </row>
    <row r="75" spans="2:35" ht="270" x14ac:dyDescent="0.2">
      <c r="B75" s="333"/>
      <c r="C75" s="333"/>
      <c r="D75" s="333"/>
      <c r="E75" s="333"/>
      <c r="F75" s="333"/>
      <c r="G75" s="333"/>
      <c r="H75" s="333"/>
      <c r="I75" s="333"/>
      <c r="J75" s="333"/>
      <c r="K75" s="333"/>
      <c r="L75" s="333"/>
      <c r="M75" s="334"/>
      <c r="N75" s="333"/>
      <c r="O75" s="333"/>
      <c r="P75" s="334"/>
      <c r="Q75" s="334"/>
      <c r="R75" s="334"/>
      <c r="S75" s="334"/>
      <c r="T75" s="334"/>
      <c r="U75" s="334"/>
      <c r="V75" s="334"/>
      <c r="W75" s="334"/>
      <c r="X75" s="334"/>
      <c r="Y75" s="333"/>
      <c r="AE75" s="505">
        <v>1</v>
      </c>
      <c r="AF75" s="506" t="s">
        <v>345</v>
      </c>
      <c r="AG75" s="507" t="s">
        <v>346</v>
      </c>
      <c r="AH75" s="507" t="s">
        <v>347</v>
      </c>
      <c r="AI75" s="508" t="s">
        <v>182</v>
      </c>
    </row>
    <row r="76" spans="2:35" ht="270" x14ac:dyDescent="0.2">
      <c r="B76" s="333"/>
      <c r="C76" s="333"/>
      <c r="D76" s="333"/>
      <c r="E76" s="333"/>
      <c r="F76" s="333"/>
      <c r="G76" s="333"/>
      <c r="H76" s="333"/>
      <c r="I76" s="333"/>
      <c r="J76" s="333"/>
      <c r="K76" s="333"/>
      <c r="L76" s="333"/>
      <c r="M76" s="334"/>
      <c r="N76" s="333"/>
      <c r="O76" s="333"/>
      <c r="P76" s="334"/>
      <c r="Q76" s="334"/>
      <c r="R76" s="334"/>
      <c r="S76" s="334"/>
      <c r="T76" s="334"/>
      <c r="U76" s="334"/>
      <c r="V76" s="334"/>
      <c r="W76" s="334"/>
      <c r="X76" s="334"/>
      <c r="Y76" s="333"/>
      <c r="AE76" s="505">
        <v>2</v>
      </c>
      <c r="AF76" s="506" t="s">
        <v>345</v>
      </c>
      <c r="AG76" s="507" t="s">
        <v>346</v>
      </c>
      <c r="AH76" s="507" t="s">
        <v>348</v>
      </c>
      <c r="AI76" s="508" t="s">
        <v>134</v>
      </c>
    </row>
    <row r="77" spans="2:35" ht="270" x14ac:dyDescent="0.2">
      <c r="B77" s="333"/>
      <c r="C77" s="333"/>
      <c r="D77" s="333"/>
      <c r="E77" s="333"/>
      <c r="F77" s="333"/>
      <c r="G77" s="333"/>
      <c r="H77" s="333"/>
      <c r="I77" s="333"/>
      <c r="J77" s="333"/>
      <c r="K77" s="333"/>
      <c r="L77" s="333"/>
      <c r="M77" s="334"/>
      <c r="N77" s="333"/>
      <c r="O77" s="333"/>
      <c r="P77" s="334"/>
      <c r="Q77" s="334"/>
      <c r="R77" s="334"/>
      <c r="S77" s="334"/>
      <c r="T77" s="334"/>
      <c r="U77" s="334"/>
      <c r="V77" s="334"/>
      <c r="W77" s="334"/>
      <c r="X77" s="334"/>
      <c r="Y77" s="333"/>
      <c r="AE77" s="505">
        <v>3</v>
      </c>
      <c r="AF77" s="506" t="s">
        <v>345</v>
      </c>
      <c r="AG77" s="507" t="s">
        <v>346</v>
      </c>
      <c r="AH77" s="507" t="s">
        <v>349</v>
      </c>
      <c r="AI77" s="508" t="s">
        <v>350</v>
      </c>
    </row>
    <row r="78" spans="2:35" ht="146.25" x14ac:dyDescent="0.2">
      <c r="B78" s="333"/>
      <c r="C78" s="333"/>
      <c r="D78" s="333"/>
      <c r="E78" s="333"/>
      <c r="F78" s="333"/>
      <c r="G78" s="333"/>
      <c r="H78" s="333"/>
      <c r="I78" s="333"/>
      <c r="J78" s="333"/>
      <c r="K78" s="333"/>
      <c r="L78" s="333"/>
      <c r="M78" s="334"/>
      <c r="N78" s="333"/>
      <c r="O78" s="333"/>
      <c r="P78" s="334"/>
      <c r="Q78" s="334"/>
      <c r="R78" s="334"/>
      <c r="S78" s="334"/>
      <c r="T78" s="334"/>
      <c r="U78" s="334"/>
      <c r="V78" s="334"/>
      <c r="W78" s="334"/>
      <c r="X78" s="334"/>
      <c r="Y78" s="333"/>
      <c r="AE78" s="509">
        <v>4</v>
      </c>
      <c r="AF78" s="510" t="s">
        <v>351</v>
      </c>
      <c r="AG78" s="511" t="s">
        <v>185</v>
      </c>
      <c r="AH78" s="511" t="s">
        <v>347</v>
      </c>
      <c r="AI78" s="512" t="s">
        <v>186</v>
      </c>
    </row>
    <row r="79" spans="2:35" ht="78.75" x14ac:dyDescent="0.2">
      <c r="B79" s="333"/>
      <c r="C79" s="333"/>
      <c r="D79" s="333"/>
      <c r="E79" s="333"/>
      <c r="F79" s="333"/>
      <c r="G79" s="333"/>
      <c r="H79" s="333"/>
      <c r="I79" s="333"/>
      <c r="J79" s="333"/>
      <c r="K79" s="333"/>
      <c r="L79" s="333"/>
      <c r="M79" s="334"/>
      <c r="N79" s="333"/>
      <c r="O79" s="333"/>
      <c r="P79" s="334"/>
      <c r="Q79" s="334"/>
      <c r="R79" s="334"/>
      <c r="S79" s="334"/>
      <c r="T79" s="334"/>
      <c r="U79" s="334"/>
      <c r="V79" s="334"/>
      <c r="W79" s="334"/>
      <c r="X79" s="334"/>
      <c r="Y79" s="333"/>
      <c r="AE79" s="509">
        <v>5</v>
      </c>
      <c r="AF79" s="510" t="s">
        <v>351</v>
      </c>
      <c r="AG79" s="511" t="s">
        <v>185</v>
      </c>
      <c r="AH79" s="511" t="s">
        <v>348</v>
      </c>
      <c r="AI79" s="512" t="s">
        <v>141</v>
      </c>
    </row>
    <row r="80" spans="2:35" ht="78.75" x14ac:dyDescent="0.2">
      <c r="B80" s="333"/>
      <c r="C80" s="333"/>
      <c r="D80" s="333"/>
      <c r="E80" s="333"/>
      <c r="F80" s="333"/>
      <c r="G80" s="333"/>
      <c r="H80" s="333"/>
      <c r="I80" s="333"/>
      <c r="J80" s="333"/>
      <c r="K80" s="333"/>
      <c r="L80" s="333"/>
      <c r="M80" s="334"/>
      <c r="N80" s="333"/>
      <c r="O80" s="333"/>
      <c r="P80" s="334"/>
      <c r="Q80" s="334"/>
      <c r="R80" s="334"/>
      <c r="S80" s="334"/>
      <c r="T80" s="334"/>
      <c r="U80" s="334"/>
      <c r="V80" s="334"/>
      <c r="W80" s="334"/>
      <c r="X80" s="334"/>
      <c r="Y80" s="333"/>
      <c r="AE80" s="509">
        <v>6</v>
      </c>
      <c r="AF80" s="510" t="s">
        <v>351</v>
      </c>
      <c r="AG80" s="511" t="s">
        <v>185</v>
      </c>
      <c r="AH80" s="511" t="s">
        <v>349</v>
      </c>
      <c r="AI80" s="512" t="s">
        <v>352</v>
      </c>
    </row>
    <row r="81" spans="2:35" ht="247.5" x14ac:dyDescent="0.2">
      <c r="B81" s="333"/>
      <c r="C81" s="333"/>
      <c r="D81" s="333"/>
      <c r="E81" s="333"/>
      <c r="F81" s="333"/>
      <c r="G81" s="333"/>
      <c r="H81" s="333"/>
      <c r="I81" s="333"/>
      <c r="J81" s="333"/>
      <c r="K81" s="333"/>
      <c r="L81" s="333"/>
      <c r="M81" s="334"/>
      <c r="N81" s="333"/>
      <c r="O81" s="333"/>
      <c r="P81" s="334"/>
      <c r="Q81" s="334"/>
      <c r="R81" s="334"/>
      <c r="S81" s="334"/>
      <c r="T81" s="334"/>
      <c r="U81" s="334"/>
      <c r="V81" s="334"/>
      <c r="W81" s="334"/>
      <c r="X81" s="334"/>
      <c r="Y81" s="333"/>
      <c r="AE81" s="505">
        <v>7</v>
      </c>
      <c r="AF81" s="506" t="s">
        <v>353</v>
      </c>
      <c r="AG81" s="507" t="s">
        <v>173</v>
      </c>
      <c r="AH81" s="507" t="s">
        <v>347</v>
      </c>
      <c r="AI81" s="508" t="s">
        <v>354</v>
      </c>
    </row>
    <row r="82" spans="2:35" ht="213.75" x14ac:dyDescent="0.2">
      <c r="B82" s="333"/>
      <c r="C82" s="333"/>
      <c r="D82" s="333"/>
      <c r="E82" s="333"/>
      <c r="F82" s="333"/>
      <c r="G82" s="333"/>
      <c r="H82" s="333"/>
      <c r="I82" s="333"/>
      <c r="J82" s="333"/>
      <c r="K82" s="333"/>
      <c r="L82" s="333"/>
      <c r="M82" s="334"/>
      <c r="N82" s="333"/>
      <c r="O82" s="333"/>
      <c r="P82" s="334"/>
      <c r="Q82" s="334"/>
      <c r="R82" s="334"/>
      <c r="S82" s="334"/>
      <c r="T82" s="334"/>
      <c r="U82" s="334"/>
      <c r="V82" s="334"/>
      <c r="W82" s="334"/>
      <c r="X82" s="334"/>
      <c r="Y82" s="333"/>
      <c r="AE82" s="505">
        <v>8</v>
      </c>
      <c r="AF82" s="506" t="s">
        <v>353</v>
      </c>
      <c r="AG82" s="507" t="s">
        <v>173</v>
      </c>
      <c r="AH82" s="507" t="s">
        <v>348</v>
      </c>
      <c r="AI82" s="508" t="s">
        <v>355</v>
      </c>
    </row>
    <row r="83" spans="2:35" ht="213.75" x14ac:dyDescent="0.2">
      <c r="B83" s="333"/>
      <c r="C83" s="333"/>
      <c r="D83" s="333"/>
      <c r="E83" s="333"/>
      <c r="F83" s="333"/>
      <c r="G83" s="333"/>
      <c r="H83" s="333"/>
      <c r="I83" s="333"/>
      <c r="J83" s="333"/>
      <c r="K83" s="333"/>
      <c r="L83" s="333"/>
      <c r="M83" s="334"/>
      <c r="N83" s="333"/>
      <c r="O83" s="333"/>
      <c r="P83" s="334"/>
      <c r="Q83" s="334"/>
      <c r="R83" s="334"/>
      <c r="S83" s="334"/>
      <c r="T83" s="334"/>
      <c r="U83" s="334"/>
      <c r="V83" s="334"/>
      <c r="W83" s="334"/>
      <c r="X83" s="334"/>
      <c r="Y83" s="333"/>
      <c r="AE83" s="505">
        <v>9</v>
      </c>
      <c r="AF83" s="506" t="s">
        <v>353</v>
      </c>
      <c r="AG83" s="507" t="s">
        <v>173</v>
      </c>
      <c r="AH83" s="507" t="s">
        <v>349</v>
      </c>
      <c r="AI83" s="508" t="s">
        <v>356</v>
      </c>
    </row>
    <row r="84" spans="2:35" ht="303.75" x14ac:dyDescent="0.2">
      <c r="B84" s="333"/>
      <c r="C84" s="333"/>
      <c r="D84" s="333"/>
      <c r="E84" s="333"/>
      <c r="F84" s="333"/>
      <c r="G84" s="333"/>
      <c r="H84" s="333"/>
      <c r="I84" s="333"/>
      <c r="J84" s="333"/>
      <c r="K84" s="333"/>
      <c r="L84" s="333"/>
      <c r="M84" s="334"/>
      <c r="N84" s="333"/>
      <c r="O84" s="333"/>
      <c r="P84" s="334"/>
      <c r="Q84" s="334"/>
      <c r="R84" s="334"/>
      <c r="S84" s="334"/>
      <c r="T84" s="334"/>
      <c r="U84" s="334"/>
      <c r="V84" s="334"/>
      <c r="W84" s="334"/>
      <c r="X84" s="334"/>
      <c r="Y84" s="333"/>
      <c r="AE84" s="509">
        <v>10</v>
      </c>
      <c r="AF84" s="510" t="s">
        <v>357</v>
      </c>
      <c r="AG84" s="511" t="s">
        <v>358</v>
      </c>
      <c r="AH84" s="511" t="s">
        <v>347</v>
      </c>
      <c r="AI84" s="512" t="s">
        <v>359</v>
      </c>
    </row>
    <row r="85" spans="2:35" ht="236.25" x14ac:dyDescent="0.2">
      <c r="B85" s="333"/>
      <c r="C85" s="333"/>
      <c r="D85" s="333"/>
      <c r="E85" s="333"/>
      <c r="F85" s="333"/>
      <c r="G85" s="333"/>
      <c r="H85" s="333"/>
      <c r="I85" s="333"/>
      <c r="J85" s="333"/>
      <c r="K85" s="333"/>
      <c r="L85" s="333"/>
      <c r="M85" s="334"/>
      <c r="N85" s="333"/>
      <c r="O85" s="333"/>
      <c r="P85" s="334"/>
      <c r="Q85" s="334"/>
      <c r="R85" s="334"/>
      <c r="S85" s="334"/>
      <c r="T85" s="334"/>
      <c r="U85" s="334"/>
      <c r="V85" s="334"/>
      <c r="W85" s="334"/>
      <c r="X85" s="334"/>
      <c r="Y85" s="333"/>
      <c r="AE85" s="509">
        <v>11</v>
      </c>
      <c r="AF85" s="510" t="s">
        <v>357</v>
      </c>
      <c r="AG85" s="511" t="s">
        <v>358</v>
      </c>
      <c r="AH85" s="511" t="s">
        <v>348</v>
      </c>
      <c r="AI85" s="512" t="s">
        <v>360</v>
      </c>
    </row>
    <row r="86" spans="2:35" ht="236.25" x14ac:dyDescent="0.2">
      <c r="B86" s="333"/>
      <c r="C86" s="333"/>
      <c r="D86" s="333"/>
      <c r="E86" s="333"/>
      <c r="F86" s="333"/>
      <c r="G86" s="333"/>
      <c r="H86" s="333"/>
      <c r="I86" s="333"/>
      <c r="J86" s="333"/>
      <c r="K86" s="333"/>
      <c r="L86" s="333"/>
      <c r="M86" s="334"/>
      <c r="N86" s="333"/>
      <c r="O86" s="333"/>
      <c r="P86" s="334"/>
      <c r="Q86" s="334"/>
      <c r="R86" s="334"/>
      <c r="S86" s="334"/>
      <c r="T86" s="334"/>
      <c r="U86" s="334"/>
      <c r="V86" s="334"/>
      <c r="W86" s="334"/>
      <c r="X86" s="334"/>
      <c r="Y86" s="333"/>
      <c r="AE86" s="509">
        <v>12</v>
      </c>
      <c r="AF86" s="510" t="s">
        <v>357</v>
      </c>
      <c r="AG86" s="511" t="s">
        <v>358</v>
      </c>
      <c r="AH86" s="511" t="s">
        <v>349</v>
      </c>
      <c r="AI86" s="512" t="s">
        <v>361</v>
      </c>
    </row>
    <row r="87" spans="2:35" ht="123.75" x14ac:dyDescent="0.2">
      <c r="B87" s="333"/>
      <c r="C87" s="333"/>
      <c r="D87" s="333"/>
      <c r="E87" s="333"/>
      <c r="F87" s="333"/>
      <c r="G87" s="333"/>
      <c r="H87" s="333"/>
      <c r="I87" s="333"/>
      <c r="J87" s="333"/>
      <c r="K87" s="333"/>
      <c r="L87" s="333"/>
      <c r="M87" s="334"/>
      <c r="N87" s="333"/>
      <c r="O87" s="333"/>
      <c r="P87" s="334"/>
      <c r="Q87" s="334"/>
      <c r="R87" s="334"/>
      <c r="S87" s="334"/>
      <c r="T87" s="334"/>
      <c r="U87" s="334"/>
      <c r="V87" s="334"/>
      <c r="W87" s="334"/>
      <c r="X87" s="334"/>
      <c r="Y87" s="333"/>
      <c r="AE87" s="505">
        <v>13</v>
      </c>
      <c r="AF87" s="506" t="s">
        <v>362</v>
      </c>
      <c r="AG87" s="507" t="s">
        <v>363</v>
      </c>
      <c r="AH87" s="507" t="s">
        <v>347</v>
      </c>
      <c r="AI87" s="508" t="s">
        <v>82</v>
      </c>
    </row>
    <row r="88" spans="2:35" ht="112.5" x14ac:dyDescent="0.2">
      <c r="B88" s="333"/>
      <c r="C88" s="333"/>
      <c r="D88" s="333"/>
      <c r="E88" s="333"/>
      <c r="F88" s="333"/>
      <c r="G88" s="333"/>
      <c r="H88" s="333"/>
      <c r="I88" s="333"/>
      <c r="J88" s="333"/>
      <c r="K88" s="333"/>
      <c r="L88" s="333"/>
      <c r="M88" s="334"/>
      <c r="N88" s="333"/>
      <c r="O88" s="333"/>
      <c r="P88" s="334"/>
      <c r="Q88" s="334"/>
      <c r="R88" s="334"/>
      <c r="S88" s="334"/>
      <c r="T88" s="334"/>
      <c r="U88" s="334"/>
      <c r="V88" s="334"/>
      <c r="W88" s="334"/>
      <c r="X88" s="334"/>
      <c r="Y88" s="333"/>
      <c r="AE88" s="505">
        <v>14</v>
      </c>
      <c r="AF88" s="506" t="s">
        <v>362</v>
      </c>
      <c r="AG88" s="507" t="s">
        <v>363</v>
      </c>
      <c r="AH88" s="507" t="s">
        <v>348</v>
      </c>
      <c r="AI88" s="508" t="s">
        <v>83</v>
      </c>
    </row>
    <row r="89" spans="2:35" ht="112.5" x14ac:dyDescent="0.2">
      <c r="B89" s="333"/>
      <c r="C89" s="333"/>
      <c r="D89" s="333"/>
      <c r="E89" s="333"/>
      <c r="F89" s="333"/>
      <c r="G89" s="333"/>
      <c r="H89" s="333"/>
      <c r="I89" s="333"/>
      <c r="J89" s="333"/>
      <c r="K89" s="333"/>
      <c r="L89" s="333"/>
      <c r="M89" s="334"/>
      <c r="N89" s="333"/>
      <c r="O89" s="333"/>
      <c r="P89" s="334"/>
      <c r="Q89" s="334"/>
      <c r="R89" s="334"/>
      <c r="S89" s="334"/>
      <c r="T89" s="334"/>
      <c r="U89" s="334"/>
      <c r="V89" s="334"/>
      <c r="W89" s="334"/>
      <c r="X89" s="334"/>
      <c r="Y89" s="333"/>
      <c r="AE89" s="505">
        <v>15</v>
      </c>
      <c r="AF89" s="506" t="s">
        <v>362</v>
      </c>
      <c r="AG89" s="507" t="s">
        <v>363</v>
      </c>
      <c r="AH89" s="507" t="s">
        <v>349</v>
      </c>
      <c r="AI89" s="508" t="s">
        <v>84</v>
      </c>
    </row>
    <row r="90" spans="2:35" ht="90" x14ac:dyDescent="0.2">
      <c r="AE90" s="509">
        <v>16</v>
      </c>
      <c r="AF90" s="510" t="s">
        <v>364</v>
      </c>
      <c r="AG90" s="511" t="s">
        <v>365</v>
      </c>
      <c r="AH90" s="511" t="s">
        <v>347</v>
      </c>
      <c r="AI90" s="512" t="s">
        <v>366</v>
      </c>
    </row>
    <row r="91" spans="2:35" ht="101.25" x14ac:dyDescent="0.2">
      <c r="AE91" s="509">
        <v>17</v>
      </c>
      <c r="AF91" s="510" t="s">
        <v>364</v>
      </c>
      <c r="AG91" s="511" t="s">
        <v>365</v>
      </c>
      <c r="AH91" s="511" t="s">
        <v>348</v>
      </c>
      <c r="AI91" s="512" t="s">
        <v>367</v>
      </c>
    </row>
    <row r="92" spans="2:35" ht="56.25" x14ac:dyDescent="0.2">
      <c r="AE92" s="509">
        <v>18</v>
      </c>
      <c r="AF92" s="510" t="s">
        <v>364</v>
      </c>
      <c r="AG92" s="511" t="s">
        <v>365</v>
      </c>
      <c r="AH92" s="511" t="s">
        <v>349</v>
      </c>
      <c r="AI92" s="512" t="s">
        <v>368</v>
      </c>
    </row>
    <row r="93" spans="2:35" ht="281.25" x14ac:dyDescent="0.2">
      <c r="AE93" s="505">
        <v>19</v>
      </c>
      <c r="AF93" s="506" t="s">
        <v>369</v>
      </c>
      <c r="AG93" s="507" t="s">
        <v>194</v>
      </c>
      <c r="AH93" s="507" t="s">
        <v>347</v>
      </c>
      <c r="AI93" s="508" t="s">
        <v>195</v>
      </c>
    </row>
    <row r="94" spans="2:35" ht="213.75" x14ac:dyDescent="0.2">
      <c r="AE94" s="505">
        <v>20</v>
      </c>
      <c r="AF94" s="506" t="s">
        <v>369</v>
      </c>
      <c r="AG94" s="507" t="s">
        <v>194</v>
      </c>
      <c r="AH94" s="507" t="s">
        <v>348</v>
      </c>
      <c r="AI94" s="508" t="s">
        <v>370</v>
      </c>
    </row>
    <row r="95" spans="2:35" ht="213.75" x14ac:dyDescent="0.2">
      <c r="AE95" s="505">
        <v>21</v>
      </c>
      <c r="AF95" s="506" t="s">
        <v>369</v>
      </c>
      <c r="AG95" s="507" t="s">
        <v>194</v>
      </c>
      <c r="AH95" s="507" t="s">
        <v>349</v>
      </c>
      <c r="AI95" s="508" t="s">
        <v>371</v>
      </c>
    </row>
    <row r="96" spans="2:35" ht="258.75" x14ac:dyDescent="0.2">
      <c r="AE96" s="509">
        <v>22</v>
      </c>
      <c r="AF96" s="510" t="s">
        <v>372</v>
      </c>
      <c r="AG96" s="511" t="s">
        <v>204</v>
      </c>
      <c r="AH96" s="511" t="s">
        <v>347</v>
      </c>
      <c r="AI96" s="512" t="s">
        <v>205</v>
      </c>
    </row>
    <row r="97" spans="31:35" ht="258.75" x14ac:dyDescent="0.2">
      <c r="AE97" s="509">
        <v>23</v>
      </c>
      <c r="AF97" s="510" t="s">
        <v>372</v>
      </c>
      <c r="AG97" s="511" t="s">
        <v>204</v>
      </c>
      <c r="AH97" s="511" t="s">
        <v>348</v>
      </c>
      <c r="AI97" s="512" t="s">
        <v>120</v>
      </c>
    </row>
    <row r="98" spans="31:35" ht="258.75" x14ac:dyDescent="0.2">
      <c r="AE98" s="509">
        <v>24</v>
      </c>
      <c r="AF98" s="510" t="s">
        <v>372</v>
      </c>
      <c r="AG98" s="511" t="s">
        <v>204</v>
      </c>
      <c r="AH98" s="511" t="s">
        <v>349</v>
      </c>
      <c r="AI98" s="512" t="s">
        <v>373</v>
      </c>
    </row>
    <row r="99" spans="31:35" ht="78.75" x14ac:dyDescent="0.2">
      <c r="AE99" s="505">
        <v>25</v>
      </c>
      <c r="AF99" s="506" t="s">
        <v>374</v>
      </c>
      <c r="AG99" s="507" t="s">
        <v>192</v>
      </c>
      <c r="AH99" s="507" t="s">
        <v>347</v>
      </c>
      <c r="AI99" s="508" t="s">
        <v>375</v>
      </c>
    </row>
    <row r="100" spans="31:35" ht="78.75" x14ac:dyDescent="0.2">
      <c r="AE100" s="505">
        <v>26</v>
      </c>
      <c r="AF100" s="506" t="s">
        <v>374</v>
      </c>
      <c r="AG100" s="507" t="s">
        <v>192</v>
      </c>
      <c r="AH100" s="507" t="s">
        <v>348</v>
      </c>
      <c r="AI100" s="508" t="s">
        <v>108</v>
      </c>
    </row>
    <row r="101" spans="31:35" ht="78.75" x14ac:dyDescent="0.2">
      <c r="AE101" s="505">
        <v>27</v>
      </c>
      <c r="AF101" s="506" t="s">
        <v>374</v>
      </c>
      <c r="AG101" s="507" t="s">
        <v>192</v>
      </c>
      <c r="AH101" s="507" t="s">
        <v>349</v>
      </c>
      <c r="AI101" s="508" t="s">
        <v>376</v>
      </c>
    </row>
    <row r="102" spans="31:35" ht="191.25" x14ac:dyDescent="0.2">
      <c r="AE102" s="509">
        <v>28</v>
      </c>
      <c r="AF102" s="510" t="s">
        <v>377</v>
      </c>
      <c r="AG102" s="511" t="s">
        <v>198</v>
      </c>
      <c r="AH102" s="511" t="s">
        <v>347</v>
      </c>
      <c r="AI102" s="512" t="s">
        <v>199</v>
      </c>
    </row>
    <row r="103" spans="31:35" ht="247.5" x14ac:dyDescent="0.2">
      <c r="AE103" s="509">
        <v>29</v>
      </c>
      <c r="AF103" s="510" t="s">
        <v>377</v>
      </c>
      <c r="AG103" s="511" t="s">
        <v>198</v>
      </c>
      <c r="AH103" s="511" t="s">
        <v>348</v>
      </c>
      <c r="AI103" s="512" t="s">
        <v>114</v>
      </c>
    </row>
    <row r="104" spans="31:35" ht="78.75" x14ac:dyDescent="0.2">
      <c r="AE104" s="509">
        <v>30</v>
      </c>
      <c r="AF104" s="510" t="s">
        <v>377</v>
      </c>
      <c r="AG104" s="511" t="s">
        <v>198</v>
      </c>
      <c r="AH104" s="511" t="s">
        <v>349</v>
      </c>
      <c r="AI104" s="512" t="s">
        <v>378</v>
      </c>
    </row>
    <row r="105" spans="31:35" ht="123.75" x14ac:dyDescent="0.2">
      <c r="AE105" s="505">
        <v>31</v>
      </c>
      <c r="AF105" s="506" t="s">
        <v>379</v>
      </c>
      <c r="AG105" s="507" t="s">
        <v>217</v>
      </c>
      <c r="AH105" s="507" t="s">
        <v>347</v>
      </c>
      <c r="AI105" s="508" t="s">
        <v>218</v>
      </c>
    </row>
    <row r="106" spans="31:35" ht="123.75" x14ac:dyDescent="0.2">
      <c r="AE106" s="505">
        <v>32</v>
      </c>
      <c r="AF106" s="506" t="s">
        <v>379</v>
      </c>
      <c r="AG106" s="507" t="s">
        <v>217</v>
      </c>
      <c r="AH106" s="507" t="s">
        <v>348</v>
      </c>
      <c r="AI106" s="508" t="s">
        <v>132</v>
      </c>
    </row>
    <row r="107" spans="31:35" ht="146.25" x14ac:dyDescent="0.2">
      <c r="AE107" s="505">
        <v>33</v>
      </c>
      <c r="AF107" s="506" t="s">
        <v>379</v>
      </c>
      <c r="AG107" s="507" t="s">
        <v>217</v>
      </c>
      <c r="AH107" s="507" t="s">
        <v>349</v>
      </c>
      <c r="AI107" s="508" t="s">
        <v>380</v>
      </c>
    </row>
    <row r="108" spans="31:35" ht="135" x14ac:dyDescent="0.2">
      <c r="AE108" s="509">
        <v>34</v>
      </c>
      <c r="AF108" s="510" t="s">
        <v>381</v>
      </c>
      <c r="AG108" s="511" t="s">
        <v>196</v>
      </c>
      <c r="AH108" s="511" t="s">
        <v>347</v>
      </c>
      <c r="AI108" s="512" t="s">
        <v>382</v>
      </c>
    </row>
    <row r="109" spans="31:35" ht="90" x14ac:dyDescent="0.2">
      <c r="AE109" s="509">
        <v>35</v>
      </c>
      <c r="AF109" s="510" t="s">
        <v>381</v>
      </c>
      <c r="AG109" s="511" t="s">
        <v>196</v>
      </c>
      <c r="AH109" s="511" t="s">
        <v>348</v>
      </c>
      <c r="AI109" s="512" t="s">
        <v>112</v>
      </c>
    </row>
    <row r="110" spans="31:35" ht="90" x14ac:dyDescent="0.2">
      <c r="AE110" s="509">
        <v>36</v>
      </c>
      <c r="AF110" s="510" t="s">
        <v>381</v>
      </c>
      <c r="AG110" s="511" t="s">
        <v>196</v>
      </c>
      <c r="AH110" s="511" t="s">
        <v>349</v>
      </c>
      <c r="AI110" s="512" t="s">
        <v>383</v>
      </c>
    </row>
    <row r="111" spans="31:35" ht="213.75" x14ac:dyDescent="0.2">
      <c r="AE111" s="505">
        <v>37</v>
      </c>
      <c r="AF111" s="506" t="s">
        <v>384</v>
      </c>
      <c r="AG111" s="507" t="s">
        <v>190</v>
      </c>
      <c r="AH111" s="507" t="s">
        <v>347</v>
      </c>
      <c r="AI111" s="513" t="s">
        <v>510</v>
      </c>
    </row>
    <row r="112" spans="31:35" ht="168.75" x14ac:dyDescent="0.2">
      <c r="AE112" s="505">
        <v>38</v>
      </c>
      <c r="AF112" s="506" t="s">
        <v>384</v>
      </c>
      <c r="AG112" s="507" t="s">
        <v>190</v>
      </c>
      <c r="AH112" s="507" t="s">
        <v>348</v>
      </c>
      <c r="AI112" s="508" t="s">
        <v>106</v>
      </c>
    </row>
    <row r="113" spans="31:35" ht="135" x14ac:dyDescent="0.2">
      <c r="AE113" s="505">
        <v>39</v>
      </c>
      <c r="AF113" s="506" t="s">
        <v>384</v>
      </c>
      <c r="AG113" s="507" t="s">
        <v>190</v>
      </c>
      <c r="AH113" s="507" t="s">
        <v>349</v>
      </c>
      <c r="AI113" s="508" t="s">
        <v>385</v>
      </c>
    </row>
    <row r="114" spans="31:35" ht="146.25" x14ac:dyDescent="0.2">
      <c r="AE114" s="509">
        <v>40</v>
      </c>
      <c r="AF114" s="510" t="s">
        <v>386</v>
      </c>
      <c r="AG114" s="511" t="s">
        <v>200</v>
      </c>
      <c r="AH114" s="511" t="s">
        <v>347</v>
      </c>
      <c r="AI114" s="512" t="s">
        <v>201</v>
      </c>
    </row>
    <row r="115" spans="31:35" ht="123.75" x14ac:dyDescent="0.2">
      <c r="AE115" s="509">
        <v>41</v>
      </c>
      <c r="AF115" s="510" t="s">
        <v>386</v>
      </c>
      <c r="AG115" s="511" t="s">
        <v>200</v>
      </c>
      <c r="AH115" s="511" t="s">
        <v>348</v>
      </c>
      <c r="AI115" s="512" t="s">
        <v>116</v>
      </c>
    </row>
    <row r="116" spans="31:35" ht="56.25" x14ac:dyDescent="0.2">
      <c r="AE116" s="509">
        <v>42</v>
      </c>
      <c r="AF116" s="510" t="s">
        <v>386</v>
      </c>
      <c r="AG116" s="511" t="s">
        <v>200</v>
      </c>
      <c r="AH116" s="511" t="s">
        <v>349</v>
      </c>
      <c r="AI116" s="512" t="s">
        <v>387</v>
      </c>
    </row>
    <row r="117" spans="31:35" ht="101.25" x14ac:dyDescent="0.2">
      <c r="AE117" s="505">
        <v>43</v>
      </c>
      <c r="AF117" s="506" t="s">
        <v>388</v>
      </c>
      <c r="AG117" s="507" t="s">
        <v>389</v>
      </c>
      <c r="AH117" s="507" t="s">
        <v>347</v>
      </c>
      <c r="AI117" s="508" t="s">
        <v>390</v>
      </c>
    </row>
    <row r="118" spans="31:35" ht="213.75" x14ac:dyDescent="0.2">
      <c r="AE118" s="505">
        <v>44</v>
      </c>
      <c r="AF118" s="506" t="s">
        <v>388</v>
      </c>
      <c r="AG118" s="507" t="s">
        <v>389</v>
      </c>
      <c r="AH118" s="507" t="s">
        <v>348</v>
      </c>
      <c r="AI118" s="508" t="s">
        <v>100</v>
      </c>
    </row>
    <row r="119" spans="31:35" ht="101.25" x14ac:dyDescent="0.2">
      <c r="AE119" s="505">
        <v>45</v>
      </c>
      <c r="AF119" s="506" t="s">
        <v>388</v>
      </c>
      <c r="AG119" s="507" t="s">
        <v>389</v>
      </c>
      <c r="AH119" s="507" t="s">
        <v>349</v>
      </c>
      <c r="AI119" s="508" t="s">
        <v>101</v>
      </c>
    </row>
    <row r="120" spans="31:35" ht="123.75" x14ac:dyDescent="0.2">
      <c r="AE120" s="509">
        <v>46</v>
      </c>
      <c r="AF120" s="510" t="s">
        <v>391</v>
      </c>
      <c r="AG120" s="511" t="s">
        <v>392</v>
      </c>
      <c r="AH120" s="511" t="s">
        <v>347</v>
      </c>
      <c r="AI120" s="512" t="s">
        <v>393</v>
      </c>
    </row>
    <row r="121" spans="31:35" ht="112.5" x14ac:dyDescent="0.2">
      <c r="AE121" s="509">
        <v>47</v>
      </c>
      <c r="AF121" s="510" t="s">
        <v>391</v>
      </c>
      <c r="AG121" s="511" t="s">
        <v>392</v>
      </c>
      <c r="AH121" s="511" t="s">
        <v>348</v>
      </c>
      <c r="AI121" s="512" t="s">
        <v>394</v>
      </c>
    </row>
    <row r="122" spans="31:35" ht="90" x14ac:dyDescent="0.2">
      <c r="AE122" s="509">
        <v>48</v>
      </c>
      <c r="AF122" s="510" t="s">
        <v>391</v>
      </c>
      <c r="AG122" s="511" t="s">
        <v>392</v>
      </c>
      <c r="AH122" s="511" t="s">
        <v>349</v>
      </c>
      <c r="AI122" s="512" t="s">
        <v>395</v>
      </c>
    </row>
    <row r="123" spans="31:35" ht="191.25" x14ac:dyDescent="0.2">
      <c r="AE123" s="505">
        <v>49</v>
      </c>
      <c r="AF123" s="506" t="s">
        <v>396</v>
      </c>
      <c r="AG123" s="507" t="s">
        <v>397</v>
      </c>
      <c r="AH123" s="507" t="s">
        <v>347</v>
      </c>
      <c r="AI123" s="508" t="s">
        <v>398</v>
      </c>
    </row>
    <row r="124" spans="31:35" ht="135" x14ac:dyDescent="0.2">
      <c r="AE124" s="505">
        <v>50</v>
      </c>
      <c r="AF124" s="506" t="s">
        <v>396</v>
      </c>
      <c r="AG124" s="507" t="s">
        <v>397</v>
      </c>
      <c r="AH124" s="507" t="s">
        <v>348</v>
      </c>
      <c r="AI124" s="508" t="s">
        <v>399</v>
      </c>
    </row>
    <row r="125" spans="31:35" ht="90" x14ac:dyDescent="0.2">
      <c r="AE125" s="505">
        <v>51</v>
      </c>
      <c r="AF125" s="506" t="s">
        <v>396</v>
      </c>
      <c r="AG125" s="507" t="s">
        <v>397</v>
      </c>
      <c r="AH125" s="507" t="s">
        <v>349</v>
      </c>
      <c r="AI125" s="508" t="s">
        <v>400</v>
      </c>
    </row>
    <row r="126" spans="31:35" ht="56.25" x14ac:dyDescent="0.2">
      <c r="AE126" s="509">
        <v>52</v>
      </c>
      <c r="AF126" s="510" t="s">
        <v>401</v>
      </c>
      <c r="AG126" s="511" t="s">
        <v>206</v>
      </c>
      <c r="AH126" s="511" t="s">
        <v>347</v>
      </c>
      <c r="AI126" s="512" t="s">
        <v>207</v>
      </c>
    </row>
    <row r="127" spans="31:35" ht="101.25" x14ac:dyDescent="0.2">
      <c r="AE127" s="509">
        <v>53</v>
      </c>
      <c r="AF127" s="510" t="s">
        <v>401</v>
      </c>
      <c r="AG127" s="511" t="s">
        <v>206</v>
      </c>
      <c r="AH127" s="511" t="s">
        <v>348</v>
      </c>
      <c r="AI127" s="512" t="s">
        <v>402</v>
      </c>
    </row>
    <row r="128" spans="31:35" ht="67.5" x14ac:dyDescent="0.2">
      <c r="AE128" s="509">
        <v>54</v>
      </c>
      <c r="AF128" s="510" t="s">
        <v>401</v>
      </c>
      <c r="AG128" s="511" t="s">
        <v>206</v>
      </c>
      <c r="AH128" s="511" t="s">
        <v>349</v>
      </c>
      <c r="AI128" s="512" t="s">
        <v>403</v>
      </c>
    </row>
    <row r="129" spans="31:35" ht="135" x14ac:dyDescent="0.2">
      <c r="AE129" s="505">
        <v>55</v>
      </c>
      <c r="AF129" s="506" t="s">
        <v>404</v>
      </c>
      <c r="AG129" s="507" t="s">
        <v>188</v>
      </c>
      <c r="AH129" s="507" t="s">
        <v>347</v>
      </c>
      <c r="AI129" s="508" t="s">
        <v>405</v>
      </c>
    </row>
    <row r="130" spans="31:35" ht="123.75" x14ac:dyDescent="0.2">
      <c r="AE130" s="505">
        <v>56</v>
      </c>
      <c r="AF130" s="506" t="s">
        <v>404</v>
      </c>
      <c r="AG130" s="507" t="s">
        <v>188</v>
      </c>
      <c r="AH130" s="507" t="s">
        <v>348</v>
      </c>
      <c r="AI130" s="508" t="s">
        <v>104</v>
      </c>
    </row>
    <row r="131" spans="31:35" ht="78.75" x14ac:dyDescent="0.2">
      <c r="AE131" s="505">
        <v>57</v>
      </c>
      <c r="AF131" s="506" t="s">
        <v>404</v>
      </c>
      <c r="AG131" s="507" t="s">
        <v>188</v>
      </c>
      <c r="AH131" s="507" t="s">
        <v>349</v>
      </c>
      <c r="AI131" s="508" t="s">
        <v>406</v>
      </c>
    </row>
    <row r="132" spans="31:35" ht="101.25" x14ac:dyDescent="0.2">
      <c r="AE132" s="509">
        <v>58</v>
      </c>
      <c r="AF132" s="510" t="s">
        <v>407</v>
      </c>
      <c r="AG132" s="511" t="s">
        <v>408</v>
      </c>
      <c r="AH132" s="511" t="s">
        <v>347</v>
      </c>
      <c r="AI132" s="512" t="s">
        <v>409</v>
      </c>
    </row>
    <row r="133" spans="31:35" ht="90" x14ac:dyDescent="0.2">
      <c r="AE133" s="509">
        <v>59</v>
      </c>
      <c r="AF133" s="510" t="s">
        <v>407</v>
      </c>
      <c r="AG133" s="511" t="s">
        <v>408</v>
      </c>
      <c r="AH133" s="511" t="s">
        <v>348</v>
      </c>
      <c r="AI133" s="512" t="s">
        <v>410</v>
      </c>
    </row>
    <row r="134" spans="31:35" ht="90" x14ac:dyDescent="0.2">
      <c r="AE134" s="509">
        <v>60</v>
      </c>
      <c r="AF134" s="510" t="s">
        <v>407</v>
      </c>
      <c r="AG134" s="511" t="s">
        <v>408</v>
      </c>
      <c r="AH134" s="511" t="s">
        <v>349</v>
      </c>
      <c r="AI134" s="512" t="s">
        <v>411</v>
      </c>
    </row>
    <row r="135" spans="31:35" ht="90" x14ac:dyDescent="0.2">
      <c r="AE135" s="505">
        <v>61</v>
      </c>
      <c r="AF135" s="506" t="s">
        <v>412</v>
      </c>
      <c r="AG135" s="507" t="s">
        <v>219</v>
      </c>
      <c r="AH135" s="507" t="s">
        <v>347</v>
      </c>
      <c r="AI135" s="508" t="s">
        <v>220</v>
      </c>
    </row>
    <row r="136" spans="31:35" ht="135" x14ac:dyDescent="0.2">
      <c r="AE136" s="505">
        <v>62</v>
      </c>
      <c r="AF136" s="506" t="s">
        <v>412</v>
      </c>
      <c r="AG136" s="507" t="s">
        <v>219</v>
      </c>
      <c r="AH136" s="507" t="s">
        <v>348</v>
      </c>
      <c r="AI136" s="508" t="s">
        <v>138</v>
      </c>
    </row>
    <row r="137" spans="31:35" ht="78.75" x14ac:dyDescent="0.2">
      <c r="AE137" s="505">
        <v>63</v>
      </c>
      <c r="AF137" s="506" t="s">
        <v>412</v>
      </c>
      <c r="AG137" s="507" t="s">
        <v>219</v>
      </c>
      <c r="AH137" s="507" t="s">
        <v>349</v>
      </c>
      <c r="AI137" s="508" t="s">
        <v>413</v>
      </c>
    </row>
    <row r="138" spans="31:35" ht="123.75" x14ac:dyDescent="0.2">
      <c r="AE138" s="509">
        <v>64</v>
      </c>
      <c r="AF138" s="510" t="s">
        <v>414</v>
      </c>
      <c r="AG138" s="511" t="s">
        <v>415</v>
      </c>
      <c r="AH138" s="511" t="s">
        <v>347</v>
      </c>
      <c r="AI138" s="512" t="s">
        <v>416</v>
      </c>
    </row>
    <row r="139" spans="31:35" ht="90" x14ac:dyDescent="0.2">
      <c r="AE139" s="509">
        <v>65</v>
      </c>
      <c r="AF139" s="510" t="s">
        <v>414</v>
      </c>
      <c r="AG139" s="511" t="s">
        <v>415</v>
      </c>
      <c r="AH139" s="511" t="s">
        <v>348</v>
      </c>
      <c r="AI139" s="512" t="s">
        <v>417</v>
      </c>
    </row>
    <row r="140" spans="31:35" ht="90" x14ac:dyDescent="0.2">
      <c r="AE140" s="509">
        <v>66</v>
      </c>
      <c r="AF140" s="510" t="s">
        <v>414</v>
      </c>
      <c r="AG140" s="511" t="s">
        <v>415</v>
      </c>
      <c r="AH140" s="511" t="s">
        <v>349</v>
      </c>
      <c r="AI140" s="512" t="s">
        <v>418</v>
      </c>
    </row>
    <row r="141" spans="31:35" ht="112.5" x14ac:dyDescent="0.2">
      <c r="AE141" s="505">
        <v>67</v>
      </c>
      <c r="AF141" s="506" t="s">
        <v>419</v>
      </c>
      <c r="AG141" s="507" t="s">
        <v>420</v>
      </c>
      <c r="AH141" s="507" t="s">
        <v>347</v>
      </c>
      <c r="AI141" s="508" t="s">
        <v>421</v>
      </c>
    </row>
    <row r="142" spans="31:35" ht="112.5" x14ac:dyDescent="0.2">
      <c r="AE142" s="505">
        <v>68</v>
      </c>
      <c r="AF142" s="506" t="s">
        <v>419</v>
      </c>
      <c r="AG142" s="507" t="s">
        <v>420</v>
      </c>
      <c r="AH142" s="507" t="s">
        <v>348</v>
      </c>
      <c r="AI142" s="508" t="s">
        <v>422</v>
      </c>
    </row>
    <row r="143" spans="31:35" ht="112.5" x14ac:dyDescent="0.2">
      <c r="AE143" s="505">
        <v>69</v>
      </c>
      <c r="AF143" s="506" t="s">
        <v>419</v>
      </c>
      <c r="AG143" s="507" t="s">
        <v>420</v>
      </c>
      <c r="AH143" s="507" t="s">
        <v>349</v>
      </c>
      <c r="AI143" s="508" t="s">
        <v>423</v>
      </c>
    </row>
    <row r="144" spans="31:35" ht="78.75" x14ac:dyDescent="0.2">
      <c r="AE144" s="509">
        <v>70</v>
      </c>
      <c r="AF144" s="510" t="s">
        <v>424</v>
      </c>
      <c r="AG144" s="511" t="s">
        <v>208</v>
      </c>
      <c r="AH144" s="511" t="s">
        <v>347</v>
      </c>
      <c r="AI144" s="512" t="s">
        <v>209</v>
      </c>
    </row>
    <row r="145" spans="31:35" ht="90" x14ac:dyDescent="0.2">
      <c r="AE145" s="509">
        <v>71</v>
      </c>
      <c r="AF145" s="510" t="s">
        <v>424</v>
      </c>
      <c r="AG145" s="511" t="s">
        <v>208</v>
      </c>
      <c r="AH145" s="511" t="s">
        <v>348</v>
      </c>
      <c r="AI145" s="512" t="s">
        <v>124</v>
      </c>
    </row>
    <row r="146" spans="31:35" ht="78.75" x14ac:dyDescent="0.2">
      <c r="AE146" s="509">
        <v>72</v>
      </c>
      <c r="AF146" s="510" t="s">
        <v>424</v>
      </c>
      <c r="AG146" s="511" t="s">
        <v>208</v>
      </c>
      <c r="AH146" s="511" t="s">
        <v>349</v>
      </c>
      <c r="AI146" s="512" t="s">
        <v>425</v>
      </c>
    </row>
    <row r="147" spans="31:35" ht="67.5" x14ac:dyDescent="0.2">
      <c r="AE147" s="505">
        <v>73</v>
      </c>
      <c r="AF147" s="506" t="s">
        <v>426</v>
      </c>
      <c r="AG147" s="507" t="s">
        <v>221</v>
      </c>
      <c r="AH147" s="507" t="s">
        <v>347</v>
      </c>
      <c r="AI147" s="508" t="s">
        <v>427</v>
      </c>
    </row>
    <row r="148" spans="31:35" ht="123.75" x14ac:dyDescent="0.2">
      <c r="AE148" s="505">
        <v>74</v>
      </c>
      <c r="AF148" s="506" t="s">
        <v>426</v>
      </c>
      <c r="AG148" s="507" t="s">
        <v>221</v>
      </c>
      <c r="AH148" s="507" t="s">
        <v>348</v>
      </c>
      <c r="AI148" s="508" t="s">
        <v>136</v>
      </c>
    </row>
    <row r="149" spans="31:35" ht="67.5" x14ac:dyDescent="0.2">
      <c r="AE149" s="505">
        <v>75</v>
      </c>
      <c r="AF149" s="506" t="s">
        <v>426</v>
      </c>
      <c r="AG149" s="507" t="s">
        <v>221</v>
      </c>
      <c r="AH149" s="507" t="s">
        <v>349</v>
      </c>
      <c r="AI149" s="514" t="s">
        <v>428</v>
      </c>
    </row>
    <row r="150" spans="31:35" ht="135" x14ac:dyDescent="0.2">
      <c r="AE150" s="509">
        <v>76</v>
      </c>
      <c r="AF150" s="510" t="s">
        <v>429</v>
      </c>
      <c r="AG150" s="511" t="s">
        <v>430</v>
      </c>
      <c r="AH150" s="511" t="s">
        <v>347</v>
      </c>
      <c r="AI150" s="512" t="s">
        <v>431</v>
      </c>
    </row>
    <row r="151" spans="31:35" ht="90" x14ac:dyDescent="0.2">
      <c r="AE151" s="509">
        <v>77</v>
      </c>
      <c r="AF151" s="510" t="s">
        <v>429</v>
      </c>
      <c r="AG151" s="511" t="s">
        <v>430</v>
      </c>
      <c r="AH151" s="511" t="s">
        <v>348</v>
      </c>
      <c r="AI151" s="512" t="s">
        <v>432</v>
      </c>
    </row>
    <row r="152" spans="31:35" ht="123.75" x14ac:dyDescent="0.2">
      <c r="AE152" s="509">
        <v>78</v>
      </c>
      <c r="AF152" s="510" t="s">
        <v>429</v>
      </c>
      <c r="AG152" s="511" t="s">
        <v>430</v>
      </c>
      <c r="AH152" s="511" t="s">
        <v>349</v>
      </c>
      <c r="AI152" s="512" t="s">
        <v>433</v>
      </c>
    </row>
    <row r="153" spans="31:35" ht="90" x14ac:dyDescent="0.2">
      <c r="AE153" s="505">
        <v>79</v>
      </c>
      <c r="AF153" s="506" t="s">
        <v>434</v>
      </c>
      <c r="AG153" s="507" t="s">
        <v>435</v>
      </c>
      <c r="AH153" s="507" t="s">
        <v>347</v>
      </c>
      <c r="AI153" s="508" t="s">
        <v>436</v>
      </c>
    </row>
    <row r="154" spans="31:35" ht="90" x14ac:dyDescent="0.2">
      <c r="AE154" s="505">
        <v>80</v>
      </c>
      <c r="AF154" s="506" t="s">
        <v>434</v>
      </c>
      <c r="AG154" s="507" t="s">
        <v>435</v>
      </c>
      <c r="AH154" s="507" t="s">
        <v>348</v>
      </c>
      <c r="AI154" s="508" t="s">
        <v>437</v>
      </c>
    </row>
    <row r="155" spans="31:35" ht="90" x14ac:dyDescent="0.2">
      <c r="AE155" s="505">
        <v>81</v>
      </c>
      <c r="AF155" s="506" t="s">
        <v>434</v>
      </c>
      <c r="AG155" s="507" t="s">
        <v>435</v>
      </c>
      <c r="AH155" s="507" t="s">
        <v>349</v>
      </c>
      <c r="AI155" s="508" t="s">
        <v>438</v>
      </c>
    </row>
    <row r="156" spans="31:35" ht="225" x14ac:dyDescent="0.2">
      <c r="AE156" s="509">
        <v>82</v>
      </c>
      <c r="AF156" s="510" t="s">
        <v>439</v>
      </c>
      <c r="AG156" s="511" t="s">
        <v>440</v>
      </c>
      <c r="AH156" s="511" t="s">
        <v>347</v>
      </c>
      <c r="AI156" s="512" t="s">
        <v>441</v>
      </c>
    </row>
    <row r="157" spans="31:35" ht="101.25" x14ac:dyDescent="0.2">
      <c r="AE157" s="509">
        <v>83</v>
      </c>
      <c r="AF157" s="510" t="s">
        <v>439</v>
      </c>
      <c r="AG157" s="511" t="s">
        <v>440</v>
      </c>
      <c r="AH157" s="511" t="s">
        <v>348</v>
      </c>
      <c r="AI157" s="512" t="s">
        <v>442</v>
      </c>
    </row>
    <row r="158" spans="31:35" ht="101.25" x14ac:dyDescent="0.2">
      <c r="AE158" s="509">
        <v>84</v>
      </c>
      <c r="AF158" s="510" t="s">
        <v>439</v>
      </c>
      <c r="AG158" s="511" t="s">
        <v>440</v>
      </c>
      <c r="AH158" s="511" t="s">
        <v>349</v>
      </c>
      <c r="AI158" s="512" t="s">
        <v>443</v>
      </c>
    </row>
    <row r="159" spans="31:35" ht="191.25" x14ac:dyDescent="0.2">
      <c r="AE159" s="505">
        <v>85</v>
      </c>
      <c r="AF159" s="506" t="s">
        <v>444</v>
      </c>
      <c r="AG159" s="507" t="s">
        <v>213</v>
      </c>
      <c r="AH159" s="507" t="s">
        <v>347</v>
      </c>
      <c r="AI159" s="508" t="s">
        <v>214</v>
      </c>
    </row>
    <row r="160" spans="31:35" ht="168.75" x14ac:dyDescent="0.2">
      <c r="AE160" s="505">
        <v>86</v>
      </c>
      <c r="AF160" s="506" t="s">
        <v>444</v>
      </c>
      <c r="AG160" s="507" t="s">
        <v>213</v>
      </c>
      <c r="AH160" s="507" t="s">
        <v>348</v>
      </c>
      <c r="AI160" s="508" t="s">
        <v>445</v>
      </c>
    </row>
    <row r="161" spans="31:35" ht="146.25" x14ac:dyDescent="0.2">
      <c r="AE161" s="505">
        <v>87</v>
      </c>
      <c r="AF161" s="506" t="s">
        <v>444</v>
      </c>
      <c r="AG161" s="507" t="s">
        <v>213</v>
      </c>
      <c r="AH161" s="507" t="s">
        <v>349</v>
      </c>
      <c r="AI161" s="508" t="s">
        <v>446</v>
      </c>
    </row>
    <row r="162" spans="31:35" ht="135" x14ac:dyDescent="0.2">
      <c r="AE162" s="509">
        <v>88</v>
      </c>
      <c r="AF162" s="510" t="s">
        <v>447</v>
      </c>
      <c r="AG162" s="511" t="s">
        <v>448</v>
      </c>
      <c r="AH162" s="511" t="s">
        <v>347</v>
      </c>
      <c r="AI162" s="512" t="s">
        <v>449</v>
      </c>
    </row>
    <row r="163" spans="31:35" ht="101.25" x14ac:dyDescent="0.2">
      <c r="AE163" s="509">
        <v>89</v>
      </c>
      <c r="AF163" s="510" t="s">
        <v>447</v>
      </c>
      <c r="AG163" s="511" t="s">
        <v>448</v>
      </c>
      <c r="AH163" s="511" t="s">
        <v>348</v>
      </c>
      <c r="AI163" s="512" t="s">
        <v>450</v>
      </c>
    </row>
    <row r="164" spans="31:35" ht="112.5" x14ac:dyDescent="0.2">
      <c r="AE164" s="509">
        <v>90</v>
      </c>
      <c r="AF164" s="510" t="s">
        <v>447</v>
      </c>
      <c r="AG164" s="511" t="s">
        <v>448</v>
      </c>
      <c r="AH164" s="511" t="s">
        <v>349</v>
      </c>
      <c r="AI164" s="512" t="s">
        <v>451</v>
      </c>
    </row>
    <row r="165" spans="31:35" ht="90" x14ac:dyDescent="0.2">
      <c r="AE165" s="505">
        <v>91</v>
      </c>
      <c r="AF165" s="506" t="s">
        <v>452</v>
      </c>
      <c r="AG165" s="507" t="s">
        <v>453</v>
      </c>
      <c r="AH165" s="507" t="s">
        <v>347</v>
      </c>
      <c r="AI165" s="508" t="s">
        <v>454</v>
      </c>
    </row>
    <row r="166" spans="31:35" ht="123.75" x14ac:dyDescent="0.2">
      <c r="AE166" s="505">
        <v>92</v>
      </c>
      <c r="AF166" s="506" t="s">
        <v>452</v>
      </c>
      <c r="AG166" s="507" t="s">
        <v>453</v>
      </c>
      <c r="AH166" s="507" t="s">
        <v>348</v>
      </c>
      <c r="AI166" s="508" t="s">
        <v>455</v>
      </c>
    </row>
    <row r="167" spans="31:35" ht="90" x14ac:dyDescent="0.2">
      <c r="AE167" s="505">
        <v>93</v>
      </c>
      <c r="AF167" s="506" t="s">
        <v>452</v>
      </c>
      <c r="AG167" s="507" t="s">
        <v>453</v>
      </c>
      <c r="AH167" s="507" t="s">
        <v>349</v>
      </c>
      <c r="AI167" s="508" t="s">
        <v>456</v>
      </c>
    </row>
    <row r="168" spans="31:35" ht="101.25" x14ac:dyDescent="0.2">
      <c r="AE168" s="509">
        <v>94</v>
      </c>
      <c r="AF168" s="510" t="s">
        <v>457</v>
      </c>
      <c r="AG168" s="511" t="s">
        <v>458</v>
      </c>
      <c r="AH168" s="511" t="s">
        <v>347</v>
      </c>
      <c r="AI168" s="512" t="s">
        <v>459</v>
      </c>
    </row>
    <row r="169" spans="31:35" ht="101.25" x14ac:dyDescent="0.2">
      <c r="AE169" s="509">
        <v>95</v>
      </c>
      <c r="AF169" s="510" t="s">
        <v>457</v>
      </c>
      <c r="AG169" s="511" t="s">
        <v>458</v>
      </c>
      <c r="AH169" s="511" t="s">
        <v>348</v>
      </c>
      <c r="AI169" s="512" t="s">
        <v>460</v>
      </c>
    </row>
    <row r="170" spans="31:35" ht="101.25" x14ac:dyDescent="0.2">
      <c r="AE170" s="509">
        <v>96</v>
      </c>
      <c r="AF170" s="510" t="s">
        <v>457</v>
      </c>
      <c r="AG170" s="511" t="s">
        <v>458</v>
      </c>
      <c r="AH170" s="511" t="s">
        <v>349</v>
      </c>
      <c r="AI170" s="512" t="s">
        <v>461</v>
      </c>
    </row>
    <row r="171" spans="31:35" ht="213.75" x14ac:dyDescent="0.2">
      <c r="AE171" s="505">
        <v>97</v>
      </c>
      <c r="AF171" s="506" t="s">
        <v>462</v>
      </c>
      <c r="AG171" s="507" t="s">
        <v>463</v>
      </c>
      <c r="AH171" s="507" t="s">
        <v>347</v>
      </c>
      <c r="AI171" s="508" t="s">
        <v>464</v>
      </c>
    </row>
    <row r="172" spans="31:35" ht="146.25" x14ac:dyDescent="0.2">
      <c r="AE172" s="505">
        <v>98</v>
      </c>
      <c r="AF172" s="506" t="s">
        <v>462</v>
      </c>
      <c r="AG172" s="507" t="s">
        <v>463</v>
      </c>
      <c r="AH172" s="507" t="s">
        <v>348</v>
      </c>
      <c r="AI172" s="508" t="s">
        <v>465</v>
      </c>
    </row>
    <row r="173" spans="31:35" ht="146.25" x14ac:dyDescent="0.2">
      <c r="AE173" s="505">
        <v>99</v>
      </c>
      <c r="AF173" s="506" t="s">
        <v>462</v>
      </c>
      <c r="AG173" s="507" t="s">
        <v>463</v>
      </c>
      <c r="AH173" s="507" t="s">
        <v>349</v>
      </c>
      <c r="AI173" s="508" t="s">
        <v>466</v>
      </c>
    </row>
    <row r="174" spans="31:35" ht="135" x14ac:dyDescent="0.2">
      <c r="AE174" s="509">
        <v>100</v>
      </c>
      <c r="AF174" s="510" t="s">
        <v>467</v>
      </c>
      <c r="AG174" s="511" t="s">
        <v>468</v>
      </c>
      <c r="AH174" s="511" t="s">
        <v>347</v>
      </c>
      <c r="AI174" s="512" t="s">
        <v>216</v>
      </c>
    </row>
    <row r="175" spans="31:35" ht="90" x14ac:dyDescent="0.2">
      <c r="AE175" s="509">
        <v>101</v>
      </c>
      <c r="AF175" s="510" t="s">
        <v>467</v>
      </c>
      <c r="AG175" s="511" t="s">
        <v>468</v>
      </c>
      <c r="AH175" s="511" t="s">
        <v>348</v>
      </c>
      <c r="AI175" s="512" t="s">
        <v>469</v>
      </c>
    </row>
    <row r="176" spans="31:35" ht="135" x14ac:dyDescent="0.2">
      <c r="AE176" s="515">
        <v>102</v>
      </c>
      <c r="AF176" s="516" t="s">
        <v>467</v>
      </c>
      <c r="AG176" s="517" t="s">
        <v>468</v>
      </c>
      <c r="AH176" s="517" t="s">
        <v>349</v>
      </c>
      <c r="AI176" s="518" t="s">
        <v>470</v>
      </c>
    </row>
    <row r="177" spans="31:35" x14ac:dyDescent="0.2">
      <c r="AE177" s="343">
        <v>103</v>
      </c>
      <c r="AF177" s="344">
        <f>'Ref.Diccionario de Competencias'!$B$107</f>
        <v>0</v>
      </c>
      <c r="AG177" s="345">
        <f>'Ref.Diccionario de Competencias'!$C$107</f>
        <v>0</v>
      </c>
      <c r="AH177" s="345" t="s">
        <v>347</v>
      </c>
      <c r="AI177" s="679">
        <f>'Ref.Diccionario de Competencias'!F107</f>
        <v>0</v>
      </c>
    </row>
    <row r="178" spans="31:35" x14ac:dyDescent="0.2">
      <c r="AE178" s="343">
        <v>104</v>
      </c>
      <c r="AF178" s="344">
        <f>'Ref.Diccionario de Competencias'!$B$107</f>
        <v>0</v>
      </c>
      <c r="AG178" s="345">
        <f>'Ref.Diccionario de Competencias'!$C$107</f>
        <v>0</v>
      </c>
      <c r="AH178" s="345" t="s">
        <v>348</v>
      </c>
      <c r="AI178" s="679">
        <f>'Ref.Diccionario de Competencias'!F108</f>
        <v>0</v>
      </c>
    </row>
    <row r="179" spans="31:35" x14ac:dyDescent="0.2">
      <c r="AE179" s="343">
        <v>105</v>
      </c>
      <c r="AF179" s="344">
        <f>'Ref.Diccionario de Competencias'!$B$107</f>
        <v>0</v>
      </c>
      <c r="AG179" s="345">
        <f>'Ref.Diccionario de Competencias'!$C$107</f>
        <v>0</v>
      </c>
      <c r="AH179" s="345" t="s">
        <v>349</v>
      </c>
      <c r="AI179" s="679">
        <f>'Ref.Diccionario de Competencias'!F109</f>
        <v>0</v>
      </c>
    </row>
    <row r="180" spans="31:35" x14ac:dyDescent="0.2">
      <c r="AE180" s="343">
        <v>106</v>
      </c>
      <c r="AF180" s="344">
        <f>'Ref.Diccionario de Competencias'!$B$110</f>
        <v>0</v>
      </c>
      <c r="AG180" s="345">
        <f>'Ref.Diccionario de Competencias'!$C$110</f>
        <v>0</v>
      </c>
      <c r="AH180" s="345" t="s">
        <v>347</v>
      </c>
      <c r="AI180" s="679">
        <f>'Ref.Diccionario de Competencias'!F110</f>
        <v>0</v>
      </c>
    </row>
    <row r="181" spans="31:35" x14ac:dyDescent="0.2">
      <c r="AE181" s="343">
        <v>107</v>
      </c>
      <c r="AF181" s="344">
        <f>'Ref.Diccionario de Competencias'!$B$110</f>
        <v>0</v>
      </c>
      <c r="AG181" s="345">
        <f>'Ref.Diccionario de Competencias'!$C$110</f>
        <v>0</v>
      </c>
      <c r="AH181" s="345" t="s">
        <v>348</v>
      </c>
      <c r="AI181" s="679">
        <f>'Ref.Diccionario de Competencias'!F111</f>
        <v>0</v>
      </c>
    </row>
    <row r="182" spans="31:35" x14ac:dyDescent="0.2">
      <c r="AE182" s="343">
        <v>108</v>
      </c>
      <c r="AF182" s="344">
        <f>'Ref.Diccionario de Competencias'!$B$110</f>
        <v>0</v>
      </c>
      <c r="AG182" s="345">
        <f>'Ref.Diccionario de Competencias'!$C$110</f>
        <v>0</v>
      </c>
      <c r="AH182" s="345" t="s">
        <v>349</v>
      </c>
      <c r="AI182" s="679">
        <f>'Ref.Diccionario de Competencias'!F112</f>
        <v>0</v>
      </c>
    </row>
    <row r="183" spans="31:35" x14ac:dyDescent="0.2">
      <c r="AE183" s="343">
        <v>109</v>
      </c>
      <c r="AF183" s="344">
        <f>'Ref.Diccionario de Competencias'!$B$113</f>
        <v>0</v>
      </c>
      <c r="AG183" s="345">
        <f>'Ref.Diccionario de Competencias'!$C$113</f>
        <v>0</v>
      </c>
      <c r="AH183" s="345" t="s">
        <v>347</v>
      </c>
      <c r="AI183" s="679">
        <f>'Ref.Diccionario de Competencias'!F113</f>
        <v>0</v>
      </c>
    </row>
    <row r="184" spans="31:35" x14ac:dyDescent="0.2">
      <c r="AE184" s="343">
        <v>110</v>
      </c>
      <c r="AF184" s="344">
        <f>'Ref.Diccionario de Competencias'!$B$113</f>
        <v>0</v>
      </c>
      <c r="AG184" s="345">
        <f>'Ref.Diccionario de Competencias'!$C$113</f>
        <v>0</v>
      </c>
      <c r="AH184" s="345" t="s">
        <v>348</v>
      </c>
      <c r="AI184" s="679">
        <f>'Ref.Diccionario de Competencias'!F114</f>
        <v>0</v>
      </c>
    </row>
    <row r="185" spans="31:35" x14ac:dyDescent="0.2">
      <c r="AE185" s="343">
        <v>111</v>
      </c>
      <c r="AF185" s="344">
        <f>'Ref.Diccionario de Competencias'!$B$113</f>
        <v>0</v>
      </c>
      <c r="AG185" s="345">
        <f>'Ref.Diccionario de Competencias'!$C$113</f>
        <v>0</v>
      </c>
      <c r="AH185" s="345" t="s">
        <v>349</v>
      </c>
      <c r="AI185" s="679">
        <f>'Ref.Diccionario de Competencias'!F115</f>
        <v>0</v>
      </c>
    </row>
    <row r="186" spans="31:35" x14ac:dyDescent="0.2">
      <c r="AE186" s="353"/>
      <c r="AF186" s="519"/>
      <c r="AG186" s="520"/>
      <c r="AH186" s="353"/>
      <c r="AI186" s="356"/>
    </row>
    <row r="187" spans="31:35" ht="18" x14ac:dyDescent="0.2">
      <c r="AE187" s="521" t="s">
        <v>9</v>
      </c>
      <c r="AF187" s="501"/>
      <c r="AG187" s="501"/>
      <c r="AH187" s="501"/>
      <c r="AI187" s="502"/>
    </row>
    <row r="188" spans="31:35" ht="63.75" x14ac:dyDescent="0.2">
      <c r="AE188" s="503" t="s">
        <v>10</v>
      </c>
      <c r="AF188" s="522" t="s">
        <v>343</v>
      </c>
      <c r="AG188" s="503" t="s">
        <v>12</v>
      </c>
      <c r="AH188" s="503" t="s">
        <v>344</v>
      </c>
      <c r="AI188" s="503" t="s">
        <v>2</v>
      </c>
    </row>
    <row r="189" spans="31:35" ht="258.75" x14ac:dyDescent="0.2">
      <c r="AE189" s="523">
        <v>1</v>
      </c>
      <c r="AF189" s="524" t="s">
        <v>471</v>
      </c>
      <c r="AG189" s="525" t="s">
        <v>472</v>
      </c>
      <c r="AH189" s="526" t="s">
        <v>347</v>
      </c>
      <c r="AI189" s="527" t="s">
        <v>473</v>
      </c>
    </row>
    <row r="190" spans="31:35" ht="146.25" x14ac:dyDescent="0.2">
      <c r="AE190" s="523">
        <v>2</v>
      </c>
      <c r="AF190" s="524" t="s">
        <v>471</v>
      </c>
      <c r="AG190" s="525" t="s">
        <v>472</v>
      </c>
      <c r="AH190" s="526" t="s">
        <v>348</v>
      </c>
      <c r="AI190" s="527" t="s">
        <v>474</v>
      </c>
    </row>
    <row r="191" spans="31:35" ht="191.25" x14ac:dyDescent="0.2">
      <c r="AE191" s="523">
        <v>3</v>
      </c>
      <c r="AF191" s="524" t="s">
        <v>471</v>
      </c>
      <c r="AG191" s="525" t="s">
        <v>472</v>
      </c>
      <c r="AH191" s="526" t="s">
        <v>349</v>
      </c>
      <c r="AI191" s="527" t="s">
        <v>475</v>
      </c>
    </row>
    <row r="192" spans="31:35" ht="236.25" x14ac:dyDescent="0.2">
      <c r="AE192" s="528">
        <v>4</v>
      </c>
      <c r="AF192" s="529" t="s">
        <v>476</v>
      </c>
      <c r="AG192" s="530" t="s">
        <v>477</v>
      </c>
      <c r="AH192" s="531" t="s">
        <v>347</v>
      </c>
      <c r="AI192" s="532" t="s">
        <v>478</v>
      </c>
    </row>
    <row r="193" spans="31:35" ht="236.25" x14ac:dyDescent="0.2">
      <c r="AE193" s="528">
        <v>5</v>
      </c>
      <c r="AF193" s="529" t="s">
        <v>476</v>
      </c>
      <c r="AG193" s="530" t="s">
        <v>477</v>
      </c>
      <c r="AH193" s="531" t="s">
        <v>348</v>
      </c>
      <c r="AI193" s="532" t="s">
        <v>479</v>
      </c>
    </row>
    <row r="194" spans="31:35" ht="236.25" x14ac:dyDescent="0.2">
      <c r="AE194" s="528">
        <v>6</v>
      </c>
      <c r="AF194" s="529" t="s">
        <v>476</v>
      </c>
      <c r="AG194" s="530" t="s">
        <v>477</v>
      </c>
      <c r="AH194" s="531" t="s">
        <v>349</v>
      </c>
      <c r="AI194" s="532" t="s">
        <v>480</v>
      </c>
    </row>
    <row r="195" spans="31:35" ht="157.5" x14ac:dyDescent="0.2">
      <c r="AE195" s="523">
        <v>7</v>
      </c>
      <c r="AF195" s="524" t="s">
        <v>481</v>
      </c>
      <c r="AG195" s="525" t="s">
        <v>482</v>
      </c>
      <c r="AH195" s="526" t="s">
        <v>347</v>
      </c>
      <c r="AI195" s="527" t="s">
        <v>483</v>
      </c>
    </row>
    <row r="196" spans="31:35" ht="123.75" x14ac:dyDescent="0.2">
      <c r="AE196" s="523">
        <v>8</v>
      </c>
      <c r="AF196" s="524" t="s">
        <v>481</v>
      </c>
      <c r="AG196" s="525" t="s">
        <v>482</v>
      </c>
      <c r="AH196" s="526" t="s">
        <v>348</v>
      </c>
      <c r="AI196" s="527" t="s">
        <v>484</v>
      </c>
    </row>
    <row r="197" spans="31:35" ht="78.75" x14ac:dyDescent="0.2">
      <c r="AE197" s="523">
        <v>9</v>
      </c>
      <c r="AF197" s="524" t="s">
        <v>481</v>
      </c>
      <c r="AG197" s="525" t="s">
        <v>482</v>
      </c>
      <c r="AH197" s="526" t="s">
        <v>349</v>
      </c>
      <c r="AI197" s="527" t="s">
        <v>485</v>
      </c>
    </row>
    <row r="198" spans="31:35" ht="123.75" x14ac:dyDescent="0.2">
      <c r="AE198" s="533">
        <v>10</v>
      </c>
      <c r="AF198" s="529" t="s">
        <v>486</v>
      </c>
      <c r="AG198" s="530" t="s">
        <v>487</v>
      </c>
      <c r="AH198" s="531" t="s">
        <v>347</v>
      </c>
      <c r="AI198" s="532" t="s">
        <v>488</v>
      </c>
    </row>
    <row r="199" spans="31:35" ht="123.75" x14ac:dyDescent="0.2">
      <c r="AE199" s="533">
        <v>11</v>
      </c>
      <c r="AF199" s="529" t="s">
        <v>486</v>
      </c>
      <c r="AG199" s="530" t="s">
        <v>487</v>
      </c>
      <c r="AH199" s="531" t="s">
        <v>348</v>
      </c>
      <c r="AI199" s="532" t="s">
        <v>489</v>
      </c>
    </row>
    <row r="200" spans="31:35" ht="123.75" x14ac:dyDescent="0.2">
      <c r="AE200" s="533">
        <v>12</v>
      </c>
      <c r="AF200" s="529" t="s">
        <v>486</v>
      </c>
      <c r="AG200" s="530" t="s">
        <v>487</v>
      </c>
      <c r="AH200" s="531" t="s">
        <v>349</v>
      </c>
      <c r="AI200" s="532" t="s">
        <v>490</v>
      </c>
    </row>
    <row r="201" spans="31:35" ht="180" x14ac:dyDescent="0.2">
      <c r="AE201" s="534">
        <v>13</v>
      </c>
      <c r="AF201" s="535" t="s">
        <v>491</v>
      </c>
      <c r="AG201" s="536" t="s">
        <v>492</v>
      </c>
      <c r="AH201" s="537" t="s">
        <v>347</v>
      </c>
      <c r="AI201" s="538" t="s">
        <v>493</v>
      </c>
    </row>
    <row r="202" spans="31:35" ht="168.75" x14ac:dyDescent="0.2">
      <c r="AE202" s="534">
        <v>14</v>
      </c>
      <c r="AF202" s="535" t="s">
        <v>491</v>
      </c>
      <c r="AG202" s="536" t="s">
        <v>492</v>
      </c>
      <c r="AH202" s="537" t="s">
        <v>348</v>
      </c>
      <c r="AI202" s="538" t="s">
        <v>494</v>
      </c>
    </row>
    <row r="203" spans="31:35" ht="112.5" x14ac:dyDescent="0.2">
      <c r="AE203" s="534">
        <v>15</v>
      </c>
      <c r="AF203" s="535" t="s">
        <v>491</v>
      </c>
      <c r="AG203" s="536" t="s">
        <v>492</v>
      </c>
      <c r="AH203" s="537" t="s">
        <v>349</v>
      </c>
      <c r="AI203" s="538" t="s">
        <v>495</v>
      </c>
    </row>
    <row r="204" spans="31:35" ht="270" x14ac:dyDescent="0.2">
      <c r="AE204" s="533">
        <v>16</v>
      </c>
      <c r="AF204" s="529" t="s">
        <v>496</v>
      </c>
      <c r="AG204" s="530" t="s">
        <v>497</v>
      </c>
      <c r="AH204" s="531" t="s">
        <v>347</v>
      </c>
      <c r="AI204" s="532" t="s">
        <v>498</v>
      </c>
    </row>
    <row r="205" spans="31:35" ht="270" x14ac:dyDescent="0.2">
      <c r="AE205" s="533">
        <v>17</v>
      </c>
      <c r="AF205" s="529" t="s">
        <v>496</v>
      </c>
      <c r="AG205" s="530" t="s">
        <v>497</v>
      </c>
      <c r="AH205" s="531" t="s">
        <v>348</v>
      </c>
      <c r="AI205" s="532" t="s">
        <v>499</v>
      </c>
    </row>
    <row r="206" spans="31:35" ht="270" x14ac:dyDescent="0.2">
      <c r="AE206" s="533">
        <v>18</v>
      </c>
      <c r="AF206" s="529" t="s">
        <v>496</v>
      </c>
      <c r="AG206" s="530" t="s">
        <v>497</v>
      </c>
      <c r="AH206" s="531" t="s">
        <v>349</v>
      </c>
      <c r="AI206" s="532" t="s">
        <v>500</v>
      </c>
    </row>
    <row r="207" spans="31:35" ht="202.5" x14ac:dyDescent="0.2">
      <c r="AE207" s="539">
        <v>19</v>
      </c>
      <c r="AF207" s="524" t="s">
        <v>501</v>
      </c>
      <c r="AG207" s="525" t="s">
        <v>502</v>
      </c>
      <c r="AH207" s="526" t="s">
        <v>347</v>
      </c>
      <c r="AI207" s="527" t="s">
        <v>503</v>
      </c>
    </row>
    <row r="208" spans="31:35" ht="191.25" x14ac:dyDescent="0.2">
      <c r="AE208" s="539">
        <v>20</v>
      </c>
      <c r="AF208" s="524" t="s">
        <v>501</v>
      </c>
      <c r="AG208" s="525" t="s">
        <v>502</v>
      </c>
      <c r="AH208" s="526" t="s">
        <v>348</v>
      </c>
      <c r="AI208" s="527" t="s">
        <v>504</v>
      </c>
    </row>
    <row r="209" spans="31:35" ht="180" x14ac:dyDescent="0.2">
      <c r="AE209" s="539">
        <v>21</v>
      </c>
      <c r="AF209" s="524" t="s">
        <v>501</v>
      </c>
      <c r="AG209" s="525" t="s">
        <v>502</v>
      </c>
      <c r="AH209" s="526" t="s">
        <v>349</v>
      </c>
      <c r="AI209" s="527" t="s">
        <v>505</v>
      </c>
    </row>
    <row r="210" spans="31:35" ht="180" x14ac:dyDescent="0.2">
      <c r="AE210" s="533">
        <v>22</v>
      </c>
      <c r="AF210" s="529" t="s">
        <v>506</v>
      </c>
      <c r="AG210" s="530" t="s">
        <v>507</v>
      </c>
      <c r="AH210" s="531" t="s">
        <v>347</v>
      </c>
      <c r="AI210" s="532" t="s">
        <v>187</v>
      </c>
    </row>
    <row r="211" spans="31:35" ht="157.5" x14ac:dyDescent="0.2">
      <c r="AE211" s="533">
        <v>23</v>
      </c>
      <c r="AF211" s="529" t="s">
        <v>506</v>
      </c>
      <c r="AG211" s="530" t="s">
        <v>507</v>
      </c>
      <c r="AH211" s="531" t="s">
        <v>348</v>
      </c>
      <c r="AI211" s="532" t="s">
        <v>508</v>
      </c>
    </row>
    <row r="212" spans="31:35" ht="157.5" x14ac:dyDescent="0.2">
      <c r="AE212" s="533">
        <v>24</v>
      </c>
      <c r="AF212" s="529" t="s">
        <v>506</v>
      </c>
      <c r="AG212" s="530" t="s">
        <v>507</v>
      </c>
      <c r="AH212" s="531" t="s">
        <v>349</v>
      </c>
      <c r="AI212" s="532" t="s">
        <v>509</v>
      </c>
    </row>
    <row r="213" spans="31:35" x14ac:dyDescent="0.2">
      <c r="AE213" s="343">
        <v>25</v>
      </c>
      <c r="AF213" s="344">
        <f>'Ref.Diccionario de Competencias'!$B$143</f>
        <v>0</v>
      </c>
      <c r="AG213" s="345">
        <f>'Ref.Diccionario de Competencias'!$C$143</f>
        <v>0</v>
      </c>
      <c r="AH213" s="345" t="s">
        <v>347</v>
      </c>
      <c r="AI213" s="679">
        <f>'Ref.Diccionario de Competencias'!F143</f>
        <v>0</v>
      </c>
    </row>
    <row r="214" spans="31:35" x14ac:dyDescent="0.2">
      <c r="AE214" s="343">
        <v>26</v>
      </c>
      <c r="AF214" s="344">
        <f>'Ref.Diccionario de Competencias'!$B$143</f>
        <v>0</v>
      </c>
      <c r="AG214" s="345">
        <f>'Ref.Diccionario de Competencias'!$C$143</f>
        <v>0</v>
      </c>
      <c r="AH214" s="345" t="s">
        <v>348</v>
      </c>
      <c r="AI214" s="679">
        <f>'Ref.Diccionario de Competencias'!F144</f>
        <v>0</v>
      </c>
    </row>
    <row r="215" spans="31:35" x14ac:dyDescent="0.2">
      <c r="AE215" s="343">
        <v>27</v>
      </c>
      <c r="AF215" s="344">
        <f>'Ref.Diccionario de Competencias'!$B$143</f>
        <v>0</v>
      </c>
      <c r="AG215" s="345">
        <f>'Ref.Diccionario de Competencias'!$C$143</f>
        <v>0</v>
      </c>
      <c r="AH215" s="345" t="s">
        <v>349</v>
      </c>
      <c r="AI215" s="679">
        <f>'Ref.Diccionario de Competencias'!F145</f>
        <v>0</v>
      </c>
    </row>
    <row r="216" spans="31:35" x14ac:dyDescent="0.2">
      <c r="AE216" s="343">
        <v>28</v>
      </c>
      <c r="AF216" s="344">
        <f>'Ref.Diccionario de Competencias'!$B$146</f>
        <v>0</v>
      </c>
      <c r="AG216" s="345">
        <f>'Ref.Diccionario de Competencias'!$C$146</f>
        <v>0</v>
      </c>
      <c r="AH216" s="345" t="s">
        <v>347</v>
      </c>
      <c r="AI216" s="679">
        <f>'Ref.Diccionario de Competencias'!F146</f>
        <v>0</v>
      </c>
    </row>
    <row r="217" spans="31:35" x14ac:dyDescent="0.2">
      <c r="AE217" s="343">
        <v>29</v>
      </c>
      <c r="AF217" s="344">
        <f>'Ref.Diccionario de Competencias'!$B$146</f>
        <v>0</v>
      </c>
      <c r="AG217" s="345">
        <f>'Ref.Diccionario de Competencias'!$C$146</f>
        <v>0</v>
      </c>
      <c r="AH217" s="345" t="s">
        <v>348</v>
      </c>
      <c r="AI217" s="679">
        <f>'Ref.Diccionario de Competencias'!F147</f>
        <v>0</v>
      </c>
    </row>
    <row r="218" spans="31:35" x14ac:dyDescent="0.2">
      <c r="AE218" s="343">
        <v>30</v>
      </c>
      <c r="AF218" s="344">
        <f>'Ref.Diccionario de Competencias'!$B$146</f>
        <v>0</v>
      </c>
      <c r="AG218" s="345">
        <f>'Ref.Diccionario de Competencias'!$C$146</f>
        <v>0</v>
      </c>
      <c r="AH218" s="345" t="s">
        <v>349</v>
      </c>
      <c r="AI218" s="679">
        <f>'Ref.Diccionario de Competencias'!F148</f>
        <v>0</v>
      </c>
    </row>
    <row r="219" spans="31:35" x14ac:dyDescent="0.2">
      <c r="AE219" s="343">
        <v>31</v>
      </c>
      <c r="AF219" s="344">
        <f>'Ref.Diccionario de Competencias'!$B$149</f>
        <v>0</v>
      </c>
      <c r="AG219" s="345">
        <f>'Ref.Diccionario de Competencias'!$C$149</f>
        <v>0</v>
      </c>
      <c r="AH219" s="345" t="s">
        <v>347</v>
      </c>
      <c r="AI219" s="679">
        <f>'Ref.Diccionario de Competencias'!F149</f>
        <v>0</v>
      </c>
    </row>
    <row r="220" spans="31:35" x14ac:dyDescent="0.2">
      <c r="AE220" s="343">
        <v>32</v>
      </c>
      <c r="AF220" s="344">
        <f>'Ref.Diccionario de Competencias'!$B$149</f>
        <v>0</v>
      </c>
      <c r="AG220" s="345">
        <f>'Ref.Diccionario de Competencias'!$C$149</f>
        <v>0</v>
      </c>
      <c r="AH220" s="345" t="s">
        <v>348</v>
      </c>
      <c r="AI220" s="679">
        <f>'Ref.Diccionario de Competencias'!F150</f>
        <v>0</v>
      </c>
    </row>
    <row r="221" spans="31:35" x14ac:dyDescent="0.2">
      <c r="AE221" s="343">
        <v>33</v>
      </c>
      <c r="AF221" s="344">
        <f>'Ref.Diccionario de Competencias'!$B$149</f>
        <v>0</v>
      </c>
      <c r="AG221" s="345">
        <f>'Ref.Diccionario de Competencias'!$C$149</f>
        <v>0</v>
      </c>
      <c r="AH221" s="345" t="s">
        <v>349</v>
      </c>
      <c r="AI221" s="679">
        <f>'Ref.Diccionario de Competencias'!F151</f>
        <v>0</v>
      </c>
    </row>
    <row r="222" spans="31:35" ht="14.25" x14ac:dyDescent="0.2">
      <c r="AE222" s="540"/>
      <c r="AF222" s="541"/>
      <c r="AG222" s="542"/>
      <c r="AH222" s="542"/>
      <c r="AI222" s="379"/>
    </row>
    <row r="223" spans="31:35" ht="14.25" x14ac:dyDescent="0.2">
      <c r="AE223" s="540"/>
      <c r="AF223" s="541"/>
      <c r="AG223" s="542"/>
      <c r="AH223" s="542"/>
      <c r="AI223" s="379"/>
    </row>
    <row r="224" spans="31:35" ht="14.25" x14ac:dyDescent="0.2">
      <c r="AE224" s="540"/>
      <c r="AF224" s="541"/>
      <c r="AG224" s="542"/>
      <c r="AH224" s="542"/>
      <c r="AI224" s="379"/>
    </row>
    <row r="225" spans="31:35" ht="14.25" x14ac:dyDescent="0.2">
      <c r="AE225" s="540"/>
      <c r="AF225" s="541"/>
      <c r="AG225" s="542"/>
      <c r="AH225" s="542"/>
      <c r="AI225" s="379"/>
    </row>
    <row r="226" spans="31:35" ht="14.25" x14ac:dyDescent="0.2">
      <c r="AE226" s="540"/>
      <c r="AF226" s="541"/>
      <c r="AG226" s="542"/>
      <c r="AH226" s="542"/>
      <c r="AI226" s="379"/>
    </row>
    <row r="227" spans="31:35" ht="14.25" x14ac:dyDescent="0.2">
      <c r="AE227" s="540"/>
      <c r="AF227" s="541"/>
      <c r="AG227" s="542"/>
      <c r="AH227" s="542"/>
      <c r="AI227" s="379"/>
    </row>
    <row r="228" spans="31:35" ht="14.25" x14ac:dyDescent="0.2">
      <c r="AE228" s="540"/>
      <c r="AF228" s="541"/>
      <c r="AG228" s="542"/>
      <c r="AH228" s="542"/>
      <c r="AI228" s="379"/>
    </row>
    <row r="229" spans="31:35" ht="14.25" x14ac:dyDescent="0.2">
      <c r="AE229" s="540"/>
      <c r="AF229" s="541"/>
      <c r="AG229" s="542"/>
      <c r="AH229" s="542"/>
      <c r="AI229" s="379"/>
    </row>
    <row r="230" spans="31:35" ht="14.25" x14ac:dyDescent="0.2">
      <c r="AE230" s="540"/>
      <c r="AF230" s="541"/>
      <c r="AG230" s="542"/>
      <c r="AH230" s="542"/>
      <c r="AI230" s="379"/>
    </row>
  </sheetData>
  <sheetProtection algorithmName="SHA-512" hashValue="cTA9z+fmb9bnUPeH3JiNOGnVhHCnrlntk9Gs68zPNCA0Yk8qQ+UNm6p+L3scock03frIAhs5utEOTycbmB2YEg==" saltValue="AqocH6dydypKsMusRGlhAA==" spinCount="100000" sheet="1" objects="1" scenarios="1"/>
  <dataConsolidate/>
  <mergeCells count="123">
    <mergeCell ref="I2:T5"/>
    <mergeCell ref="B2:H5"/>
    <mergeCell ref="O24:T24"/>
    <mergeCell ref="C21:H21"/>
    <mergeCell ref="I21:N21"/>
    <mergeCell ref="O21:T21"/>
    <mergeCell ref="C22:H22"/>
    <mergeCell ref="I22:N22"/>
    <mergeCell ref="O22:T22"/>
    <mergeCell ref="Q70:R70"/>
    <mergeCell ref="Q69:R69"/>
    <mergeCell ref="I70:L70"/>
    <mergeCell ref="I69:N69"/>
    <mergeCell ref="S69:V69"/>
    <mergeCell ref="D62:F62"/>
    <mergeCell ref="G70:H70"/>
    <mergeCell ref="C57:I57"/>
    <mergeCell ref="J57:L57"/>
    <mergeCell ref="M57:Y57"/>
    <mergeCell ref="C58:I58"/>
    <mergeCell ref="J58:L58"/>
    <mergeCell ref="M58:Y58"/>
    <mergeCell ref="H66:K66"/>
    <mergeCell ref="H67:M67"/>
    <mergeCell ref="Q67:U67"/>
    <mergeCell ref="C59:I59"/>
    <mergeCell ref="J59:L59"/>
    <mergeCell ref="M59:Y59"/>
    <mergeCell ref="C60:I60"/>
    <mergeCell ref="J60:L60"/>
    <mergeCell ref="M60:Y60"/>
    <mergeCell ref="C55:I55"/>
    <mergeCell ref="J55:L55"/>
    <mergeCell ref="M55:Y55"/>
    <mergeCell ref="C56:I56"/>
    <mergeCell ref="J56:L56"/>
    <mergeCell ref="M56:Y56"/>
    <mergeCell ref="C53:I53"/>
    <mergeCell ref="J53:L53"/>
    <mergeCell ref="M53:Y53"/>
    <mergeCell ref="C54:I54"/>
    <mergeCell ref="J54:L54"/>
    <mergeCell ref="M54:Y54"/>
    <mergeCell ref="C45:G45"/>
    <mergeCell ref="I45:P45"/>
    <mergeCell ref="R45:S45"/>
    <mergeCell ref="B47:N47"/>
    <mergeCell ref="O47:Y47"/>
    <mergeCell ref="R50:T50"/>
    <mergeCell ref="D41:H41"/>
    <mergeCell ref="M41:S41"/>
    <mergeCell ref="W41:X41"/>
    <mergeCell ref="B43:Y43"/>
    <mergeCell ref="I44:P44"/>
    <mergeCell ref="R44:S44"/>
    <mergeCell ref="C37:N37"/>
    <mergeCell ref="B38:Y38"/>
    <mergeCell ref="B39:Y39"/>
    <mergeCell ref="M40:S40"/>
    <mergeCell ref="W40:X40"/>
    <mergeCell ref="O37:V37"/>
    <mergeCell ref="B31:V31"/>
    <mergeCell ref="B32:V32"/>
    <mergeCell ref="C34:N34"/>
    <mergeCell ref="C35:N35"/>
    <mergeCell ref="C36:N36"/>
    <mergeCell ref="C29:H29"/>
    <mergeCell ref="I29:N29"/>
    <mergeCell ref="O29:T29"/>
    <mergeCell ref="C30:H30"/>
    <mergeCell ref="I30:N30"/>
    <mergeCell ref="O30:T30"/>
    <mergeCell ref="O34:V34"/>
    <mergeCell ref="O35:V35"/>
    <mergeCell ref="O36:V36"/>
    <mergeCell ref="B33:V33"/>
    <mergeCell ref="C27:H27"/>
    <mergeCell ref="I27:N27"/>
    <mergeCell ref="O27:T27"/>
    <mergeCell ref="C28:H28"/>
    <mergeCell ref="I28:N28"/>
    <mergeCell ref="O28:T28"/>
    <mergeCell ref="C26:H26"/>
    <mergeCell ref="I26:N26"/>
    <mergeCell ref="O26:T26"/>
    <mergeCell ref="C25:H25"/>
    <mergeCell ref="I25:N25"/>
    <mergeCell ref="O25:T25"/>
    <mergeCell ref="Y19:Y20"/>
    <mergeCell ref="B10:E11"/>
    <mergeCell ref="F10:N11"/>
    <mergeCell ref="O10:R11"/>
    <mergeCell ref="S10:V11"/>
    <mergeCell ref="B19:B20"/>
    <mergeCell ref="C19:H20"/>
    <mergeCell ref="I19:N20"/>
    <mergeCell ref="O19:U20"/>
    <mergeCell ref="V19:V20"/>
    <mergeCell ref="W19:X19"/>
    <mergeCell ref="C14:E14"/>
    <mergeCell ref="P14:S14"/>
    <mergeCell ref="C15:E15"/>
    <mergeCell ref="H15:L15"/>
    <mergeCell ref="C23:H23"/>
    <mergeCell ref="I23:N23"/>
    <mergeCell ref="O23:T23"/>
    <mergeCell ref="C24:H24"/>
    <mergeCell ref="I24:N24"/>
    <mergeCell ref="Z6:Z7"/>
    <mergeCell ref="B7:E8"/>
    <mergeCell ref="F7:N8"/>
    <mergeCell ref="O7:R7"/>
    <mergeCell ref="O8:R8"/>
    <mergeCell ref="B9:E9"/>
    <mergeCell ref="F9:N9"/>
    <mergeCell ref="O9:R9"/>
    <mergeCell ref="S6:V6"/>
    <mergeCell ref="S7:V7"/>
    <mergeCell ref="S9:V9"/>
    <mergeCell ref="B6:E6"/>
    <mergeCell ref="F6:N6"/>
    <mergeCell ref="O6:R6"/>
    <mergeCell ref="S8:U8"/>
  </mergeCells>
  <dataValidations count="13">
    <dataValidation type="list" allowBlank="1" showInputMessage="1" showErrorMessage="1" sqref="I12:Y12" xr:uid="{00000000-0002-0000-0A00-000000000000}">
      <formula1>$AC$15:$AC$21</formula1>
    </dataValidation>
    <dataValidation type="list" allowBlank="1" showInputMessage="1" showErrorMessage="1" sqref="W11:Y11" xr:uid="{00000000-0002-0000-0A00-000001000000}">
      <formula1>$AH$11:$AH$30</formula1>
    </dataValidation>
    <dataValidation type="list" allowBlank="1" showInputMessage="1" showErrorMessage="1" sqref="C45:G45" xr:uid="{00000000-0002-0000-0A00-000002000000}">
      <formula1>$AE$45:$AE$60</formula1>
    </dataValidation>
    <dataValidation type="list" allowBlank="1" showInputMessage="1" showErrorMessage="1" errorTitle="Error en los datos" error="El dato introducido no es aceptable. Por favor, selecciona un dato de la lista._x000a_" promptTitle="Importante" prompt="Selecciona un dato de la lista; cualquier otro valor no será admitido." sqref="R50" xr:uid="{00000000-0002-0000-0A00-000003000000}">
      <formula1>$AH$45:$AH$50</formula1>
    </dataValidation>
    <dataValidation type="custom" allowBlank="1" showInputMessage="1" showErrorMessage="1" sqref="F14:F15" xr:uid="{00000000-0002-0000-0A00-000004000000}">
      <formula1>IF(F14="X","X","")</formula1>
    </dataValidation>
    <dataValidation type="list" allowBlank="1" showInputMessage="1" showErrorMessage="1" errorTitle="Error en los datos" error="El dato introducido no es aceptable. Por favor, selecciona un dato de la lista._x000a_" promptTitle="Importante" prompt="Selecciona un dato de la lista; cualquier otro valor no será admitido." sqref="W8:Y8" xr:uid="{00000000-0002-0000-0A00-000005000000}">
      <formula1>$AH$11:$AH$30</formula1>
    </dataValidation>
    <dataValidation type="list" allowBlank="1" showInputMessage="1" showErrorMessage="1" errorTitle="Error en los datos" error="El dato introducido no es aceptable. Por favor, selecciona un dato de la lista._x000a_" promptTitle="Importante" prompt="Selecciona un dato de la lista; cualquier otro valor no será admitido." sqref="S9 W9:Y9" xr:uid="{00000000-0002-0000-0A00-000006000000}">
      <formula1>$AC$15:$AC$21</formula1>
    </dataValidation>
    <dataValidation type="list" allowBlank="1" showInputMessage="1" showErrorMessage="1" errorTitle="Error en los datos" error="El dato introducido no es aceptable. Por favor, selecciona un dato de la lista._x000a_" promptTitle="Importante" prompt="Selecciona un dato de la lista; cualquier otro valor no será admitido." sqref="U21:U30" xr:uid="{00000000-0002-0000-0A00-000007000000}">
      <formula1>$AA$25:$AA$26</formula1>
    </dataValidation>
    <dataValidation type="list" allowBlank="1" showInputMessage="1" showErrorMessage="1" errorTitle="Error en los datos" error="El dato introducido no es aceptable. Por favor, selecciona un dato de la lista._x000a_" promptTitle="Importante" prompt="Selecciona un dato de la lista; cualquier otro valor no será admitido." sqref="D41:H41" xr:uid="{00000000-0002-0000-0A00-000008000000}">
      <formula1>$AD$45:$AD$52</formula1>
    </dataValidation>
    <dataValidation type="list" allowBlank="1" showInputMessage="1" showErrorMessage="1" errorTitle="Error en los datos" error="El dato introducido no es aceptable. Por favor, selecciona un dato de la lista._x000a_" promptTitle="Importante" prompt="Selecciona un dato de la lista; cualquier otro valor no será admitido." sqref="Y21:Y30" xr:uid="{00000000-0002-0000-0A00-000009000000}">
      <formula1>$AA$17:$AA$24</formula1>
    </dataValidation>
    <dataValidation type="whole" allowBlank="1" showInputMessage="1" showErrorMessage="1" sqref="F9:N9 S10:V11" xr:uid="{00000000-0002-0000-0A00-00000A000000}">
      <formula1>0</formula1>
      <formula2>9999999999</formula2>
    </dataValidation>
    <dataValidation type="list" allowBlank="1" showInputMessage="1" showErrorMessage="1" errorTitle="Error en los datos" error="El dato introducido no es aceptable. Por favor, selecciona un dato de la lista._x000a_" promptTitle="Importante" prompt="Selecciona un dato de la lista; cualquier otro valor no será admitido." sqref="S8" xr:uid="{00000000-0002-0000-0A00-00000B000000}">
      <formula1>$AH$11:$AH$31</formula1>
    </dataValidation>
    <dataValidation allowBlank="1" showInputMessage="1" showErrorMessage="1" errorTitle="Error en los datos" error="El dato introducido no es aceptable. Por favor, selecciona un dato de la lista._x000a_" promptTitle="Importante" prompt="Selecciona un dato de la lista; cualquier otro valor no será admitido." sqref="V8" xr:uid="{00000000-0002-0000-0A00-00000C000000}"/>
  </dataValidations>
  <printOptions horizontalCentered="1"/>
  <pageMargins left="0.23622047244094491" right="3.937007874015748E-2" top="0.27559055118110237" bottom="0.31496062992125984" header="0.15748031496062992" footer="0.15748031496062992"/>
  <pageSetup paperSize="9" scale="41" firstPageNumber="0" pageOrder="overThenDown" orientation="portrait" horizontalDpi="4294967294" verticalDpi="4294967294"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BL151"/>
  <sheetViews>
    <sheetView view="pageBreakPreview" zoomScale="80" zoomScaleNormal="80" zoomScaleSheetLayoutView="80" workbookViewId="0">
      <selection activeCell="A12" sqref="A12:Q12"/>
    </sheetView>
  </sheetViews>
  <sheetFormatPr baseColWidth="10" defaultRowHeight="0" customHeight="1" zeroHeight="1" x14ac:dyDescent="0.2"/>
  <cols>
    <col min="1" max="1" width="5.85546875" style="450" customWidth="1"/>
    <col min="2" max="2" width="24.5703125" style="449" customWidth="1"/>
    <col min="3" max="3" width="11.42578125" style="449" customWidth="1"/>
    <col min="4" max="5" width="7" style="449" customWidth="1"/>
    <col min="6" max="6" width="42.7109375" style="449" customWidth="1"/>
    <col min="7" max="7" width="14.5703125" style="449" customWidth="1"/>
    <col min="8" max="8" width="13.85546875" style="449" customWidth="1"/>
    <col min="9" max="11" width="8.7109375" style="449" customWidth="1"/>
    <col min="12" max="12" width="7.7109375" style="449" customWidth="1"/>
    <col min="13" max="13" width="8.85546875" style="449" customWidth="1"/>
    <col min="14" max="15" width="5.42578125" style="449" customWidth="1"/>
    <col min="16" max="16" width="4.42578125" style="449" customWidth="1"/>
    <col min="17" max="17" width="4" style="449" customWidth="1"/>
    <col min="18" max="18" width="13.85546875" style="448" hidden="1" customWidth="1"/>
    <col min="19" max="19" width="10.140625" style="449" hidden="1" customWidth="1"/>
    <col min="20" max="20" width="30.28515625" style="449" hidden="1" customWidth="1"/>
    <col min="21" max="21" width="11.42578125" style="449" hidden="1" customWidth="1"/>
    <col min="22" max="22" width="25.85546875" style="449" hidden="1" customWidth="1"/>
    <col min="23" max="62" width="11.42578125" style="449" hidden="1" customWidth="1"/>
    <col min="63" max="16384" width="11.42578125" style="449"/>
  </cols>
  <sheetData>
    <row r="1" spans="1:64" ht="13.5" customHeight="1" x14ac:dyDescent="0.2">
      <c r="A1" s="1330"/>
      <c r="B1" s="1330"/>
      <c r="C1" s="1330"/>
      <c r="D1" s="1330"/>
      <c r="E1" s="1330"/>
      <c r="F1" s="1329" t="s">
        <v>624</v>
      </c>
      <c r="G1" s="1329"/>
      <c r="H1" s="1329"/>
      <c r="I1" s="1329"/>
      <c r="J1" s="1329"/>
      <c r="K1" s="1329"/>
      <c r="L1" s="1329"/>
      <c r="M1" s="105" t="s">
        <v>228</v>
      </c>
      <c r="N1" s="1272">
        <v>43185</v>
      </c>
      <c r="O1" s="1272"/>
      <c r="P1" s="1272"/>
      <c r="Q1" s="1272"/>
    </row>
    <row r="2" spans="1:64" ht="12.75" customHeight="1" x14ac:dyDescent="0.2">
      <c r="A2" s="1330"/>
      <c r="B2" s="1330"/>
      <c r="C2" s="1330"/>
      <c r="D2" s="1330"/>
      <c r="E2" s="1330"/>
      <c r="F2" s="1329"/>
      <c r="G2" s="1329"/>
      <c r="H2" s="1329"/>
      <c r="I2" s="1329"/>
      <c r="J2" s="1329"/>
      <c r="K2" s="1329"/>
      <c r="L2" s="1329"/>
      <c r="M2" s="105" t="s">
        <v>229</v>
      </c>
      <c r="N2" s="1273" t="s">
        <v>747</v>
      </c>
      <c r="O2" s="1273"/>
      <c r="P2" s="1273"/>
      <c r="Q2" s="1273"/>
    </row>
    <row r="3" spans="1:64" ht="12" customHeight="1" x14ac:dyDescent="0.2">
      <c r="A3" s="1330"/>
      <c r="B3" s="1330"/>
      <c r="C3" s="1330"/>
      <c r="D3" s="1330"/>
      <c r="E3" s="1330"/>
      <c r="F3" s="1329"/>
      <c r="G3" s="1329"/>
      <c r="H3" s="1329"/>
      <c r="I3" s="1329"/>
      <c r="J3" s="1329"/>
      <c r="K3" s="1329"/>
      <c r="L3" s="1329"/>
      <c r="M3" s="105" t="s">
        <v>230</v>
      </c>
      <c r="N3" s="1273" t="s">
        <v>233</v>
      </c>
      <c r="O3" s="1273"/>
      <c r="P3" s="1273"/>
      <c r="Q3" s="1273"/>
    </row>
    <row r="4" spans="1:64" ht="13.5" customHeight="1" x14ac:dyDescent="0.2">
      <c r="A4" s="1330"/>
      <c r="B4" s="1330"/>
      <c r="C4" s="1330"/>
      <c r="D4" s="1330"/>
      <c r="E4" s="1330"/>
      <c r="F4" s="1329"/>
      <c r="G4" s="1329"/>
      <c r="H4" s="1329"/>
      <c r="I4" s="1329"/>
      <c r="J4" s="1329"/>
      <c r="K4" s="1329"/>
      <c r="L4" s="1329"/>
      <c r="M4" s="105" t="s">
        <v>231</v>
      </c>
      <c r="N4" s="1273" t="s">
        <v>712</v>
      </c>
      <c r="O4" s="1273"/>
      <c r="P4" s="1273"/>
      <c r="Q4" s="1273"/>
    </row>
    <row r="5" spans="1:64" ht="6.75" customHeight="1" x14ac:dyDescent="0.2"/>
    <row r="6" spans="1:64" ht="20.25" customHeight="1" x14ac:dyDescent="0.2">
      <c r="A6" s="1270" t="s">
        <v>1</v>
      </c>
      <c r="B6" s="1270"/>
      <c r="C6" s="1274">
        <f>'IN-GEP-02-02-FOR-11'!F6</f>
        <v>0</v>
      </c>
      <c r="D6" s="1274"/>
      <c r="E6" s="1274"/>
      <c r="F6" s="1274"/>
      <c r="G6" s="1270" t="s">
        <v>669</v>
      </c>
      <c r="H6" s="1270"/>
      <c r="I6" s="1327">
        <f>'IN-GEP-02-02-FOR-11'!S6</f>
        <v>0</v>
      </c>
      <c r="J6" s="1327"/>
      <c r="K6" s="1327"/>
      <c r="L6" s="1327"/>
      <c r="M6" s="1327"/>
      <c r="N6" s="1327"/>
      <c r="O6" s="1327"/>
      <c r="P6" s="1327"/>
      <c r="Q6" s="1327"/>
    </row>
    <row r="7" spans="1:64" ht="16.5" customHeight="1" x14ac:dyDescent="0.2">
      <c r="A7" s="1270" t="s">
        <v>0</v>
      </c>
      <c r="B7" s="1270"/>
      <c r="C7" s="1274">
        <f>'IN-GEP-02-02-FOR-11'!F7</f>
        <v>0</v>
      </c>
      <c r="D7" s="1274"/>
      <c r="E7" s="1274"/>
      <c r="F7" s="1274"/>
      <c r="G7" s="1270" t="s">
        <v>244</v>
      </c>
      <c r="H7" s="1270"/>
      <c r="I7" s="1274">
        <f>'IN-GEP-02-02-FOR-11'!S7</f>
        <v>0</v>
      </c>
      <c r="J7" s="1274"/>
      <c r="K7" s="1274"/>
      <c r="L7" s="1274"/>
      <c r="M7" s="1274"/>
      <c r="N7" s="1274"/>
      <c r="O7" s="1274"/>
      <c r="P7" s="1274"/>
      <c r="Q7" s="1274"/>
      <c r="BL7" s="451"/>
    </row>
    <row r="8" spans="1:64" ht="18.75" customHeight="1" x14ac:dyDescent="0.2">
      <c r="A8" s="1270"/>
      <c r="B8" s="1270"/>
      <c r="C8" s="1274"/>
      <c r="D8" s="1274"/>
      <c r="E8" s="1274"/>
      <c r="F8" s="1274"/>
      <c r="G8" s="1270" t="s">
        <v>670</v>
      </c>
      <c r="H8" s="1270"/>
      <c r="I8" s="1295">
        <f>'IN-GEP-02-02-FOR-11'!S8</f>
        <v>0</v>
      </c>
      <c r="J8" s="1296"/>
      <c r="K8" s="1296"/>
      <c r="L8" s="1296"/>
      <c r="M8" s="1295">
        <f>'IN-GEP-02-02-FOR-11'!V8</f>
        <v>0</v>
      </c>
      <c r="N8" s="1296"/>
      <c r="O8" s="1296"/>
      <c r="P8" s="1296"/>
      <c r="Q8" s="1297"/>
    </row>
    <row r="9" spans="1:64" ht="18" customHeight="1" x14ac:dyDescent="0.2">
      <c r="A9" s="1270" t="s">
        <v>691</v>
      </c>
      <c r="B9" s="1270"/>
      <c r="C9" s="1326">
        <f>'IN-GEP-02-02-FOR-11'!F9</f>
        <v>0</v>
      </c>
      <c r="D9" s="1326"/>
      <c r="E9" s="1326"/>
      <c r="F9" s="1326"/>
      <c r="G9" s="1325" t="s">
        <v>671</v>
      </c>
      <c r="H9" s="1325"/>
      <c r="I9" s="1328">
        <f>'IN-GEP-02-02-FOR-11'!S9</f>
        <v>0</v>
      </c>
      <c r="J9" s="1328"/>
      <c r="K9" s="1328"/>
      <c r="L9" s="1328"/>
      <c r="M9" s="1328"/>
      <c r="N9" s="1328"/>
      <c r="O9" s="1328"/>
      <c r="P9" s="1328"/>
      <c r="Q9" s="1328"/>
    </row>
    <row r="10" spans="1:64" ht="12.75" hidden="1" customHeight="1" x14ac:dyDescent="0.2">
      <c r="A10" s="543" t="s">
        <v>154</v>
      </c>
      <c r="B10" s="544"/>
      <c r="C10" s="545"/>
      <c r="D10" s="546" t="str">
        <f>'[2]Formulario ED-02'!H10</f>
        <v>ANALISTA DE POLITICAS Y NORMAS DEL SERVICIO PUBLICO</v>
      </c>
      <c r="E10" s="547"/>
      <c r="F10" s="547"/>
      <c r="G10" s="547"/>
      <c r="H10" s="547"/>
      <c r="I10" s="547"/>
      <c r="J10" s="547"/>
      <c r="K10" s="547"/>
      <c r="L10" s="547"/>
      <c r="M10" s="547"/>
      <c r="N10" s="547"/>
      <c r="O10" s="547"/>
      <c r="P10" s="547"/>
      <c r="Q10" s="548"/>
    </row>
    <row r="11" spans="1:64" ht="12.75" hidden="1" customHeight="1" x14ac:dyDescent="0.2">
      <c r="A11" s="543" t="s">
        <v>155</v>
      </c>
      <c r="B11" s="544"/>
      <c r="C11" s="545"/>
      <c r="D11" s="546" t="str">
        <f>'[2]Formulario ED-02'!H11</f>
        <v>EJECUCIÓN DE PROCESOS</v>
      </c>
      <c r="E11" s="547"/>
      <c r="F11" s="547"/>
      <c r="G11" s="547"/>
      <c r="H11" s="547"/>
      <c r="I11" s="547"/>
      <c r="J11" s="547"/>
      <c r="K11" s="547"/>
      <c r="L11" s="547"/>
      <c r="M11" s="547"/>
      <c r="N11" s="547"/>
      <c r="O11" s="547"/>
      <c r="P11" s="547"/>
      <c r="Q11" s="548"/>
    </row>
    <row r="12" spans="1:64" ht="15" customHeight="1" thickBot="1" x14ac:dyDescent="0.25">
      <c r="A12" s="860"/>
      <c r="B12" s="861"/>
      <c r="C12" s="861"/>
      <c r="D12" s="861"/>
      <c r="E12" s="861"/>
      <c r="F12" s="861"/>
      <c r="G12" s="861"/>
      <c r="H12" s="862"/>
      <c r="I12" s="862"/>
      <c r="J12" s="862"/>
      <c r="K12" s="862"/>
      <c r="L12" s="862"/>
      <c r="M12" s="862"/>
      <c r="N12" s="862"/>
      <c r="O12" s="862"/>
      <c r="P12" s="862"/>
      <c r="Q12" s="862"/>
    </row>
    <row r="13" spans="1:64" s="401" customFormat="1" ht="12.75" customHeight="1" x14ac:dyDescent="0.2">
      <c r="A13" s="1170" t="s">
        <v>240</v>
      </c>
      <c r="B13" s="1171"/>
      <c r="C13" s="1171"/>
      <c r="D13" s="1171"/>
      <c r="E13" s="1171"/>
      <c r="F13" s="1171"/>
      <c r="G13" s="1286" t="s">
        <v>626</v>
      </c>
      <c r="H13" s="1286" t="s">
        <v>625</v>
      </c>
      <c r="I13" s="1275" t="s">
        <v>61</v>
      </c>
      <c r="J13" s="1275"/>
      <c r="K13" s="1275" t="s">
        <v>42</v>
      </c>
      <c r="L13" s="1275"/>
      <c r="M13" s="1278" t="s">
        <v>162</v>
      </c>
      <c r="N13" s="1278"/>
      <c r="O13" s="1278"/>
      <c r="P13" s="1278"/>
      <c r="Q13" s="1279"/>
      <c r="R13" s="452"/>
    </row>
    <row r="14" spans="1:64" s="401" customFormat="1" ht="12.75" customHeight="1" x14ac:dyDescent="0.2">
      <c r="A14" s="1288"/>
      <c r="B14" s="1289"/>
      <c r="C14" s="1289"/>
      <c r="D14" s="1289"/>
      <c r="E14" s="1289"/>
      <c r="F14" s="1289"/>
      <c r="G14" s="1287"/>
      <c r="H14" s="1287"/>
      <c r="I14" s="1276"/>
      <c r="J14" s="1276"/>
      <c r="K14" s="1276"/>
      <c r="L14" s="1276"/>
      <c r="M14" s="1280"/>
      <c r="N14" s="1280"/>
      <c r="O14" s="1280"/>
      <c r="P14" s="1280"/>
      <c r="Q14" s="1281"/>
      <c r="R14" s="452"/>
    </row>
    <row r="15" spans="1:64" s="401" customFormat="1" ht="23.25" customHeight="1" x14ac:dyDescent="0.2">
      <c r="A15" s="1284" t="s">
        <v>10</v>
      </c>
      <c r="B15" s="1290" t="s">
        <v>720</v>
      </c>
      <c r="C15" s="1291"/>
      <c r="D15" s="1291"/>
      <c r="E15" s="1291"/>
      <c r="F15" s="1291"/>
      <c r="G15" s="1287"/>
      <c r="H15" s="1287"/>
      <c r="I15" s="1276"/>
      <c r="J15" s="1276"/>
      <c r="K15" s="1276"/>
      <c r="L15" s="1276"/>
      <c r="M15" s="1280"/>
      <c r="N15" s="1280"/>
      <c r="O15" s="1280"/>
      <c r="P15" s="1280"/>
      <c r="Q15" s="1281"/>
      <c r="R15" s="452"/>
    </row>
    <row r="16" spans="1:64" s="401" customFormat="1" ht="13.5" customHeight="1" x14ac:dyDescent="0.2">
      <c r="A16" s="1285"/>
      <c r="B16" s="1292"/>
      <c r="C16" s="1293"/>
      <c r="D16" s="1293"/>
      <c r="E16" s="1293"/>
      <c r="F16" s="1293"/>
      <c r="G16" s="1287"/>
      <c r="H16" s="1287"/>
      <c r="I16" s="1277"/>
      <c r="J16" s="1277"/>
      <c r="K16" s="1277"/>
      <c r="L16" s="1277"/>
      <c r="M16" s="1282"/>
      <c r="N16" s="1282"/>
      <c r="O16" s="1282"/>
      <c r="P16" s="1282"/>
      <c r="Q16" s="1283"/>
      <c r="R16" s="452"/>
      <c r="S16" s="401" t="s">
        <v>627</v>
      </c>
    </row>
    <row r="17" spans="1:24" s="401" customFormat="1" ht="25.5" customHeight="1" x14ac:dyDescent="0.2">
      <c r="A17" s="652" t="str">
        <f>'IN-GEP-02-02-FOR-11'!B21</f>
        <v>1.-</v>
      </c>
      <c r="B17" s="1294">
        <f>'IN-GEP-02-02-FOR-11'!I21</f>
        <v>0</v>
      </c>
      <c r="C17" s="1294"/>
      <c r="D17" s="1294"/>
      <c r="E17" s="1294"/>
      <c r="F17" s="1294"/>
      <c r="G17" s="653">
        <f>'IN-GEP-02-02-FOR-11'!V21</f>
        <v>0</v>
      </c>
      <c r="H17" s="705"/>
      <c r="I17" s="1033"/>
      <c r="J17" s="1033"/>
      <c r="K17" s="1033"/>
      <c r="L17" s="1033"/>
      <c r="M17" s="1033"/>
      <c r="N17" s="1033"/>
      <c r="O17" s="1033"/>
      <c r="P17" s="1033"/>
      <c r="Q17" s="1146"/>
      <c r="R17" s="113" t="str">
        <f>IF(K17=$V$19,0,IFERROR(IF(B17=0,"",(IF(I17=$T$17,$U$17-1,IF(I17=$T$18,$U$18-0.5,IF(I17=$T$19,$U$19-1,""))))+(IF(K17=$V$17,$W$17-1,IF(K17=$V$18,$W$18-0.5,IF(K17=$V$19,$W$19-1,""))))),""))</f>
        <v/>
      </c>
      <c r="S17" s="549" t="str">
        <f>IFERROR(IF(B17="","",IF(H17&gt;G17,1,(H17/G17))),"")</f>
        <v/>
      </c>
      <c r="T17" s="398" t="s">
        <v>16</v>
      </c>
      <c r="U17" s="398">
        <v>3</v>
      </c>
      <c r="V17" s="398" t="s">
        <v>301</v>
      </c>
      <c r="W17" s="398">
        <v>3</v>
      </c>
    </row>
    <row r="18" spans="1:24" s="401" customFormat="1" ht="25.5" customHeight="1" x14ac:dyDescent="0.2">
      <c r="A18" s="652" t="str">
        <f>'IN-GEP-02-02-FOR-11'!B22</f>
        <v>2.-</v>
      </c>
      <c r="B18" s="1294">
        <f>'IN-GEP-02-02-FOR-11'!I22</f>
        <v>0</v>
      </c>
      <c r="C18" s="1294"/>
      <c r="D18" s="1294"/>
      <c r="E18" s="1294"/>
      <c r="F18" s="1294"/>
      <c r="G18" s="653">
        <f>'IN-GEP-02-02-FOR-11'!V22</f>
        <v>0</v>
      </c>
      <c r="H18" s="705"/>
      <c r="I18" s="1033"/>
      <c r="J18" s="1033"/>
      <c r="K18" s="1033"/>
      <c r="L18" s="1033"/>
      <c r="M18" s="1033"/>
      <c r="N18" s="1033"/>
      <c r="O18" s="1033"/>
      <c r="P18" s="1033"/>
      <c r="Q18" s="1146"/>
      <c r="R18" s="113" t="str">
        <f t="shared" ref="R18:R26" si="0">IF(K18=$V$19,0,IFERROR(IF(B18=0,"",(IF(I18=$T$17,$U$17-1,IF(I18=$T$18,$U$18-0.5,IF(I18=$T$19,$U$19-1,""))))+(IF(K18=$V$17,$W$17-1,IF(K18=$V$18,$W$18-0.5,IF(K18=$V$19,$W$19-1,""))))),""))</f>
        <v/>
      </c>
      <c r="S18" s="549" t="str">
        <f t="shared" ref="S18:S26" si="1">IFERROR(IF(B18="","",IF(H18&gt;G18,1,(H18/G18))),"")</f>
        <v/>
      </c>
      <c r="T18" s="398" t="s">
        <v>341</v>
      </c>
      <c r="U18" s="398">
        <v>2</v>
      </c>
      <c r="V18" s="398" t="s">
        <v>302</v>
      </c>
      <c r="W18" s="398">
        <v>2</v>
      </c>
    </row>
    <row r="19" spans="1:24" s="401" customFormat="1" ht="28.5" customHeight="1" x14ac:dyDescent="0.2">
      <c r="A19" s="652" t="str">
        <f>'IN-GEP-02-02-FOR-11'!B23</f>
        <v>3.-</v>
      </c>
      <c r="B19" s="1294">
        <f>'IN-GEP-02-02-FOR-11'!I23</f>
        <v>0</v>
      </c>
      <c r="C19" s="1294"/>
      <c r="D19" s="1294"/>
      <c r="E19" s="1294"/>
      <c r="F19" s="1294"/>
      <c r="G19" s="653">
        <f>'IN-GEP-02-02-FOR-11'!V23</f>
        <v>0</v>
      </c>
      <c r="H19" s="705"/>
      <c r="I19" s="1033"/>
      <c r="J19" s="1033"/>
      <c r="K19" s="1033"/>
      <c r="L19" s="1033"/>
      <c r="M19" s="1033"/>
      <c r="N19" s="1033"/>
      <c r="O19" s="1033"/>
      <c r="P19" s="1033"/>
      <c r="Q19" s="1146"/>
      <c r="R19" s="113" t="str">
        <f t="shared" si="0"/>
        <v/>
      </c>
      <c r="S19" s="549" t="str">
        <f t="shared" si="1"/>
        <v/>
      </c>
      <c r="T19" s="399" t="s">
        <v>298</v>
      </c>
      <c r="U19" s="398">
        <v>1</v>
      </c>
      <c r="V19" s="454" t="s">
        <v>718</v>
      </c>
      <c r="W19" s="398">
        <v>1</v>
      </c>
    </row>
    <row r="20" spans="1:24" s="401" customFormat="1" ht="29.25" customHeight="1" x14ac:dyDescent="0.2">
      <c r="A20" s="652" t="str">
        <f>'IN-GEP-02-02-FOR-11'!B24</f>
        <v>4.-</v>
      </c>
      <c r="B20" s="1294">
        <f>'IN-GEP-02-02-FOR-11'!I24</f>
        <v>0</v>
      </c>
      <c r="C20" s="1294"/>
      <c r="D20" s="1294"/>
      <c r="E20" s="1294"/>
      <c r="F20" s="1294"/>
      <c r="G20" s="653">
        <f>'IN-GEP-02-02-FOR-11'!V24</f>
        <v>0</v>
      </c>
      <c r="H20" s="705"/>
      <c r="I20" s="1033"/>
      <c r="J20" s="1033"/>
      <c r="K20" s="1033"/>
      <c r="L20" s="1033"/>
      <c r="M20" s="1033"/>
      <c r="N20" s="1033"/>
      <c r="O20" s="1033"/>
      <c r="P20" s="1033"/>
      <c r="Q20" s="1146"/>
      <c r="R20" s="113" t="str">
        <f t="shared" si="0"/>
        <v/>
      </c>
      <c r="S20" s="549" t="str">
        <f t="shared" si="1"/>
        <v/>
      </c>
      <c r="U20" s="450"/>
    </row>
    <row r="21" spans="1:24" s="401" customFormat="1" ht="28.5" customHeight="1" x14ac:dyDescent="0.2">
      <c r="A21" s="652" t="str">
        <f>'IN-GEP-02-02-FOR-11'!B25</f>
        <v>5.-</v>
      </c>
      <c r="B21" s="1294">
        <f>'IN-GEP-02-02-FOR-11'!I25</f>
        <v>0</v>
      </c>
      <c r="C21" s="1294"/>
      <c r="D21" s="1294"/>
      <c r="E21" s="1294"/>
      <c r="F21" s="1294"/>
      <c r="G21" s="653">
        <f>'IN-GEP-02-02-FOR-11'!V25</f>
        <v>0</v>
      </c>
      <c r="H21" s="704"/>
      <c r="I21" s="1033"/>
      <c r="J21" s="1033"/>
      <c r="K21" s="1033"/>
      <c r="L21" s="1033"/>
      <c r="M21" s="1033"/>
      <c r="N21" s="1033"/>
      <c r="O21" s="1033"/>
      <c r="P21" s="1033"/>
      <c r="Q21" s="1146"/>
      <c r="R21" s="113" t="str">
        <f t="shared" si="0"/>
        <v/>
      </c>
      <c r="S21" s="549" t="str">
        <f t="shared" si="1"/>
        <v/>
      </c>
      <c r="T21" s="455"/>
      <c r="U21" s="450"/>
    </row>
    <row r="22" spans="1:24" s="401" customFormat="1" ht="28.5" customHeight="1" x14ac:dyDescent="0.2">
      <c r="A22" s="652" t="str">
        <f>'IN-GEP-02-02-FOR-11'!B26</f>
        <v>6.-</v>
      </c>
      <c r="B22" s="1294">
        <f>'IN-GEP-02-02-FOR-11'!I26</f>
        <v>0</v>
      </c>
      <c r="C22" s="1294"/>
      <c r="D22" s="1294"/>
      <c r="E22" s="1294"/>
      <c r="F22" s="1294"/>
      <c r="G22" s="653">
        <f>'IN-GEP-02-02-FOR-11'!V26</f>
        <v>0</v>
      </c>
      <c r="H22" s="617"/>
      <c r="I22" s="1033"/>
      <c r="J22" s="1033"/>
      <c r="K22" s="1033"/>
      <c r="L22" s="1033"/>
      <c r="M22" s="1033"/>
      <c r="N22" s="1033"/>
      <c r="O22" s="1033"/>
      <c r="P22" s="1033"/>
      <c r="Q22" s="1146"/>
      <c r="R22" s="113" t="str">
        <f t="shared" si="0"/>
        <v/>
      </c>
      <c r="S22" s="549" t="str">
        <f t="shared" si="1"/>
        <v/>
      </c>
    </row>
    <row r="23" spans="1:24" s="401" customFormat="1" ht="27.75" customHeight="1" x14ac:dyDescent="0.2">
      <c r="A23" s="652" t="str">
        <f>'IN-GEP-02-02-FOR-11'!B27</f>
        <v>7.-</v>
      </c>
      <c r="B23" s="1294">
        <f>'IN-GEP-02-02-FOR-11'!I27</f>
        <v>0</v>
      </c>
      <c r="C23" s="1294"/>
      <c r="D23" s="1294"/>
      <c r="E23" s="1294"/>
      <c r="F23" s="1294"/>
      <c r="G23" s="653">
        <f>'IN-GEP-02-02-FOR-11'!V27</f>
        <v>0</v>
      </c>
      <c r="H23" s="617"/>
      <c r="I23" s="1033"/>
      <c r="J23" s="1033"/>
      <c r="K23" s="1033"/>
      <c r="L23" s="1033"/>
      <c r="M23" s="1033"/>
      <c r="N23" s="1033"/>
      <c r="O23" s="1033"/>
      <c r="P23" s="1033"/>
      <c r="Q23" s="1146"/>
      <c r="R23" s="113" t="str">
        <f t="shared" si="0"/>
        <v/>
      </c>
      <c r="S23" s="549" t="str">
        <f t="shared" si="1"/>
        <v/>
      </c>
    </row>
    <row r="24" spans="1:24" s="401" customFormat="1" ht="25.5" customHeight="1" x14ac:dyDescent="0.2">
      <c r="A24" s="652" t="str">
        <f>'IN-GEP-02-02-FOR-11'!B28</f>
        <v>8.-</v>
      </c>
      <c r="B24" s="1294">
        <f>'IN-GEP-02-02-FOR-11'!I28</f>
        <v>0</v>
      </c>
      <c r="C24" s="1294"/>
      <c r="D24" s="1294"/>
      <c r="E24" s="1294"/>
      <c r="F24" s="1294"/>
      <c r="G24" s="653">
        <f>'IN-GEP-02-02-FOR-11'!V28</f>
        <v>0</v>
      </c>
      <c r="H24" s="617"/>
      <c r="I24" s="1033"/>
      <c r="J24" s="1033"/>
      <c r="K24" s="1033"/>
      <c r="L24" s="1033"/>
      <c r="M24" s="1033"/>
      <c r="N24" s="1033"/>
      <c r="O24" s="1033"/>
      <c r="P24" s="1033"/>
      <c r="Q24" s="1146"/>
      <c r="R24" s="113" t="str">
        <f t="shared" si="0"/>
        <v/>
      </c>
      <c r="S24" s="549" t="str">
        <f t="shared" si="1"/>
        <v/>
      </c>
    </row>
    <row r="25" spans="1:24" s="401" customFormat="1" ht="25.5" customHeight="1" x14ac:dyDescent="0.2">
      <c r="A25" s="652" t="str">
        <f>'IN-GEP-02-02-FOR-11'!B29</f>
        <v>9.-</v>
      </c>
      <c r="B25" s="1294">
        <f>'IN-GEP-02-02-FOR-11'!I29</f>
        <v>0</v>
      </c>
      <c r="C25" s="1294"/>
      <c r="D25" s="1294"/>
      <c r="E25" s="1294"/>
      <c r="F25" s="1294"/>
      <c r="G25" s="653">
        <f>'IN-GEP-02-02-FOR-11'!V29</f>
        <v>0</v>
      </c>
      <c r="H25" s="617"/>
      <c r="I25" s="1033"/>
      <c r="J25" s="1033"/>
      <c r="K25" s="1033"/>
      <c r="L25" s="1033"/>
      <c r="M25" s="1033"/>
      <c r="N25" s="1033"/>
      <c r="O25" s="1033"/>
      <c r="P25" s="1033"/>
      <c r="Q25" s="1146"/>
      <c r="R25" s="113" t="str">
        <f t="shared" si="0"/>
        <v/>
      </c>
      <c r="S25" s="549" t="str">
        <f t="shared" si="1"/>
        <v/>
      </c>
    </row>
    <row r="26" spans="1:24" s="401" customFormat="1" ht="25.5" customHeight="1" thickBot="1" x14ac:dyDescent="0.25">
      <c r="A26" s="654" t="str">
        <f>'IN-GEP-02-02-FOR-11'!B30</f>
        <v>10.-</v>
      </c>
      <c r="B26" s="1302">
        <f>'IN-GEP-02-02-FOR-11'!I30</f>
        <v>0</v>
      </c>
      <c r="C26" s="1302"/>
      <c r="D26" s="1302"/>
      <c r="E26" s="1302"/>
      <c r="F26" s="1302"/>
      <c r="G26" s="655">
        <f>'IN-GEP-02-02-FOR-11'!V30</f>
        <v>0</v>
      </c>
      <c r="H26" s="618"/>
      <c r="I26" s="729"/>
      <c r="J26" s="729"/>
      <c r="K26" s="729"/>
      <c r="L26" s="729"/>
      <c r="M26" s="729"/>
      <c r="N26" s="729"/>
      <c r="O26" s="729"/>
      <c r="P26" s="729"/>
      <c r="Q26" s="730"/>
      <c r="R26" s="113" t="str">
        <f t="shared" si="0"/>
        <v/>
      </c>
      <c r="S26" s="549" t="str">
        <f t="shared" si="1"/>
        <v/>
      </c>
    </row>
    <row r="27" spans="1:24" s="401" customFormat="1" ht="12" customHeight="1" x14ac:dyDescent="0.2">
      <c r="A27" s="1298"/>
      <c r="B27" s="1298"/>
      <c r="C27" s="1298"/>
      <c r="D27" s="1298"/>
      <c r="E27" s="1298"/>
      <c r="F27" s="1298"/>
      <c r="G27" s="1298"/>
      <c r="H27" s="1298"/>
      <c r="I27" s="1298"/>
      <c r="J27" s="1298"/>
      <c r="K27" s="1298"/>
      <c r="L27" s="1298"/>
      <c r="M27" s="1298"/>
      <c r="N27" s="1298"/>
      <c r="O27" s="1298"/>
      <c r="P27" s="1298"/>
      <c r="Q27" s="1298"/>
      <c r="R27" s="456"/>
      <c r="S27" s="453"/>
    </row>
    <row r="28" spans="1:24" ht="12.75" hidden="1" customHeight="1" thickBot="1" x14ac:dyDescent="0.25">
      <c r="A28" s="741" t="s">
        <v>340</v>
      </c>
      <c r="B28" s="742"/>
      <c r="C28" s="742"/>
      <c r="D28" s="742"/>
      <c r="E28" s="742"/>
      <c r="F28" s="742"/>
      <c r="G28" s="743"/>
      <c r="H28" s="468"/>
      <c r="I28" s="100"/>
      <c r="J28" s="100"/>
      <c r="K28" s="97"/>
      <c r="L28" s="97"/>
      <c r="M28" s="97"/>
      <c r="N28" s="97"/>
      <c r="O28" s="97"/>
      <c r="P28" s="97"/>
      <c r="Q28" s="97"/>
      <c r="S28" s="1299">
        <f>IFERROR((SUM(R17:R26))/((COUNTA(R17:R26))-(COUNTIFS(R17:R26,""))),0)</f>
        <v>0</v>
      </c>
      <c r="T28" s="1300"/>
      <c r="U28" s="1300"/>
      <c r="V28" s="1300"/>
      <c r="W28" s="1301"/>
      <c r="X28" s="457">
        <f>(S28)/4</f>
        <v>0</v>
      </c>
    </row>
    <row r="29" spans="1:24" ht="12.75" hidden="1" customHeight="1" x14ac:dyDescent="0.2">
      <c r="A29" s="172" t="s">
        <v>281</v>
      </c>
      <c r="B29" s="744" t="s">
        <v>278</v>
      </c>
      <c r="C29" s="744"/>
      <c r="D29" s="744"/>
      <c r="E29" s="744"/>
      <c r="F29" s="744"/>
      <c r="G29" s="745"/>
      <c r="H29" s="101"/>
      <c r="I29" s="100"/>
      <c r="J29" s="100"/>
      <c r="K29" s="97"/>
      <c r="L29" s="97"/>
      <c r="M29" s="97"/>
      <c r="N29" s="97"/>
      <c r="O29" s="97"/>
      <c r="P29" s="97"/>
      <c r="Q29" s="97"/>
    </row>
    <row r="30" spans="1:24" ht="12.75" hidden="1" customHeight="1" x14ac:dyDescent="0.2">
      <c r="A30" s="173" t="s">
        <v>282</v>
      </c>
      <c r="B30" s="706" t="s">
        <v>279</v>
      </c>
      <c r="C30" s="706"/>
      <c r="D30" s="706"/>
      <c r="E30" s="706"/>
      <c r="F30" s="706"/>
      <c r="G30" s="707"/>
      <c r="H30" s="101"/>
      <c r="I30" s="100"/>
      <c r="J30" s="100"/>
      <c r="K30" s="97"/>
      <c r="L30" s="97"/>
      <c r="M30" s="97"/>
      <c r="N30" s="97"/>
      <c r="O30" s="97"/>
      <c r="P30" s="97"/>
      <c r="Q30" s="97"/>
    </row>
    <row r="31" spans="1:24" ht="12.75" hidden="1" customHeight="1" x14ac:dyDescent="0.2">
      <c r="A31" s="173" t="s">
        <v>283</v>
      </c>
      <c r="B31" s="706" t="s">
        <v>280</v>
      </c>
      <c r="C31" s="706"/>
      <c r="D31" s="706"/>
      <c r="E31" s="706"/>
      <c r="F31" s="706"/>
      <c r="G31" s="707"/>
      <c r="H31" s="101"/>
      <c r="I31" s="100"/>
      <c r="J31" s="100"/>
      <c r="K31" s="97"/>
      <c r="L31" s="97"/>
      <c r="M31" s="97"/>
      <c r="N31" s="97"/>
      <c r="O31" s="97"/>
      <c r="P31" s="97"/>
      <c r="Q31" s="97"/>
    </row>
    <row r="32" spans="1:24" ht="12.75" hidden="1" x14ac:dyDescent="0.2">
      <c r="A32" s="173" t="s">
        <v>284</v>
      </c>
      <c r="B32" s="706" t="s">
        <v>19</v>
      </c>
      <c r="C32" s="706"/>
      <c r="D32" s="706"/>
      <c r="E32" s="706"/>
      <c r="F32" s="706"/>
      <c r="G32" s="707"/>
      <c r="H32" s="101"/>
      <c r="I32" s="100"/>
      <c r="J32" s="100"/>
      <c r="K32" s="97"/>
      <c r="L32" s="97"/>
      <c r="M32" s="97"/>
      <c r="N32" s="97"/>
      <c r="O32" s="97"/>
      <c r="P32" s="97"/>
      <c r="Q32" s="97"/>
    </row>
    <row r="33" spans="1:21" ht="13.5" hidden="1" thickBot="1" x14ac:dyDescent="0.25">
      <c r="A33" s="174" t="s">
        <v>285</v>
      </c>
      <c r="B33" s="708" t="s">
        <v>20</v>
      </c>
      <c r="C33" s="708"/>
      <c r="D33" s="708"/>
      <c r="E33" s="708"/>
      <c r="F33" s="708"/>
      <c r="G33" s="709"/>
      <c r="H33" s="101"/>
      <c r="I33" s="100"/>
      <c r="J33" s="100"/>
      <c r="K33" s="97"/>
      <c r="L33" s="97"/>
      <c r="M33" s="97"/>
      <c r="N33" s="97"/>
      <c r="O33" s="97"/>
      <c r="P33" s="97"/>
      <c r="Q33" s="97"/>
      <c r="R33" s="448">
        <v>0</v>
      </c>
    </row>
    <row r="34" spans="1:21" ht="6.75" customHeight="1" thickBot="1" x14ac:dyDescent="0.25">
      <c r="A34" s="401"/>
      <c r="B34" s="401"/>
      <c r="C34" s="401"/>
      <c r="D34" s="401"/>
      <c r="E34" s="401"/>
      <c r="F34" s="401"/>
      <c r="G34" s="401"/>
      <c r="H34" s="401"/>
      <c r="I34" s="401"/>
      <c r="J34" s="401"/>
      <c r="K34" s="401"/>
      <c r="L34" s="401"/>
      <c r="M34" s="401"/>
      <c r="N34" s="401"/>
      <c r="O34" s="401"/>
      <c r="P34" s="401"/>
      <c r="Q34" s="401"/>
      <c r="R34" s="448">
        <v>0</v>
      </c>
    </row>
    <row r="35" spans="1:21" ht="12.75" x14ac:dyDescent="0.2">
      <c r="A35" s="1170" t="s">
        <v>329</v>
      </c>
      <c r="B35" s="1171"/>
      <c r="C35" s="1171"/>
      <c r="D35" s="1171"/>
      <c r="E35" s="1171"/>
      <c r="F35" s="1171"/>
      <c r="G35" s="1171"/>
      <c r="H35" s="1303"/>
      <c r="I35" s="1275" t="s">
        <v>512</v>
      </c>
      <c r="J35" s="1275"/>
      <c r="K35" s="1275"/>
      <c r="L35" s="1278" t="s">
        <v>162</v>
      </c>
      <c r="M35" s="1278"/>
      <c r="N35" s="1278"/>
      <c r="O35" s="1278"/>
      <c r="P35" s="1278"/>
      <c r="Q35" s="1279"/>
      <c r="R35" s="448">
        <v>0</v>
      </c>
      <c r="T35" s="871"/>
      <c r="U35" s="871"/>
    </row>
    <row r="36" spans="1:21" ht="12.75" x14ac:dyDescent="0.2">
      <c r="A36" s="1288"/>
      <c r="B36" s="1289"/>
      <c r="C36" s="1289"/>
      <c r="D36" s="1289"/>
      <c r="E36" s="1289"/>
      <c r="F36" s="1289"/>
      <c r="G36" s="1289"/>
      <c r="H36" s="1304"/>
      <c r="I36" s="1276"/>
      <c r="J36" s="1276"/>
      <c r="K36" s="1276"/>
      <c r="L36" s="1280"/>
      <c r="M36" s="1280"/>
      <c r="N36" s="1280"/>
      <c r="O36" s="1280"/>
      <c r="P36" s="1280"/>
      <c r="Q36" s="1281"/>
      <c r="R36" s="448">
        <v>0</v>
      </c>
      <c r="T36" s="458"/>
      <c r="U36" s="458"/>
    </row>
    <row r="37" spans="1:21" ht="15.75" customHeight="1" x14ac:dyDescent="0.2">
      <c r="A37" s="1284" t="s">
        <v>10</v>
      </c>
      <c r="B37" s="790" t="s">
        <v>511</v>
      </c>
      <c r="C37" s="791"/>
      <c r="D37" s="791"/>
      <c r="E37" s="791"/>
      <c r="F37" s="791"/>
      <c r="G37" s="791"/>
      <c r="H37" s="1305"/>
      <c r="I37" s="1280" t="s">
        <v>283</v>
      </c>
      <c r="J37" s="1280" t="s">
        <v>284</v>
      </c>
      <c r="K37" s="1280" t="s">
        <v>285</v>
      </c>
      <c r="L37" s="1280"/>
      <c r="M37" s="1280"/>
      <c r="N37" s="1280"/>
      <c r="O37" s="1280"/>
      <c r="P37" s="1280"/>
      <c r="Q37" s="1281"/>
      <c r="R37" s="448">
        <v>0</v>
      </c>
      <c r="T37" s="459"/>
      <c r="U37" s="459"/>
    </row>
    <row r="38" spans="1:21" ht="12.75" customHeight="1" x14ac:dyDescent="0.2">
      <c r="A38" s="1285"/>
      <c r="B38" s="1306"/>
      <c r="C38" s="1307"/>
      <c r="D38" s="1307"/>
      <c r="E38" s="1307"/>
      <c r="F38" s="1307"/>
      <c r="G38" s="1307"/>
      <c r="H38" s="1308"/>
      <c r="I38" s="1282">
        <v>1</v>
      </c>
      <c r="J38" s="1282">
        <v>2</v>
      </c>
      <c r="K38" s="1282">
        <v>3</v>
      </c>
      <c r="L38" s="1282"/>
      <c r="M38" s="1282"/>
      <c r="N38" s="1282"/>
      <c r="O38" s="1282"/>
      <c r="P38" s="1282"/>
      <c r="Q38" s="1283"/>
      <c r="R38" s="448">
        <v>0</v>
      </c>
    </row>
    <row r="39" spans="1:21" ht="25.5" customHeight="1" x14ac:dyDescent="0.2">
      <c r="A39" s="656" t="str">
        <f>'IN-GEP-02-02-FOR-11'!B21</f>
        <v>1.-</v>
      </c>
      <c r="B39" s="1309">
        <f>IF('IN-GEP-02-02-FOR-11'!U21="APLICA",'IN-GEP-02-02-FOR-11'!O21,0)</f>
        <v>0</v>
      </c>
      <c r="C39" s="1309"/>
      <c r="D39" s="1309"/>
      <c r="E39" s="1309"/>
      <c r="F39" s="1309"/>
      <c r="G39" s="1309"/>
      <c r="H39" s="1309"/>
      <c r="I39" s="107"/>
      <c r="J39" s="107"/>
      <c r="K39" s="107"/>
      <c r="L39" s="1033"/>
      <c r="M39" s="1033"/>
      <c r="N39" s="1033"/>
      <c r="O39" s="1033"/>
      <c r="P39" s="1033"/>
      <c r="Q39" s="1146"/>
      <c r="R39" s="619"/>
      <c r="S39" s="89" t="str">
        <f>IF(B39=0,"",IF(R39=2,1.5,IF(B39="","0",R39-1)))</f>
        <v/>
      </c>
    </row>
    <row r="40" spans="1:21" ht="25.5" customHeight="1" x14ac:dyDescent="0.2">
      <c r="A40" s="656" t="str">
        <f>'IN-GEP-02-02-FOR-11'!B22</f>
        <v>2.-</v>
      </c>
      <c r="B40" s="1309">
        <f>IF('IN-GEP-02-02-FOR-11'!U22="APLICA",'IN-GEP-02-02-FOR-11'!O22,0)</f>
        <v>0</v>
      </c>
      <c r="C40" s="1309"/>
      <c r="D40" s="1309"/>
      <c r="E40" s="1309"/>
      <c r="F40" s="1309"/>
      <c r="G40" s="1309"/>
      <c r="H40" s="1309"/>
      <c r="I40" s="107"/>
      <c r="J40" s="107"/>
      <c r="K40" s="107"/>
      <c r="L40" s="1033"/>
      <c r="M40" s="1033"/>
      <c r="N40" s="1033"/>
      <c r="O40" s="1033"/>
      <c r="P40" s="1033"/>
      <c r="Q40" s="1146">
        <v>1</v>
      </c>
      <c r="R40" s="619"/>
      <c r="S40" s="89" t="str">
        <f t="shared" ref="S40:S48" si="2">IF(B40=0,"",IF(R40=2,1.5,IF(B40="","0",R40-1)))</f>
        <v/>
      </c>
    </row>
    <row r="41" spans="1:21" ht="25.5" customHeight="1" x14ac:dyDescent="0.2">
      <c r="A41" s="656" t="str">
        <f>'IN-GEP-02-02-FOR-11'!B23</f>
        <v>3.-</v>
      </c>
      <c r="B41" s="1309">
        <f>IF('IN-GEP-02-02-FOR-11'!U23="APLICA",'IN-GEP-02-02-FOR-11'!O23,0)</f>
        <v>0</v>
      </c>
      <c r="C41" s="1309"/>
      <c r="D41" s="1309"/>
      <c r="E41" s="1309"/>
      <c r="F41" s="1309"/>
      <c r="G41" s="1309"/>
      <c r="H41" s="1309"/>
      <c r="I41" s="107"/>
      <c r="J41" s="107"/>
      <c r="K41" s="107"/>
      <c r="L41" s="1033"/>
      <c r="M41" s="1033"/>
      <c r="N41" s="1033"/>
      <c r="O41" s="1033"/>
      <c r="P41" s="1033"/>
      <c r="Q41" s="1146"/>
      <c r="R41" s="619"/>
      <c r="S41" s="89" t="str">
        <f t="shared" si="2"/>
        <v/>
      </c>
    </row>
    <row r="42" spans="1:21" ht="25.5" customHeight="1" x14ac:dyDescent="0.2">
      <c r="A42" s="656" t="str">
        <f>'IN-GEP-02-02-FOR-11'!B24</f>
        <v>4.-</v>
      </c>
      <c r="B42" s="1309">
        <f>IF('IN-GEP-02-02-FOR-11'!U24="APLICA",'IN-GEP-02-02-FOR-11'!O24,0)</f>
        <v>0</v>
      </c>
      <c r="C42" s="1309"/>
      <c r="D42" s="1309"/>
      <c r="E42" s="1309"/>
      <c r="F42" s="1309"/>
      <c r="G42" s="1309"/>
      <c r="H42" s="1309"/>
      <c r="I42" s="107"/>
      <c r="J42" s="107"/>
      <c r="K42" s="107"/>
      <c r="L42" s="1033"/>
      <c r="M42" s="1033"/>
      <c r="N42" s="1033"/>
      <c r="O42" s="1033"/>
      <c r="P42" s="1033"/>
      <c r="Q42" s="1146"/>
      <c r="R42" s="619"/>
      <c r="S42" s="89" t="str">
        <f t="shared" si="2"/>
        <v/>
      </c>
    </row>
    <row r="43" spans="1:21" ht="25.5" customHeight="1" x14ac:dyDescent="0.2">
      <c r="A43" s="656" t="str">
        <f>'IN-GEP-02-02-FOR-11'!B25</f>
        <v>5.-</v>
      </c>
      <c r="B43" s="1309">
        <f>IF('IN-GEP-02-02-FOR-11'!U25="APLICA",'IN-GEP-02-02-FOR-11'!O25,0)</f>
        <v>0</v>
      </c>
      <c r="C43" s="1309"/>
      <c r="D43" s="1309"/>
      <c r="E43" s="1309"/>
      <c r="F43" s="1309"/>
      <c r="G43" s="1309"/>
      <c r="H43" s="1309"/>
      <c r="I43" s="107"/>
      <c r="J43" s="107"/>
      <c r="K43" s="107"/>
      <c r="L43" s="1033"/>
      <c r="M43" s="1033"/>
      <c r="N43" s="1033"/>
      <c r="O43" s="1033"/>
      <c r="P43" s="1033"/>
      <c r="Q43" s="1146"/>
      <c r="R43" s="619"/>
      <c r="S43" s="89" t="str">
        <f t="shared" si="2"/>
        <v/>
      </c>
    </row>
    <row r="44" spans="1:21" ht="25.5" customHeight="1" x14ac:dyDescent="0.2">
      <c r="A44" s="656" t="str">
        <f>'IN-GEP-02-02-FOR-11'!B26</f>
        <v>6.-</v>
      </c>
      <c r="B44" s="1309">
        <f>IF('IN-GEP-02-02-FOR-11'!U26="APLICA",'IN-GEP-02-02-FOR-11'!O26,0)</f>
        <v>0</v>
      </c>
      <c r="C44" s="1309"/>
      <c r="D44" s="1309"/>
      <c r="E44" s="1309"/>
      <c r="F44" s="1309"/>
      <c r="G44" s="1309"/>
      <c r="H44" s="1309"/>
      <c r="I44" s="107"/>
      <c r="J44" s="107"/>
      <c r="K44" s="107"/>
      <c r="L44" s="1033"/>
      <c r="M44" s="1033"/>
      <c r="N44" s="1033"/>
      <c r="O44" s="1033"/>
      <c r="P44" s="1033"/>
      <c r="Q44" s="1146"/>
      <c r="R44" s="619"/>
      <c r="S44" s="89" t="str">
        <f t="shared" si="2"/>
        <v/>
      </c>
    </row>
    <row r="45" spans="1:21" ht="25.5" customHeight="1" x14ac:dyDescent="0.2">
      <c r="A45" s="656" t="str">
        <f>'IN-GEP-02-02-FOR-11'!B27</f>
        <v>7.-</v>
      </c>
      <c r="B45" s="1309">
        <f>IF('IN-GEP-02-02-FOR-11'!U27="APLICA",'IN-GEP-02-02-FOR-11'!O27,0)</f>
        <v>0</v>
      </c>
      <c r="C45" s="1309"/>
      <c r="D45" s="1309"/>
      <c r="E45" s="1309"/>
      <c r="F45" s="1309"/>
      <c r="G45" s="1309"/>
      <c r="H45" s="1309"/>
      <c r="I45" s="107"/>
      <c r="J45" s="107"/>
      <c r="K45" s="107"/>
      <c r="L45" s="1033"/>
      <c r="M45" s="1033"/>
      <c r="N45" s="1033"/>
      <c r="O45" s="1033"/>
      <c r="P45" s="1033"/>
      <c r="Q45" s="1146"/>
      <c r="R45" s="619"/>
      <c r="S45" s="89" t="str">
        <f t="shared" si="2"/>
        <v/>
      </c>
    </row>
    <row r="46" spans="1:21" ht="25.5" customHeight="1" x14ac:dyDescent="0.2">
      <c r="A46" s="656" t="str">
        <f>'IN-GEP-02-02-FOR-11'!B28</f>
        <v>8.-</v>
      </c>
      <c r="B46" s="1309">
        <f>IF('IN-GEP-02-02-FOR-11'!U28="APLICA",'IN-GEP-02-02-FOR-11'!O28,0)</f>
        <v>0</v>
      </c>
      <c r="C46" s="1309"/>
      <c r="D46" s="1309"/>
      <c r="E46" s="1309"/>
      <c r="F46" s="1309"/>
      <c r="G46" s="1309"/>
      <c r="H46" s="1309"/>
      <c r="I46" s="107"/>
      <c r="J46" s="107"/>
      <c r="K46" s="107"/>
      <c r="L46" s="1033"/>
      <c r="M46" s="1033"/>
      <c r="N46" s="1033"/>
      <c r="O46" s="1033"/>
      <c r="P46" s="1033"/>
      <c r="Q46" s="1146"/>
      <c r="R46" s="619"/>
      <c r="S46" s="89" t="str">
        <f t="shared" si="2"/>
        <v/>
      </c>
    </row>
    <row r="47" spans="1:21" ht="25.5" customHeight="1" x14ac:dyDescent="0.2">
      <c r="A47" s="656" t="str">
        <f>'IN-GEP-02-02-FOR-11'!B29</f>
        <v>9.-</v>
      </c>
      <c r="B47" s="1309">
        <f>IF('IN-GEP-02-02-FOR-11'!U29="APLICA",'IN-GEP-02-02-FOR-11'!O29,0)</f>
        <v>0</v>
      </c>
      <c r="C47" s="1309"/>
      <c r="D47" s="1309"/>
      <c r="E47" s="1309"/>
      <c r="F47" s="1309"/>
      <c r="G47" s="1309"/>
      <c r="H47" s="1309"/>
      <c r="I47" s="107"/>
      <c r="J47" s="107"/>
      <c r="K47" s="107"/>
      <c r="L47" s="1033"/>
      <c r="M47" s="1033"/>
      <c r="N47" s="1033"/>
      <c r="O47" s="1033"/>
      <c r="P47" s="1033"/>
      <c r="Q47" s="1146"/>
      <c r="R47" s="619"/>
      <c r="S47" s="89" t="str">
        <f t="shared" si="2"/>
        <v/>
      </c>
    </row>
    <row r="48" spans="1:21" ht="25.5" customHeight="1" thickBot="1" x14ac:dyDescent="0.25">
      <c r="A48" s="657" t="str">
        <f>'IN-GEP-02-02-FOR-11'!B30</f>
        <v>10.-</v>
      </c>
      <c r="B48" s="1313">
        <f>IF('IN-GEP-02-02-FOR-11'!U30="APLICA",'IN-GEP-02-02-FOR-11'!O30,0)</f>
        <v>0</v>
      </c>
      <c r="C48" s="1313"/>
      <c r="D48" s="1313"/>
      <c r="E48" s="1313"/>
      <c r="F48" s="1313"/>
      <c r="G48" s="1313"/>
      <c r="H48" s="1313"/>
      <c r="I48" s="183"/>
      <c r="J48" s="183"/>
      <c r="K48" s="183"/>
      <c r="L48" s="729"/>
      <c r="M48" s="729"/>
      <c r="N48" s="729"/>
      <c r="O48" s="729"/>
      <c r="P48" s="729"/>
      <c r="Q48" s="730"/>
      <c r="R48" s="476"/>
      <c r="S48" s="89" t="str">
        <f t="shared" si="2"/>
        <v/>
      </c>
    </row>
    <row r="49" spans="1:25" ht="16.5" customHeight="1" thickBot="1" x14ac:dyDescent="0.25">
      <c r="A49" s="1318"/>
      <c r="B49" s="1318"/>
      <c r="C49" s="1318"/>
      <c r="D49" s="1318"/>
      <c r="E49" s="1318"/>
      <c r="F49" s="1318"/>
      <c r="G49" s="1318"/>
      <c r="H49" s="467"/>
      <c r="I49" s="1319"/>
      <c r="J49" s="1319"/>
      <c r="K49" s="1319"/>
      <c r="L49" s="1319"/>
      <c r="M49" s="1319"/>
      <c r="N49" s="1319"/>
      <c r="O49" s="1319"/>
      <c r="P49" s="1319"/>
      <c r="Q49" s="1319"/>
      <c r="R49" s="448">
        <v>0</v>
      </c>
      <c r="S49" s="1310">
        <f>IFERROR((SUM(S39:S48))/((COUNTA(S39:S48))-(COUNTIFS(S39:S48,""))),0)</f>
        <v>0</v>
      </c>
      <c r="T49" s="1311"/>
      <c r="U49" s="1311"/>
      <c r="V49" s="1311"/>
      <c r="W49" s="1312"/>
      <c r="X49" s="457">
        <f>(S49)/2</f>
        <v>0</v>
      </c>
    </row>
    <row r="50" spans="1:25" ht="8.25" hidden="1" customHeight="1" x14ac:dyDescent="0.2">
      <c r="A50" s="101"/>
      <c r="B50" s="102"/>
      <c r="C50" s="102"/>
      <c r="D50" s="102"/>
      <c r="E50" s="102"/>
      <c r="F50" s="102"/>
      <c r="G50" s="102"/>
      <c r="H50" s="102"/>
      <c r="I50" s="101"/>
      <c r="J50" s="101"/>
      <c r="K50" s="101"/>
      <c r="L50" s="101"/>
      <c r="M50" s="101"/>
      <c r="N50" s="101"/>
      <c r="O50" s="101"/>
      <c r="P50" s="101"/>
      <c r="Q50" s="101"/>
      <c r="R50" s="448">
        <v>0</v>
      </c>
    </row>
    <row r="51" spans="1:25" ht="12.75" hidden="1" customHeight="1" x14ac:dyDescent="0.2">
      <c r="A51" s="741" t="s">
        <v>328</v>
      </c>
      <c r="B51" s="742"/>
      <c r="C51" s="742"/>
      <c r="D51" s="742"/>
      <c r="E51" s="742"/>
      <c r="F51" s="742"/>
      <c r="G51" s="743"/>
      <c r="H51" s="468"/>
      <c r="I51" s="100"/>
      <c r="J51" s="100"/>
      <c r="K51" s="97"/>
      <c r="L51" s="97"/>
      <c r="M51" s="97"/>
      <c r="N51" s="97"/>
      <c r="O51" s="97"/>
      <c r="P51" s="97"/>
      <c r="Q51" s="97"/>
      <c r="R51" s="448">
        <v>0</v>
      </c>
    </row>
    <row r="52" spans="1:25" ht="12.75" hidden="1" customHeight="1" x14ac:dyDescent="0.2">
      <c r="A52" s="172" t="s">
        <v>295</v>
      </c>
      <c r="B52" s="744" t="s">
        <v>286</v>
      </c>
      <c r="C52" s="744"/>
      <c r="D52" s="744"/>
      <c r="E52" s="744"/>
      <c r="F52" s="744"/>
      <c r="G52" s="745"/>
      <c r="H52" s="101"/>
      <c r="I52" s="100"/>
      <c r="J52" s="100"/>
      <c r="K52" s="97"/>
      <c r="L52" s="97"/>
      <c r="M52" s="97"/>
      <c r="N52" s="97"/>
      <c r="O52" s="97"/>
      <c r="P52" s="97"/>
      <c r="Q52" s="97"/>
      <c r="R52" s="448">
        <v>0</v>
      </c>
    </row>
    <row r="53" spans="1:25" ht="12.75" hidden="1" customHeight="1" x14ac:dyDescent="0.2">
      <c r="A53" s="173" t="s">
        <v>291</v>
      </c>
      <c r="B53" s="706" t="s">
        <v>287</v>
      </c>
      <c r="C53" s="706"/>
      <c r="D53" s="706"/>
      <c r="E53" s="706"/>
      <c r="F53" s="706"/>
      <c r="G53" s="707"/>
      <c r="H53" s="101"/>
      <c r="I53" s="100"/>
      <c r="J53" s="100"/>
      <c r="K53" s="97"/>
      <c r="L53" s="97"/>
      <c r="M53" s="97"/>
      <c r="N53" s="97"/>
      <c r="O53" s="97"/>
      <c r="P53" s="97"/>
      <c r="Q53" s="97"/>
      <c r="R53" s="448">
        <v>0</v>
      </c>
      <c r="W53" s="398" t="s">
        <v>331</v>
      </c>
    </row>
    <row r="54" spans="1:25" ht="12.75" hidden="1" customHeight="1" x14ac:dyDescent="0.2">
      <c r="A54" s="173" t="s">
        <v>292</v>
      </c>
      <c r="B54" s="706" t="s">
        <v>288</v>
      </c>
      <c r="C54" s="706"/>
      <c r="D54" s="706"/>
      <c r="E54" s="706"/>
      <c r="F54" s="706"/>
      <c r="G54" s="707"/>
      <c r="H54" s="101"/>
      <c r="I54" s="100"/>
      <c r="J54" s="100"/>
      <c r="K54" s="97"/>
      <c r="L54" s="97"/>
      <c r="M54" s="97"/>
      <c r="N54" s="97"/>
      <c r="O54" s="97"/>
      <c r="P54" s="97"/>
      <c r="Q54" s="97"/>
      <c r="W54" s="398" t="s">
        <v>332</v>
      </c>
    </row>
    <row r="55" spans="1:25" ht="12.75" hidden="1" x14ac:dyDescent="0.2">
      <c r="A55" s="173" t="s">
        <v>293</v>
      </c>
      <c r="B55" s="706" t="s">
        <v>289</v>
      </c>
      <c r="C55" s="706"/>
      <c r="D55" s="706"/>
      <c r="E55" s="706"/>
      <c r="F55" s="706"/>
      <c r="G55" s="707"/>
      <c r="H55" s="101"/>
      <c r="I55" s="100"/>
      <c r="J55" s="100"/>
      <c r="K55" s="97"/>
      <c r="L55" s="97"/>
      <c r="M55" s="97"/>
      <c r="N55" s="97"/>
      <c r="O55" s="97"/>
      <c r="P55" s="97"/>
      <c r="Q55" s="97"/>
      <c r="W55" s="399" t="s">
        <v>333</v>
      </c>
    </row>
    <row r="56" spans="1:25" ht="13.5" hidden="1" thickBot="1" x14ac:dyDescent="0.25">
      <c r="A56" s="174" t="s">
        <v>294</v>
      </c>
      <c r="B56" s="708" t="s">
        <v>290</v>
      </c>
      <c r="C56" s="708"/>
      <c r="D56" s="708"/>
      <c r="E56" s="708"/>
      <c r="F56" s="708"/>
      <c r="G56" s="709"/>
      <c r="H56" s="101"/>
      <c r="I56" s="100"/>
      <c r="J56" s="100"/>
      <c r="K56" s="97"/>
      <c r="L56" s="97"/>
      <c r="M56" s="97"/>
      <c r="N56" s="97"/>
      <c r="O56" s="97"/>
      <c r="P56" s="97"/>
      <c r="Q56" s="97"/>
      <c r="W56" s="400" t="s">
        <v>334</v>
      </c>
    </row>
    <row r="57" spans="1:25" ht="6.75" customHeight="1" thickBot="1" x14ac:dyDescent="0.25">
      <c r="A57" s="401"/>
      <c r="B57" s="401"/>
      <c r="C57" s="401"/>
      <c r="D57" s="401"/>
      <c r="E57" s="401"/>
      <c r="F57" s="401"/>
      <c r="G57" s="401"/>
      <c r="H57" s="401"/>
      <c r="I57" s="401"/>
      <c r="J57" s="401"/>
      <c r="K57" s="401"/>
      <c r="L57" s="401"/>
      <c r="M57" s="401"/>
      <c r="N57" s="401"/>
      <c r="O57" s="401"/>
      <c r="P57" s="401"/>
      <c r="Q57" s="401"/>
      <c r="W57" s="401" t="s">
        <v>337</v>
      </c>
    </row>
    <row r="58" spans="1:25" s="401" customFormat="1" ht="12.75" customHeight="1" x14ac:dyDescent="0.2">
      <c r="A58" s="1170" t="s">
        <v>8</v>
      </c>
      <c r="B58" s="1171"/>
      <c r="C58" s="1171"/>
      <c r="D58" s="1171"/>
      <c r="E58" s="1171"/>
      <c r="F58" s="1171"/>
      <c r="G58" s="1171"/>
      <c r="H58" s="1303"/>
      <c r="I58" s="1275" t="s">
        <v>512</v>
      </c>
      <c r="J58" s="1275"/>
      <c r="K58" s="1275"/>
      <c r="L58" s="1278" t="s">
        <v>162</v>
      </c>
      <c r="M58" s="1278"/>
      <c r="N58" s="1278"/>
      <c r="O58" s="1278"/>
      <c r="P58" s="1278"/>
      <c r="Q58" s="1279"/>
      <c r="R58" s="452"/>
      <c r="T58" s="399" t="s">
        <v>13</v>
      </c>
      <c r="U58" s="461" t="s">
        <v>159</v>
      </c>
      <c r="V58" s="449"/>
      <c r="W58" s="402" t="s">
        <v>335</v>
      </c>
    </row>
    <row r="59" spans="1:25" s="401" customFormat="1" ht="12.75" x14ac:dyDescent="0.2">
      <c r="A59" s="1288"/>
      <c r="B59" s="1289"/>
      <c r="C59" s="1289"/>
      <c r="D59" s="1289"/>
      <c r="E59" s="1289"/>
      <c r="F59" s="1289"/>
      <c r="G59" s="1289"/>
      <c r="H59" s="1304"/>
      <c r="I59" s="1276"/>
      <c r="J59" s="1276"/>
      <c r="K59" s="1276"/>
      <c r="L59" s="1280"/>
      <c r="M59" s="1280"/>
      <c r="N59" s="1280"/>
      <c r="O59" s="1280"/>
      <c r="P59" s="1280"/>
      <c r="Q59" s="1281"/>
      <c r="R59" s="452"/>
      <c r="T59" s="398" t="s">
        <v>331</v>
      </c>
      <c r="U59" s="399" t="s">
        <v>156</v>
      </c>
      <c r="V59" s="449"/>
      <c r="W59" s="401" t="s">
        <v>336</v>
      </c>
    </row>
    <row r="60" spans="1:25" s="401" customFormat="1" ht="12.75" x14ac:dyDescent="0.2">
      <c r="A60" s="1284" t="s">
        <v>10</v>
      </c>
      <c r="B60" s="1276" t="s">
        <v>11</v>
      </c>
      <c r="C60" s="1276"/>
      <c r="D60" s="1276" t="s">
        <v>344</v>
      </c>
      <c r="E60" s="1276"/>
      <c r="F60" s="1290" t="s">
        <v>2</v>
      </c>
      <c r="G60" s="1291"/>
      <c r="H60" s="1314"/>
      <c r="I60" s="1280" t="s">
        <v>291</v>
      </c>
      <c r="J60" s="1280" t="s">
        <v>292</v>
      </c>
      <c r="K60" s="1280" t="s">
        <v>294</v>
      </c>
      <c r="L60" s="1280"/>
      <c r="M60" s="1280"/>
      <c r="N60" s="1280"/>
      <c r="O60" s="1280"/>
      <c r="P60" s="1280"/>
      <c r="Q60" s="1281"/>
      <c r="R60" s="452">
        <v>0</v>
      </c>
      <c r="T60" s="398" t="s">
        <v>332</v>
      </c>
      <c r="U60" s="399" t="s">
        <v>158</v>
      </c>
      <c r="V60" s="449"/>
      <c r="W60" s="449"/>
    </row>
    <row r="61" spans="1:25" s="401" customFormat="1" ht="12.75" customHeight="1" thickBot="1" x14ac:dyDescent="0.25">
      <c r="A61" s="1285"/>
      <c r="B61" s="1277"/>
      <c r="C61" s="1277"/>
      <c r="D61" s="1277"/>
      <c r="E61" s="1277"/>
      <c r="F61" s="1292"/>
      <c r="G61" s="1293"/>
      <c r="H61" s="1315"/>
      <c r="I61" s="1282"/>
      <c r="J61" s="1282">
        <v>2</v>
      </c>
      <c r="K61" s="1282">
        <v>3</v>
      </c>
      <c r="L61" s="1282"/>
      <c r="M61" s="1282"/>
      <c r="N61" s="1282"/>
      <c r="O61" s="1282"/>
      <c r="P61" s="1282"/>
      <c r="Q61" s="1283"/>
      <c r="R61" s="452">
        <v>0</v>
      </c>
      <c r="T61" s="399" t="s">
        <v>333</v>
      </c>
      <c r="U61" s="398" t="s">
        <v>157</v>
      </c>
      <c r="V61" s="449"/>
      <c r="W61" s="449"/>
      <c r="X61" s="449"/>
      <c r="Y61" s="449"/>
    </row>
    <row r="62" spans="1:25" s="401" customFormat="1" ht="55.5" customHeight="1" x14ac:dyDescent="0.2">
      <c r="A62" s="652">
        <f>'IN-GEP-02-02-FOR-11'!B54</f>
        <v>0</v>
      </c>
      <c r="B62" s="1332" t="e">
        <f>'IN-GEP-02-02-FOR-11'!C54</f>
        <v>#N/A</v>
      </c>
      <c r="C62" s="1332"/>
      <c r="D62" s="1332" t="e">
        <f>'IN-GEP-02-02-FOR-11'!J54</f>
        <v>#N/A</v>
      </c>
      <c r="E62" s="1332"/>
      <c r="F62" s="1332" t="e">
        <f>'IN-GEP-02-02-FOR-11'!M54</f>
        <v>#N/A</v>
      </c>
      <c r="G62" s="1332"/>
      <c r="H62" s="1333"/>
      <c r="I62" s="392"/>
      <c r="J62" s="391"/>
      <c r="K62" s="393"/>
      <c r="L62" s="1031"/>
      <c r="M62" s="1144"/>
      <c r="N62" s="1144"/>
      <c r="O62" s="1144"/>
      <c r="P62" s="1144"/>
      <c r="Q62" s="1145"/>
      <c r="R62" s="456"/>
      <c r="S62" s="460" t="str">
        <f>IFERROR(IF(B62="","0",IF(R62=2,1.5,R62-1)),"")</f>
        <v/>
      </c>
      <c r="T62" s="400" t="s">
        <v>334</v>
      </c>
      <c r="U62" s="399"/>
      <c r="V62" s="449"/>
      <c r="W62" s="449"/>
      <c r="X62" s="449"/>
      <c r="Y62" s="449"/>
    </row>
    <row r="63" spans="1:25" s="401" customFormat="1" ht="55.5" customHeight="1" x14ac:dyDescent="0.2">
      <c r="A63" s="652">
        <f>'IN-GEP-02-02-FOR-11'!B55</f>
        <v>0</v>
      </c>
      <c r="B63" s="1322" t="e">
        <f>'IN-GEP-02-02-FOR-11'!C55</f>
        <v>#N/A</v>
      </c>
      <c r="C63" s="1322"/>
      <c r="D63" s="1322" t="e">
        <f>'IN-GEP-02-02-FOR-11'!J55</f>
        <v>#N/A</v>
      </c>
      <c r="E63" s="1322"/>
      <c r="F63" s="1322" t="e">
        <f>'IN-GEP-02-02-FOR-11'!M55</f>
        <v>#N/A</v>
      </c>
      <c r="G63" s="1322"/>
      <c r="H63" s="1334"/>
      <c r="I63" s="394"/>
      <c r="J63" s="462"/>
      <c r="K63" s="395"/>
      <c r="L63" s="1034"/>
      <c r="M63" s="1033"/>
      <c r="N63" s="1033"/>
      <c r="O63" s="1033"/>
      <c r="P63" s="1033"/>
      <c r="Q63" s="1146"/>
      <c r="R63" s="463"/>
      <c r="S63" s="460" t="str">
        <f t="shared" ref="S63:S64" si="3">IFERROR(IF(B63="","0",IF(R63=2,1.5,R63-1)),"")</f>
        <v/>
      </c>
      <c r="T63" s="401" t="s">
        <v>337</v>
      </c>
    </row>
    <row r="64" spans="1:25" s="401" customFormat="1" ht="55.5" customHeight="1" thickBot="1" x14ac:dyDescent="0.25">
      <c r="A64" s="654">
        <f>'IN-GEP-02-02-FOR-11'!B56</f>
        <v>0</v>
      </c>
      <c r="B64" s="1316" t="e">
        <f>'IN-GEP-02-02-FOR-11'!C56</f>
        <v>#N/A</v>
      </c>
      <c r="C64" s="1316"/>
      <c r="D64" s="1316" t="e">
        <f>'IN-GEP-02-02-FOR-11'!J56</f>
        <v>#N/A</v>
      </c>
      <c r="E64" s="1316"/>
      <c r="F64" s="1316" t="e">
        <f>'IN-GEP-02-02-FOR-11'!M56</f>
        <v>#N/A</v>
      </c>
      <c r="G64" s="1316"/>
      <c r="H64" s="1320"/>
      <c r="I64" s="396"/>
      <c r="J64" s="179"/>
      <c r="K64" s="397"/>
      <c r="L64" s="1056"/>
      <c r="M64" s="729"/>
      <c r="N64" s="729"/>
      <c r="O64" s="729"/>
      <c r="P64" s="729"/>
      <c r="Q64" s="730"/>
      <c r="R64" s="463"/>
      <c r="S64" s="460" t="str">
        <f t="shared" si="3"/>
        <v/>
      </c>
      <c r="T64" s="402" t="s">
        <v>335</v>
      </c>
      <c r="U64" s="402"/>
    </row>
    <row r="65" spans="1:24" ht="16.5" customHeight="1" thickBot="1" x14ac:dyDescent="0.25">
      <c r="A65" s="1317"/>
      <c r="B65" s="1318"/>
      <c r="C65" s="1318"/>
      <c r="D65" s="1318"/>
      <c r="E65" s="1318"/>
      <c r="F65" s="1318"/>
      <c r="G65" s="1318"/>
      <c r="H65" s="467"/>
      <c r="I65" s="1319"/>
      <c r="J65" s="1319"/>
      <c r="K65" s="1319"/>
      <c r="L65" s="1319"/>
      <c r="M65" s="1319"/>
      <c r="N65" s="1319"/>
      <c r="O65" s="1319"/>
      <c r="P65" s="1319"/>
      <c r="Q65" s="1319"/>
      <c r="S65" s="1310">
        <f>IFERROR((SUM(S62:S64))/((COUNTA(S62:S64))-(COUNTIFS(S62:S64,""))),0)</f>
        <v>0</v>
      </c>
      <c r="T65" s="1311"/>
      <c r="U65" s="1311"/>
      <c r="V65" s="1311"/>
      <c r="W65" s="1312"/>
      <c r="X65" s="457">
        <f>(S65)/2</f>
        <v>0</v>
      </c>
    </row>
    <row r="66" spans="1:24" s="401" customFormat="1" ht="13.5" hidden="1" customHeight="1" x14ac:dyDescent="0.2">
      <c r="A66" s="1298"/>
      <c r="B66" s="1298"/>
      <c r="C66" s="1298"/>
      <c r="D66" s="1298"/>
      <c r="E66" s="1298"/>
      <c r="F66" s="1298"/>
      <c r="G66" s="1298"/>
      <c r="H66" s="1298"/>
      <c r="I66" s="1298"/>
      <c r="J66" s="1298"/>
      <c r="K66" s="1298"/>
      <c r="L66" s="1298"/>
      <c r="M66" s="1298"/>
      <c r="N66" s="1298"/>
      <c r="O66" s="1298"/>
      <c r="P66" s="1298"/>
      <c r="Q66" s="1298"/>
      <c r="R66" s="452"/>
      <c r="T66" s="401" t="s">
        <v>336</v>
      </c>
    </row>
    <row r="67" spans="1:24" ht="12.75" hidden="1" customHeight="1" x14ac:dyDescent="0.2">
      <c r="A67" s="741" t="s">
        <v>327</v>
      </c>
      <c r="B67" s="742"/>
      <c r="C67" s="742"/>
      <c r="D67" s="742"/>
      <c r="E67" s="742"/>
      <c r="F67" s="742"/>
      <c r="G67" s="743"/>
      <c r="H67" s="468"/>
      <c r="I67" s="100"/>
      <c r="J67" s="100"/>
      <c r="K67" s="97"/>
      <c r="L67" s="97"/>
      <c r="M67" s="97"/>
      <c r="N67" s="97"/>
      <c r="O67" s="97"/>
      <c r="P67" s="97"/>
      <c r="Q67" s="97"/>
    </row>
    <row r="68" spans="1:24" ht="12.75" hidden="1" customHeight="1" x14ac:dyDescent="0.2">
      <c r="A68" s="172" t="s">
        <v>281</v>
      </c>
      <c r="B68" s="744" t="s">
        <v>296</v>
      </c>
      <c r="C68" s="744"/>
      <c r="D68" s="744"/>
      <c r="E68" s="744"/>
      <c r="F68" s="744"/>
      <c r="G68" s="745"/>
      <c r="H68" s="101"/>
      <c r="I68" s="100"/>
      <c r="J68" s="100"/>
      <c r="K68" s="97"/>
      <c r="L68" s="97"/>
      <c r="M68" s="97"/>
      <c r="N68" s="97"/>
      <c r="O68" s="97"/>
      <c r="P68" s="97"/>
      <c r="Q68" s="97"/>
    </row>
    <row r="69" spans="1:24" ht="12.75" hidden="1" customHeight="1" x14ac:dyDescent="0.2">
      <c r="A69" s="173" t="s">
        <v>321</v>
      </c>
      <c r="B69" s="706" t="s">
        <v>317</v>
      </c>
      <c r="C69" s="706"/>
      <c r="D69" s="706"/>
      <c r="E69" s="706"/>
      <c r="F69" s="706"/>
      <c r="G69" s="707"/>
      <c r="H69" s="101"/>
      <c r="I69" s="100"/>
      <c r="J69" s="100"/>
      <c r="K69" s="97"/>
      <c r="L69" s="97"/>
      <c r="M69" s="97"/>
      <c r="N69" s="97"/>
      <c r="O69" s="97"/>
      <c r="P69" s="97"/>
      <c r="Q69" s="97"/>
      <c r="R69" s="448">
        <v>0</v>
      </c>
    </row>
    <row r="70" spans="1:24" ht="12.75" hidden="1" customHeight="1" x14ac:dyDescent="0.2">
      <c r="A70" s="173" t="s">
        <v>322</v>
      </c>
      <c r="B70" s="706" t="s">
        <v>318</v>
      </c>
      <c r="C70" s="706"/>
      <c r="D70" s="706"/>
      <c r="E70" s="706"/>
      <c r="F70" s="706"/>
      <c r="G70" s="707"/>
      <c r="H70" s="101"/>
      <c r="I70" s="100"/>
      <c r="J70" s="100"/>
      <c r="K70" s="97"/>
      <c r="L70" s="97"/>
      <c r="M70" s="97"/>
      <c r="N70" s="97"/>
      <c r="O70" s="97"/>
      <c r="P70" s="97"/>
      <c r="Q70" s="97"/>
      <c r="R70" s="448">
        <v>0</v>
      </c>
    </row>
    <row r="71" spans="1:24" ht="12.75" hidden="1" x14ac:dyDescent="0.2">
      <c r="A71" s="173" t="s">
        <v>323</v>
      </c>
      <c r="B71" s="706" t="s">
        <v>319</v>
      </c>
      <c r="C71" s="706"/>
      <c r="D71" s="706"/>
      <c r="E71" s="706"/>
      <c r="F71" s="706"/>
      <c r="G71" s="707"/>
      <c r="H71" s="101"/>
      <c r="I71" s="100"/>
      <c r="J71" s="100"/>
      <c r="K71" s="97"/>
      <c r="L71" s="97"/>
      <c r="M71" s="97"/>
      <c r="N71" s="97"/>
      <c r="O71" s="97"/>
      <c r="P71" s="97"/>
      <c r="Q71" s="97"/>
      <c r="R71" s="448">
        <v>0</v>
      </c>
    </row>
    <row r="72" spans="1:24" ht="13.5" hidden="1" thickBot="1" x14ac:dyDescent="0.25">
      <c r="A72" s="174" t="s">
        <v>324</v>
      </c>
      <c r="B72" s="708" t="s">
        <v>320</v>
      </c>
      <c r="C72" s="708"/>
      <c r="D72" s="708"/>
      <c r="E72" s="708"/>
      <c r="F72" s="708"/>
      <c r="G72" s="709"/>
      <c r="H72" s="101"/>
      <c r="I72" s="100"/>
      <c r="J72" s="100"/>
      <c r="K72" s="97"/>
      <c r="L72" s="97"/>
      <c r="M72" s="97"/>
      <c r="N72" s="97"/>
      <c r="O72" s="97"/>
      <c r="P72" s="97"/>
      <c r="Q72" s="97"/>
      <c r="R72" s="448">
        <v>0</v>
      </c>
    </row>
    <row r="73" spans="1:24" ht="9" customHeight="1" thickBot="1" x14ac:dyDescent="0.25">
      <c r="A73" s="862"/>
      <c r="B73" s="862"/>
      <c r="C73" s="862"/>
      <c r="D73" s="862"/>
      <c r="E73" s="862"/>
      <c r="F73" s="862"/>
      <c r="G73" s="862"/>
      <c r="H73" s="862"/>
      <c r="I73" s="862"/>
      <c r="J73" s="862"/>
      <c r="K73" s="862"/>
      <c r="L73" s="862"/>
      <c r="M73" s="862"/>
      <c r="N73" s="862"/>
      <c r="O73" s="862"/>
      <c r="P73" s="862"/>
      <c r="Q73" s="862"/>
      <c r="R73" s="448">
        <v>0</v>
      </c>
    </row>
    <row r="74" spans="1:24" s="401" customFormat="1" ht="17.25" customHeight="1" x14ac:dyDescent="0.2">
      <c r="A74" s="1170" t="s">
        <v>9</v>
      </c>
      <c r="B74" s="1171"/>
      <c r="C74" s="1171"/>
      <c r="D74" s="1171"/>
      <c r="E74" s="1171"/>
      <c r="F74" s="1171"/>
      <c r="G74" s="1171"/>
      <c r="H74" s="1303"/>
      <c r="I74" s="1275" t="s">
        <v>512</v>
      </c>
      <c r="J74" s="1275"/>
      <c r="K74" s="1275"/>
      <c r="L74" s="1278" t="s">
        <v>162</v>
      </c>
      <c r="M74" s="1278"/>
      <c r="N74" s="1278"/>
      <c r="O74" s="1278"/>
      <c r="P74" s="1278"/>
      <c r="Q74" s="1279"/>
      <c r="R74" s="448">
        <v>0</v>
      </c>
    </row>
    <row r="75" spans="1:24" s="401" customFormat="1" ht="10.5" customHeight="1" x14ac:dyDescent="0.2">
      <c r="A75" s="1288"/>
      <c r="B75" s="1289"/>
      <c r="C75" s="1289"/>
      <c r="D75" s="1289"/>
      <c r="E75" s="1289"/>
      <c r="F75" s="1289"/>
      <c r="G75" s="1289"/>
      <c r="H75" s="1304"/>
      <c r="I75" s="1276"/>
      <c r="J75" s="1276"/>
      <c r="K75" s="1276"/>
      <c r="L75" s="1280"/>
      <c r="M75" s="1280"/>
      <c r="N75" s="1280"/>
      <c r="O75" s="1280"/>
      <c r="P75" s="1280"/>
      <c r="Q75" s="1281"/>
      <c r="R75" s="448">
        <v>0</v>
      </c>
    </row>
    <row r="76" spans="1:24" s="401" customFormat="1" ht="12.75" x14ac:dyDescent="0.2">
      <c r="A76" s="1284" t="s">
        <v>10</v>
      </c>
      <c r="B76" s="1276" t="s">
        <v>11</v>
      </c>
      <c r="C76" s="1276"/>
      <c r="D76" s="1276" t="s">
        <v>344</v>
      </c>
      <c r="E76" s="1276"/>
      <c r="F76" s="1290" t="s">
        <v>2</v>
      </c>
      <c r="G76" s="1291"/>
      <c r="H76" s="1314"/>
      <c r="I76" s="1280" t="s">
        <v>281</v>
      </c>
      <c r="J76" s="1280" t="s">
        <v>321</v>
      </c>
      <c r="K76" s="1280" t="s">
        <v>635</v>
      </c>
      <c r="L76" s="1280"/>
      <c r="M76" s="1280"/>
      <c r="N76" s="1280"/>
      <c r="O76" s="1280"/>
      <c r="P76" s="1280"/>
      <c r="Q76" s="1281"/>
      <c r="R76" s="448">
        <v>0</v>
      </c>
    </row>
    <row r="77" spans="1:24" s="401" customFormat="1" ht="13.5" thickBot="1" x14ac:dyDescent="0.25">
      <c r="A77" s="1285"/>
      <c r="B77" s="1277"/>
      <c r="C77" s="1277"/>
      <c r="D77" s="1277"/>
      <c r="E77" s="1277"/>
      <c r="F77" s="1292"/>
      <c r="G77" s="1293"/>
      <c r="H77" s="1315"/>
      <c r="I77" s="1282"/>
      <c r="J77" s="1282"/>
      <c r="K77" s="1282"/>
      <c r="L77" s="1282"/>
      <c r="M77" s="1282"/>
      <c r="N77" s="1282"/>
      <c r="O77" s="1282"/>
      <c r="P77" s="1282"/>
      <c r="Q77" s="1283"/>
      <c r="R77" s="448">
        <v>0</v>
      </c>
    </row>
    <row r="78" spans="1:24" s="401" customFormat="1" ht="51.75" customHeight="1" x14ac:dyDescent="0.2">
      <c r="A78" s="651">
        <f>'IN-GEP-02-02-FOR-11'!B58</f>
        <v>0</v>
      </c>
      <c r="B78" s="1322" t="e">
        <f>'IN-GEP-02-02-FOR-11'!C58</f>
        <v>#N/A</v>
      </c>
      <c r="C78" s="1322"/>
      <c r="D78" s="1322" t="e">
        <f>'IN-GEP-02-02-FOR-11'!J58</f>
        <v>#N/A</v>
      </c>
      <c r="E78" s="1322"/>
      <c r="F78" s="1322" t="e">
        <f>'IN-GEP-02-02-FOR-11'!M58</f>
        <v>#N/A</v>
      </c>
      <c r="G78" s="1322"/>
      <c r="H78" s="1322"/>
      <c r="I78" s="109"/>
      <c r="J78" s="109"/>
      <c r="K78" s="109"/>
      <c r="L78" s="1033"/>
      <c r="M78" s="1033"/>
      <c r="N78" s="1033"/>
      <c r="O78" s="1033"/>
      <c r="P78" s="1033"/>
      <c r="Q78" s="1146"/>
      <c r="R78" s="456"/>
      <c r="S78" s="460" t="str">
        <f>IFERROR(IF(B78="","0",IF(R78=2,1.5,R78-1)),"")</f>
        <v/>
      </c>
    </row>
    <row r="79" spans="1:24" s="401" customFormat="1" ht="51.75" customHeight="1" x14ac:dyDescent="0.2">
      <c r="A79" s="652">
        <f>'IN-GEP-02-02-FOR-11'!B59</f>
        <v>0</v>
      </c>
      <c r="B79" s="1322" t="e">
        <f>'IN-GEP-02-02-FOR-11'!C59</f>
        <v>#N/A</v>
      </c>
      <c r="C79" s="1322"/>
      <c r="D79" s="1322" t="e">
        <f>'IN-GEP-02-02-FOR-11'!J59</f>
        <v>#N/A</v>
      </c>
      <c r="E79" s="1322"/>
      <c r="F79" s="1322" t="e">
        <f>'IN-GEP-02-02-FOR-11'!M59</f>
        <v>#N/A</v>
      </c>
      <c r="G79" s="1322"/>
      <c r="H79" s="1322"/>
      <c r="I79" s="109"/>
      <c r="J79" s="109"/>
      <c r="K79" s="109"/>
      <c r="L79" s="1033"/>
      <c r="M79" s="1033"/>
      <c r="N79" s="1033"/>
      <c r="O79" s="1033"/>
      <c r="P79" s="1033"/>
      <c r="Q79" s="1146"/>
      <c r="R79" s="463"/>
      <c r="S79" s="460" t="str">
        <f t="shared" ref="S79:S80" si="4">IFERROR(IF(B79="","0",IF(R79=2,1.5,R79-1)),"")</f>
        <v/>
      </c>
    </row>
    <row r="80" spans="1:24" s="401" customFormat="1" ht="51.75" customHeight="1" thickBot="1" x14ac:dyDescent="0.25">
      <c r="A80" s="654">
        <f>'IN-GEP-02-02-FOR-11'!B60</f>
        <v>0</v>
      </c>
      <c r="B80" s="1316" t="e">
        <f>'IN-GEP-02-02-FOR-11'!C60</f>
        <v>#N/A</v>
      </c>
      <c r="C80" s="1316"/>
      <c r="D80" s="1316" t="e">
        <f>'IN-GEP-02-02-FOR-11'!J60</f>
        <v>#N/A</v>
      </c>
      <c r="E80" s="1316"/>
      <c r="F80" s="1316" t="e">
        <f>'IN-GEP-02-02-FOR-11'!M60</f>
        <v>#N/A</v>
      </c>
      <c r="G80" s="1316"/>
      <c r="H80" s="1316"/>
      <c r="I80" s="179"/>
      <c r="J80" s="179"/>
      <c r="K80" s="179"/>
      <c r="L80" s="729"/>
      <c r="M80" s="729"/>
      <c r="N80" s="729"/>
      <c r="O80" s="729"/>
      <c r="P80" s="729"/>
      <c r="Q80" s="730"/>
      <c r="R80" s="463"/>
      <c r="S80" s="460" t="str">
        <f t="shared" si="4"/>
        <v/>
      </c>
    </row>
    <row r="81" spans="1:24" ht="16.5" customHeight="1" thickBot="1" x14ac:dyDescent="0.25">
      <c r="A81" s="596"/>
      <c r="B81" s="682" t="s">
        <v>228</v>
      </c>
      <c r="C81" s="1323"/>
      <c r="D81" s="1323"/>
      <c r="E81" s="1323"/>
      <c r="F81" s="596"/>
      <c r="G81" s="596"/>
      <c r="H81" s="467"/>
      <c r="I81" s="1319"/>
      <c r="J81" s="1319"/>
      <c r="K81" s="1319"/>
      <c r="L81" s="1319"/>
      <c r="M81" s="1319"/>
      <c r="N81" s="1319"/>
      <c r="O81" s="1319"/>
      <c r="P81" s="1319"/>
      <c r="Q81" s="1319"/>
      <c r="S81" s="1310">
        <f>IFERROR((SUM(S78:S80))/((COUNTA(S78:S80))-(COUNTIFS(S78:S80,""))),0)</f>
        <v>0</v>
      </c>
      <c r="T81" s="1311"/>
      <c r="U81" s="1311"/>
      <c r="V81" s="1311"/>
      <c r="W81" s="1312"/>
      <c r="X81" s="457">
        <f>(S81)/2</f>
        <v>0</v>
      </c>
    </row>
    <row r="82" spans="1:24" ht="16.5" customHeight="1" x14ac:dyDescent="0.2">
      <c r="A82" s="467"/>
      <c r="B82" s="467"/>
      <c r="C82" s="467"/>
      <c r="D82" s="467"/>
      <c r="E82" s="467"/>
      <c r="F82" s="467"/>
      <c r="G82" s="467"/>
      <c r="H82" s="467"/>
      <c r="I82" s="481"/>
      <c r="J82" s="481"/>
      <c r="K82" s="481"/>
      <c r="L82" s="481"/>
      <c r="M82" s="481"/>
      <c r="N82" s="481"/>
      <c r="O82" s="481"/>
      <c r="P82" s="481"/>
      <c r="Q82" s="481"/>
      <c r="S82" s="464"/>
      <c r="T82" s="464"/>
      <c r="U82" s="464"/>
      <c r="V82" s="464"/>
      <c r="W82" s="464"/>
      <c r="X82" s="595"/>
    </row>
    <row r="83" spans="1:24" ht="16.5" hidden="1" customHeight="1" x14ac:dyDescent="0.2">
      <c r="A83" s="467"/>
      <c r="B83" s="467"/>
      <c r="C83" s="467"/>
      <c r="D83" s="467"/>
      <c r="E83" s="467"/>
      <c r="F83" s="467"/>
      <c r="G83" s="467"/>
      <c r="H83" s="467"/>
      <c r="I83" s="481"/>
      <c r="J83" s="481"/>
      <c r="K83" s="481"/>
      <c r="L83" s="481"/>
      <c r="M83" s="481"/>
      <c r="N83" s="481"/>
      <c r="O83" s="481"/>
      <c r="P83" s="481"/>
      <c r="Q83" s="481"/>
      <c r="S83" s="464"/>
      <c r="T83" s="464"/>
      <c r="U83" s="464"/>
      <c r="V83" s="464"/>
      <c r="W83" s="464"/>
      <c r="X83" s="595"/>
    </row>
    <row r="84" spans="1:24" ht="16.5" customHeight="1" x14ac:dyDescent="0.2">
      <c r="A84" s="467"/>
      <c r="B84" s="467"/>
      <c r="C84" s="467"/>
      <c r="D84" s="467"/>
      <c r="E84" s="467"/>
      <c r="F84" s="124"/>
      <c r="G84" s="467"/>
      <c r="H84" s="467"/>
      <c r="I84" s="481"/>
      <c r="J84" s="481"/>
      <c r="K84" s="481"/>
      <c r="L84" s="481"/>
      <c r="M84" s="481"/>
      <c r="N84" s="481"/>
      <c r="O84" s="481"/>
      <c r="P84" s="481"/>
      <c r="Q84" s="481"/>
      <c r="S84" s="464"/>
      <c r="T84" s="464"/>
      <c r="U84" s="464"/>
      <c r="V84" s="464"/>
      <c r="W84" s="464"/>
      <c r="X84" s="595"/>
    </row>
    <row r="85" spans="1:24" ht="16.5" customHeight="1" x14ac:dyDescent="0.2">
      <c r="A85" s="467"/>
      <c r="B85" s="467"/>
      <c r="C85" s="467"/>
      <c r="D85" s="467"/>
      <c r="E85" s="467"/>
      <c r="F85" s="594"/>
      <c r="G85" s="599"/>
      <c r="H85" s="467"/>
      <c r="I85" s="481"/>
      <c r="J85" s="481"/>
      <c r="K85" s="481"/>
      <c r="L85" s="481"/>
      <c r="M85" s="481"/>
      <c r="N85" s="481"/>
      <c r="O85" s="481"/>
      <c r="P85" s="481"/>
      <c r="Q85" s="481"/>
      <c r="S85" s="464"/>
      <c r="T85" s="464"/>
      <c r="U85" s="464"/>
      <c r="V85" s="464"/>
      <c r="W85" s="464"/>
      <c r="X85" s="595"/>
    </row>
    <row r="86" spans="1:24" s="401" customFormat="1" ht="15" customHeight="1" thickBot="1" x14ac:dyDescent="0.25">
      <c r="F86" s="1271" t="s">
        <v>705</v>
      </c>
      <c r="G86" s="1271"/>
      <c r="R86" s="452"/>
    </row>
    <row r="87" spans="1:24" ht="16.5" customHeight="1" thickBot="1" x14ac:dyDescent="0.25">
      <c r="A87" s="596"/>
      <c r="B87" s="596"/>
      <c r="C87" s="596"/>
      <c r="D87" s="596"/>
      <c r="E87" s="596"/>
      <c r="F87" s="598"/>
      <c r="G87" s="596"/>
      <c r="H87" s="467"/>
      <c r="I87" s="597"/>
      <c r="J87" s="597"/>
      <c r="K87" s="597"/>
      <c r="L87" s="597"/>
      <c r="M87" s="597"/>
      <c r="N87" s="597"/>
      <c r="O87" s="597"/>
      <c r="P87" s="597"/>
      <c r="Q87" s="597"/>
      <c r="R87" s="449"/>
      <c r="T87" s="1321">
        <f>IFERROR((SUM(S17:S26))/((COUNTA(S17:S26))-(COUNTIFS(S17:S26,0))),0)</f>
        <v>0</v>
      </c>
      <c r="U87" s="1311"/>
      <c r="V87" s="1311"/>
      <c r="W87" s="1312"/>
      <c r="X87" s="457">
        <f>(T87)/5</f>
        <v>0</v>
      </c>
    </row>
    <row r="88" spans="1:24" ht="12.75" customHeight="1" x14ac:dyDescent="0.2">
      <c r="A88" s="596"/>
      <c r="B88" s="596"/>
      <c r="C88" s="596"/>
      <c r="D88" s="1331" t="s">
        <v>608</v>
      </c>
      <c r="E88" s="1331"/>
      <c r="F88" s="703">
        <f>'IN-GEP-02-02-FOR-11'!F10</f>
        <v>0</v>
      </c>
      <c r="G88" s="672"/>
      <c r="H88" s="596"/>
      <c r="I88" s="596"/>
      <c r="J88" s="596"/>
      <c r="K88" s="596"/>
      <c r="L88" s="596"/>
      <c r="M88" s="596"/>
      <c r="N88" s="596"/>
      <c r="O88" s="596"/>
      <c r="P88" s="596"/>
      <c r="Q88" s="596"/>
      <c r="S88" s="464"/>
      <c r="T88" s="464"/>
      <c r="U88" s="464"/>
      <c r="V88" s="464"/>
      <c r="W88" s="464"/>
      <c r="X88" s="465"/>
    </row>
    <row r="89" spans="1:24" ht="12.75" x14ac:dyDescent="0.2">
      <c r="D89" s="1324" t="s">
        <v>634</v>
      </c>
      <c r="E89" s="1324"/>
      <c r="F89" s="703">
        <f>'IN-GEP-02-02-FOR-11'!S10</f>
        <v>0</v>
      </c>
      <c r="R89" s="449"/>
    </row>
    <row r="90" spans="1:24" ht="12.75" x14ac:dyDescent="0.2">
      <c r="R90" s="464"/>
      <c r="S90" s="464"/>
      <c r="T90" s="464"/>
      <c r="U90" s="464"/>
      <c r="V90" s="464"/>
    </row>
    <row r="91" spans="1:24" ht="12.75" x14ac:dyDescent="0.2">
      <c r="B91" s="466"/>
      <c r="C91" s="466"/>
    </row>
    <row r="92" spans="1:24" ht="12.75" x14ac:dyDescent="0.2">
      <c r="A92" s="449"/>
    </row>
    <row r="93" spans="1:24" ht="12.75" x14ac:dyDescent="0.2">
      <c r="A93" s="449"/>
    </row>
    <row r="94" spans="1:24" ht="12.75" x14ac:dyDescent="0.2">
      <c r="A94" s="449"/>
    </row>
    <row r="95" spans="1:24" ht="12.75" x14ac:dyDescent="0.2">
      <c r="A95" s="449"/>
    </row>
    <row r="96" spans="1:24" ht="12.75" x14ac:dyDescent="0.2">
      <c r="A96" s="449"/>
    </row>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sheetData>
  <sheetProtection algorithmName="SHA-512" hashValue="iKJLdaxOOm0ycuRm9/iwrkqCPngVGFx5FRdROEm0Ah30X014VjKcg5l2A3MSSf1iit9dHkDdOTVndiPW7asnOw==" saltValue="a5OaA17djU5QZBWX+sICsQ==" spinCount="100000" sheet="1" objects="1" scenarios="1"/>
  <mergeCells count="178">
    <mergeCell ref="F1:L4"/>
    <mergeCell ref="A1:E4"/>
    <mergeCell ref="D88:E88"/>
    <mergeCell ref="B47:H47"/>
    <mergeCell ref="I76:I77"/>
    <mergeCell ref="J76:J77"/>
    <mergeCell ref="K76:K77"/>
    <mergeCell ref="B71:G71"/>
    <mergeCell ref="B72:G72"/>
    <mergeCell ref="A73:Q73"/>
    <mergeCell ref="I74:K75"/>
    <mergeCell ref="L74:Q77"/>
    <mergeCell ref="A76:A77"/>
    <mergeCell ref="B76:C77"/>
    <mergeCell ref="D76:E77"/>
    <mergeCell ref="A74:H75"/>
    <mergeCell ref="F76:H77"/>
    <mergeCell ref="F62:H62"/>
    <mergeCell ref="F63:H63"/>
    <mergeCell ref="B62:C62"/>
    <mergeCell ref="D62:E62"/>
    <mergeCell ref="L48:Q48"/>
    <mergeCell ref="A49:G49"/>
    <mergeCell ref="I49:Q49"/>
    <mergeCell ref="L62:Q62"/>
    <mergeCell ref="D89:E89"/>
    <mergeCell ref="B63:C63"/>
    <mergeCell ref="D63:E63"/>
    <mergeCell ref="L63:Q63"/>
    <mergeCell ref="G9:H9"/>
    <mergeCell ref="A9:B9"/>
    <mergeCell ref="C9:F9"/>
    <mergeCell ref="I6:Q6"/>
    <mergeCell ref="I7:Q7"/>
    <mergeCell ref="I9:Q9"/>
    <mergeCell ref="B52:G52"/>
    <mergeCell ref="B53:G53"/>
    <mergeCell ref="L45:Q45"/>
    <mergeCell ref="L46:Q46"/>
    <mergeCell ref="L47:Q47"/>
    <mergeCell ref="L42:Q42"/>
    <mergeCell ref="L43:Q43"/>
    <mergeCell ref="L44:Q44"/>
    <mergeCell ref="B42:H42"/>
    <mergeCell ref="B43:H43"/>
    <mergeCell ref="B44:H44"/>
    <mergeCell ref="B45:H45"/>
    <mergeCell ref="B46:H46"/>
    <mergeCell ref="S81:W81"/>
    <mergeCell ref="T87:W87"/>
    <mergeCell ref="L78:Q78"/>
    <mergeCell ref="B79:C79"/>
    <mergeCell ref="D79:E79"/>
    <mergeCell ref="L79:Q79"/>
    <mergeCell ref="B80:C80"/>
    <mergeCell ref="D80:E80"/>
    <mergeCell ref="L80:Q80"/>
    <mergeCell ref="F78:H78"/>
    <mergeCell ref="F79:H79"/>
    <mergeCell ref="F80:H80"/>
    <mergeCell ref="B78:C78"/>
    <mergeCell ref="D78:E78"/>
    <mergeCell ref="I81:Q81"/>
    <mergeCell ref="C81:E81"/>
    <mergeCell ref="S65:W65"/>
    <mergeCell ref="A66:Q66"/>
    <mergeCell ref="A67:G67"/>
    <mergeCell ref="B68:G68"/>
    <mergeCell ref="B69:G69"/>
    <mergeCell ref="B70:G70"/>
    <mergeCell ref="B64:C64"/>
    <mergeCell ref="D64:E64"/>
    <mergeCell ref="L64:Q64"/>
    <mergeCell ref="A65:G65"/>
    <mergeCell ref="I65:Q65"/>
    <mergeCell ref="F64:H64"/>
    <mergeCell ref="S49:W49"/>
    <mergeCell ref="A51:G51"/>
    <mergeCell ref="B48:H48"/>
    <mergeCell ref="I58:K59"/>
    <mergeCell ref="L58:Q61"/>
    <mergeCell ref="A60:A61"/>
    <mergeCell ref="B60:C61"/>
    <mergeCell ref="D60:E61"/>
    <mergeCell ref="I60:I61"/>
    <mergeCell ref="J60:J61"/>
    <mergeCell ref="K60:K61"/>
    <mergeCell ref="A58:H59"/>
    <mergeCell ref="F60:H61"/>
    <mergeCell ref="B54:G54"/>
    <mergeCell ref="B55:G55"/>
    <mergeCell ref="B56:G56"/>
    <mergeCell ref="L41:Q41"/>
    <mergeCell ref="B32:G32"/>
    <mergeCell ref="B33:G33"/>
    <mergeCell ref="I35:K36"/>
    <mergeCell ref="L35:Q38"/>
    <mergeCell ref="T35:U35"/>
    <mergeCell ref="I37:I38"/>
    <mergeCell ref="J37:J38"/>
    <mergeCell ref="A35:H36"/>
    <mergeCell ref="B37:H38"/>
    <mergeCell ref="B39:H39"/>
    <mergeCell ref="B40:H40"/>
    <mergeCell ref="B41:H41"/>
    <mergeCell ref="A37:A38"/>
    <mergeCell ref="K37:K38"/>
    <mergeCell ref="L39:Q39"/>
    <mergeCell ref="L40:Q40"/>
    <mergeCell ref="A27:Q27"/>
    <mergeCell ref="A28:G28"/>
    <mergeCell ref="S28:W28"/>
    <mergeCell ref="B29:G29"/>
    <mergeCell ref="B30:G30"/>
    <mergeCell ref="B31:G31"/>
    <mergeCell ref="I25:J25"/>
    <mergeCell ref="K25:L25"/>
    <mergeCell ref="M25:Q25"/>
    <mergeCell ref="I26:J26"/>
    <mergeCell ref="K26:L26"/>
    <mergeCell ref="M26:Q26"/>
    <mergeCell ref="B25:F25"/>
    <mergeCell ref="B26:F26"/>
    <mergeCell ref="B24:F24"/>
    <mergeCell ref="M19:Q19"/>
    <mergeCell ref="M20:Q20"/>
    <mergeCell ref="B20:F20"/>
    <mergeCell ref="I23:J23"/>
    <mergeCell ref="K23:L23"/>
    <mergeCell ref="M23:Q23"/>
    <mergeCell ref="I24:J24"/>
    <mergeCell ref="K24:L24"/>
    <mergeCell ref="M24:Q24"/>
    <mergeCell ref="M21:Q21"/>
    <mergeCell ref="I22:J22"/>
    <mergeCell ref="K22:L22"/>
    <mergeCell ref="M22:Q22"/>
    <mergeCell ref="I19:J19"/>
    <mergeCell ref="I20:J20"/>
    <mergeCell ref="K20:L20"/>
    <mergeCell ref="I21:J21"/>
    <mergeCell ref="K21:L21"/>
    <mergeCell ref="B19:F19"/>
    <mergeCell ref="K19:L19"/>
    <mergeCell ref="M8:Q8"/>
    <mergeCell ref="A7:B8"/>
    <mergeCell ref="C7:F8"/>
    <mergeCell ref="B21:F21"/>
    <mergeCell ref="B22:F22"/>
    <mergeCell ref="B23:F23"/>
    <mergeCell ref="I18:J18"/>
    <mergeCell ref="K18:L18"/>
    <mergeCell ref="K17:L17"/>
    <mergeCell ref="I17:J17"/>
    <mergeCell ref="G6:H6"/>
    <mergeCell ref="G7:H7"/>
    <mergeCell ref="G8:H8"/>
    <mergeCell ref="F86:G86"/>
    <mergeCell ref="N1:Q1"/>
    <mergeCell ref="N2:Q2"/>
    <mergeCell ref="N3:Q3"/>
    <mergeCell ref="N4:Q4"/>
    <mergeCell ref="A6:B6"/>
    <mergeCell ref="C6:F6"/>
    <mergeCell ref="A12:Q12"/>
    <mergeCell ref="I13:J16"/>
    <mergeCell ref="K13:L16"/>
    <mergeCell ref="M13:Q16"/>
    <mergeCell ref="A15:A16"/>
    <mergeCell ref="H13:H16"/>
    <mergeCell ref="G13:G16"/>
    <mergeCell ref="A13:F14"/>
    <mergeCell ref="B15:F16"/>
    <mergeCell ref="M17:Q17"/>
    <mergeCell ref="M18:Q18"/>
    <mergeCell ref="B17:F17"/>
    <mergeCell ref="B18:F18"/>
    <mergeCell ref="I8:L8"/>
  </mergeCells>
  <conditionalFormatting sqref="B37">
    <cfRule type="expression" dxfId="0" priority="1">
      <formula>B37=0</formula>
    </cfRule>
  </conditionalFormatting>
  <dataValidations count="5">
    <dataValidation type="list" allowBlank="1" showInputMessage="1" showErrorMessage="1" sqref="WPM62:WPN63 WFQ66:WFR66 CY64:CZ64 DA62:DB63 WPM66:WPN66 MU64:MV64 MW62:MX63 DA66:DB66 WQ64:WR64 WS62:WT63 MW66:MX66 AGM64:AGN64 AGO62:AGP63 WS66:WT66 AQI64:AQJ64 AQK62:AQL63 AGO66:AGP66 BAE64:BAF64 BAG62:BAH63 AQK66:AQL66 BKA64:BKB64 BKC62:BKD63 BAG66:BAH66 BTW64:BTX64 BTY62:BTZ63 BKC66:BKD66 CDS64:CDT64 CDU62:CDV63 BTY66:BTZ66 CNO64:CNP64 CNQ62:CNR63 CDU66:CDV66 CXK64:CXL64 CXM62:CXN63 CNQ66:CNR66 DHG64:DHH64 DHI62:DHJ63 CXM66:CXN66 DRC64:DRD64 DRE62:DRF63 DHI66:DHJ66 EAY64:EAZ64 EBA62:EBB63 DRE66:DRF66 EKU64:EKV64 EKW62:EKX63 EBA66:EBB66 EUQ64:EUR64 EUS62:EUT63 EKW66:EKX66 FEM64:FEN64 FEO62:FEP63 EUS66:EUT66 FOI64:FOJ64 FOK62:FOL63 FEO66:FEP66 FYE64:FYF64 FYG62:FYH63 FOK66:FOL66 GIA64:GIB64 GIC62:GID63 FYG66:FYH66 GRW64:GRX64 GRY62:GRZ63 GIC66:GID66 HBS64:HBT64 HBU62:HBV63 GRY66:GRZ66 HLO64:HLP64 HLQ62:HLR63 HBU66:HBV66 HVK64:HVL64 HVM62:HVN63 HLQ66:HLR66 IFG64:IFH64 IFI62:IFJ63 HVM66:HVN66 IPC64:IPD64 IPE62:IPF63 IFI66:IFJ66 IYY64:IYZ64 IZA62:IZB63 IPE66:IPF66 JIU64:JIV64 JIW62:JIX63 IZA66:IZB66 JSQ64:JSR64 JSS62:JST63 JIW66:JIX66 KCM64:KCN64 KCO62:KCP63 JSS66:JST66 KMI64:KMJ64 KMK62:KML63 KCO66:KCP66 KWE64:KWF64 KWG62:KWH63 KMK66:KML66 LGA64:LGB64 LGC62:LGD63 KWG66:KWH66 LPW64:LPX64 LPY62:LPZ63 LGC66:LGD66 LZS64:LZT64 LZU62:LZV63 LPY66:LPZ66 MJO64:MJP64 MJQ62:MJR63 LZU66:LZV66 MTK64:MTL64 MTM62:MTN63 MJQ66:MJR66 NDG64:NDH64 NDI62:NDJ63 MTM66:MTN66 NNC64:NND64 NNE62:NNF63 NDI66:NDJ66 NWY64:NWZ64 NXA62:NXB63 NNE66:NNF66 OGU64:OGV64 OGW62:OGX63 NXA66:NXB66 OQQ64:OQR64 OQS62:OQT63 OGW66:OGX66 PAM64:PAN64 PAO62:PAP63 OQS66:OQT66 PKI64:PKJ64 PKK62:PKL63 PAO66:PAP66 PUE64:PUF64 PUG62:PUH63 PKK66:PKL66 QEA64:QEB64 QEC62:QED63 PUG66:PUH66 QNW64:QNX64 QNY62:QNZ63 QEC66:QED66 QXS64:QXT64 QXU62:QXV63 QNY66:QNZ66 RHO64:RHP64 RHQ62:RHR63 QXU66:QXV66 RRK64:RRL64 RRM62:RRN63 RHQ66:RHR66 SBG64:SBH64 SBI62:SBJ63 RRM66:RRN66 SLC64:SLD64 SLE62:SLF63 SBI66:SBJ66 SUY64:SUZ64 SVA62:SVB63 SLE66:SLF66 TEU64:TEV64 TEW62:TEX63 SVA66:SVB66 TOQ64:TOR64 TOS62:TOT63 TEW66:TEX66 TYM64:TYN64 TYO62:TYP63 TOS66:TOT66 UII64:UIJ64 UIK62:UIL63 TYO66:TYP66 USE64:USF64 USG62:USH63 UIK66:UIL66 VCA64:VCB64 VCC62:VCD63 USG66:USH66 VLW64:VLX64 VLY62:VLZ63 VCC66:VCD66 VVS64:VVT64 VVU62:VVV63 VLY66:VLZ66 WFO64:WFP64 WFQ62:WFR63 WPK64:WPL64 VVU66:VVV66" xr:uid="{00000000-0002-0000-0B00-000000000000}">
      <formula1>$L$115:$L$119</formula1>
    </dataValidation>
    <dataValidation type="list" allowBlank="1" showInputMessage="1" showErrorMessage="1" sqref="WEX62:WFF63 VBJ66:VBR66 VVB62:VVJ63 URN66:URV66 VLF62:VLN63 UHR66:UHZ66 VBJ62:VBR63 TXV66:TYD66 URN62:URV63 TNZ66:TOH66 UHR62:UHZ63 TED66:TEL66 TXV62:TYD63 SUH66:SUP66 TNZ62:TOH63 SKL66:SKT66 TED62:TEL63 SAP66:SAX66 SUH62:SUP63 RQT66:RRB66 SKL62:SKT63 RGX66:RHF66 SAP62:SAX63 QXB66:QXJ66 RQT62:RRB63 QNF66:QNN66 RGX62:RHF63 QDJ66:QDR66 QXB62:QXJ63 PTN66:PTV66 QNF62:QNN63 PJR66:PJZ66 QDJ62:QDR63 OZV66:PAD66 PTN62:PTV63 OPZ66:OQH66 PJR62:PJZ63 OGD66:OGL66 OZV62:PAD63 NWH66:NWP66 OPZ62:OQH63 NML66:NMT66 OGD62:OGL63 NCP66:NCX66 NWH62:NWP63 MST66:MTB66 NML62:NMT63 MIX66:MJF66 NCP62:NCX63 LZB66:LZJ66 MST62:MTB63 LPF66:LPN66 MIX62:MJF63 LFJ66:LFR66 LZB62:LZJ63 KVN66:KVV66 LPF62:LPN63 KLR66:KLZ66 LFJ62:LFR63 KBV66:KCD66 KVN62:KVV63 JRZ66:JSH66 KLR62:KLZ63 JID66:JIL66 KBV62:KCD63 IYH66:IYP66 JRZ62:JSH63 IOL66:IOT66 JID62:JIL63 IEP66:IEX66 IYH62:IYP63 HUT66:HVB66 IOL62:IOT63 HKX66:HLF66 IEP62:IEX63 HBB66:HBJ66 HUT62:HVB63 GRF66:GRN66 HKX62:HLF63 GHJ66:GHR66 HBB62:HBJ63 FXN66:FXV66 GRF62:GRN63 FNR66:FNZ66 GHJ62:GHR63 FDV66:FED66 FXN62:FXV63 ETZ66:EUH66 FNR62:FNZ63 EKD66:EKL66 FDV62:FED63 EAH66:EAP66 ETZ62:EUH63 DQL66:DQT66 EKD62:EKL63 DGP66:DGX66 EAH62:EAP63 CWT66:CXB66 DQL62:DQT63 CMX66:CNF66 DGP62:DGX63 CDB66:CDJ66 CWT62:CXB63 BTF66:BTN66 CMX62:CNF63 BJJ66:BJR66 CDB62:CDJ63 AZN66:AZV66 BTF62:BTN63 APR66:APZ66 BJJ62:BJR63 AFV66:AGD66 AZN62:AZV63 CH66:CP66 APR62:APZ63 WOT66:WPB66 AFV62:AGD63 VZ66:WH66 CH62:CP63 MD66:ML66 WOT62:WPB63 WEX66:WFF66 VZ62:WH63 VVB66:VVJ66 MD62:ML63 VLF66:VLN66 WEV64:WFD64 MB64:MJ64 VX64:WF64 WOR64:WOZ64 CF64:CN64 AFT64:AGB64 APP64:APX64 AZL64:AZT64 BJH64:BJP64 BTD64:BTL64 CCZ64:CDH64 CMV64:CND64 CWR64:CWZ64 DGN64:DGV64 DQJ64:DQR64 EAF64:EAN64 EKB64:EKJ64 ETX64:EUF64 FDT64:FEB64 FNP64:FNX64 FXL64:FXT64 GHH64:GHP64 GRD64:GRL64 HAZ64:HBH64 HKV64:HLD64 HUR64:HUZ64 IEN64:IEV64 IOJ64:IOR64 IYF64:IYN64 JIB64:JIJ64 JRX64:JSF64 KBT64:KCB64 KLP64:KLX64 KVL64:KVT64 LFH64:LFP64 LPD64:LPL64 LYZ64:LZH64 MIV64:MJD64 MSR64:MSZ64 NCN64:NCV64 NMJ64:NMR64 NWF64:NWN64 OGB64:OGJ64 OPX64:OQF64 OZT64:PAB64 PJP64:PJX64 PTL64:PTT64 QDH64:QDP64 QND64:QNL64 QWZ64:QXH64 RGV64:RHD64 RQR64:RQZ64 SAN64:SAV64 SKJ64:SKR64 SUF64:SUN64 TEB64:TEJ64 TNX64:TOF64 TXT64:TYB64 UHP64:UHX64 URL64:URT64 VBH64:VBP64 VLD64:VLL64 VUZ64:VVH64" xr:uid="{00000000-0002-0000-0B00-000001000000}">
      <formula1>COMPETENCIAS</formula1>
    </dataValidation>
    <dataValidation type="list" allowBlank="1" showInputMessage="1" showErrorMessage="1" sqref="WFQ17:WFR27 DA17:DB27 MW78:MX80 WPM78:WPN80 DA78:DB80 WFQ78:WFR80 VVU78:VVV80 VLY78:VLZ80 VCC78:VCD80 USG78:USH80 UIK78:UIL80 TYO78:TYP80 TOS78:TOT80 TEW78:TEX80 SVA78:SVB80 SLE78:SLF80 SBI78:SBJ80 RRM78:RRN80 RHQ78:RHR80 QXU78:QXV80 QNY78:QNZ80 QEC78:QED80 PUG78:PUH80 PKK78:PKL80 PAO78:PAP80 OQS78:OQT80 OGW78:OGX80 NXA78:NXB80 NNE78:NNF80 NDI78:NDJ80 MTM78:MTN80 MJQ78:MJR80 LZU78:LZV80 LPY78:LPZ80 LGC78:LGD80 KWG78:KWH80 KMK78:KML80 KCO78:KCP80 JSS78:JST80 JIW78:JIX80 IZA78:IZB80 IPE78:IPF80 IFI78:IFJ80 HVM78:HVN80 HLQ78:HLR80 HBU78:HBV80 GRY78:GRZ80 GIC78:GID80 FYG78:FYH80 FOK78:FOL80 FEO78:FEP80 EUS78:EUT80 EKW78:EKX80 EBA78:EBB80 DRE78:DRF80 DHI78:DHJ80 CXM78:CXN80 CNQ78:CNR80 CDU78:CDV80 BTY78:BTZ80 BKC78:BKD80 BAG78:BAH80 AQK78:AQL80 AGO78:AGP80 WS78:WT80 WS86:WT86 AGO86:AGP86 AQK86:AQL86 BAG86:BAH86 BKC86:BKD86 BTY86:BTZ86 CDU86:CDV86 CNQ86:CNR86 CXM86:CXN86 DHI86:DHJ86 DRE86:DRF86 EBA86:EBB86 EKW86:EKX86 EUS86:EUT86 FEO86:FEP86 FOK86:FOL86 FYG86:FYH86 GIC86:GID86 GRY86:GRZ86 HBU86:HBV86 HLQ86:HLR86 HVM86:HVN86 IFI86:IFJ86 IPE86:IPF86 IZA86:IZB86 JIW86:JIX86 JSS86:JST86 KCO86:KCP86 KMK86:KML86 KWG86:KWH86 LGC86:LGD86 LPY86:LPZ86 LZU86:LZV86 MJQ86:MJR86 MTM86:MTN86 NDI86:NDJ86 NNE86:NNF86 NXA86:NXB86 OGW86:OGX86 OQS86:OQT86 PAO86:PAP86 PKK86:PKL86 PUG86:PUH86 QEC86:QED86 QNY86:QNZ86 QXU86:QXV86 RHQ86:RHR86 RRM86:RRN86 SBI86:SBJ86 SLE86:SLF86 SVA86:SVB86 TEW86:TEX86 TOS86:TOT86 TYO86:TYP86 UIK86:UIL86 USG86:USH86 VCC86:VCD86 VLY86:VLZ86 VVU86:VVV86 WFQ86:WFR86 DA86:DB86 MW86:MX86 WPM17:WPN27 MW17:MX27 WS17:WT27 AGO17:AGP27 AQK17:AQL27 BAG17:BAH27 BKC17:BKD27 BTY17:BTZ27 CDU17:CDV27 CNQ17:CNR27 CXM17:CXN27 DHI17:DHJ27 DRE17:DRF27 EBA17:EBB27 EKW17:EKX27 EUS17:EUT27 FEO17:FEP27 FOK17:FOL27 FYG17:FYH27 GIC17:GID27 GRY17:GRZ27 HBU17:HBV27 HLQ17:HLR27 HVM17:HVN27 IFI17:IFJ27 IPE17:IPF27 IZA17:IZB27 JIW17:JIX27 JSS17:JST27 KCO17:KCP27 KMK17:KML27 KWG17:KWH27 LGC17:LGD27 LPY17:LPZ27 LZU17:LZV27 MJQ17:MJR27 MTM17:MTN27 NDI17:NDJ27 NNE17:NNF27 NXA17:NXB27 OGW17:OGX27 OQS17:OQT27 PAO17:PAP27 PKK17:PKL27 PUG17:PUH27 QEC17:QED27 QNY17:QNZ27 QXU17:QXV27 RHQ17:RHR27 RRM17:RRN27 SBI17:SBJ27 SLE17:SLF27 SVA17:SVB27 TEW17:TEX27 TOS17:TOT27 TYO17:TYP27 UIK17:UIL27 USG17:USH27 VCC17:VCD27 VLY17:VLZ27 VVU17:VVV27 WPM86:WPN86" xr:uid="{00000000-0002-0000-0B00-000002000000}">
      <formula1>$M$115:$M$119</formula1>
    </dataValidation>
    <dataValidation type="list" allowBlank="1" showInputMessage="1" showErrorMessage="1" errorTitle="Error en los datos" error="El dato introducido no es aceptable. Por favor, selecciona un dato de la lista._x000a_" promptTitle="Importante" prompt="Selecciona un dato de la lista; cualquier otro valor no será admitido." sqref="I17:J26" xr:uid="{00000000-0002-0000-0B00-000003000000}">
      <formula1>$T$17:$T$19</formula1>
    </dataValidation>
    <dataValidation type="list" allowBlank="1" showInputMessage="1" showErrorMessage="1" errorTitle="Error en los datos" error="El dato introducido no es aceptable. Por favor, selecciona un dato de la lista._x000a_" promptTitle="Importante" prompt="Selecciona un dato de la lista; cualquier otro valor no será admitido." sqref="K17:L26" xr:uid="{00000000-0002-0000-0B00-000004000000}">
      <formula1>$V$17:$V$19</formula1>
    </dataValidation>
  </dataValidations>
  <pageMargins left="0.70866141732283472" right="0.70866141732283472" top="0.74803149606299213" bottom="0.74803149606299213" header="0.31496062992125984" footer="0.31496062992125984"/>
  <pageSetup scale="45" orientation="portrait" horizontalDpi="4294967294" verticalDpi="4294967294" r:id="rId1"/>
  <colBreaks count="1" manualBreakCount="1">
    <brk id="62" max="88" man="1"/>
  </colBreaks>
  <drawing r:id="rId2"/>
  <legacyDrawing r:id="rId3"/>
  <picture r:id="rId4"/>
  <mc:AlternateContent xmlns:mc="http://schemas.openxmlformats.org/markup-compatibility/2006">
    <mc:Choice Requires="x14">
      <controls>
        <mc:AlternateContent xmlns:mc="http://schemas.openxmlformats.org/markup-compatibility/2006">
          <mc:Choice Requires="x14">
            <control shapeId="27649" r:id="rId5" name="Option Button 1">
              <controlPr locked="0" defaultSize="0" autoFill="0" autoLine="0" autoPict="0">
                <anchor moveWithCells="1">
                  <from>
                    <xdr:col>10</xdr:col>
                    <xdr:colOff>180975</xdr:colOff>
                    <xdr:row>61</xdr:row>
                    <xdr:rowOff>209550</xdr:rowOff>
                  </from>
                  <to>
                    <xdr:col>10</xdr:col>
                    <xdr:colOff>400050</xdr:colOff>
                    <xdr:row>61</xdr:row>
                    <xdr:rowOff>466725</xdr:rowOff>
                  </to>
                </anchor>
              </controlPr>
            </control>
          </mc:Choice>
        </mc:AlternateContent>
        <mc:AlternateContent xmlns:mc="http://schemas.openxmlformats.org/markup-compatibility/2006">
          <mc:Choice Requires="x14">
            <control shapeId="27650" r:id="rId6" name="Option Button 2">
              <controlPr locked="0" defaultSize="0" autoFill="0" autoLine="0" autoPict="0">
                <anchor moveWithCells="1">
                  <from>
                    <xdr:col>9</xdr:col>
                    <xdr:colOff>190500</xdr:colOff>
                    <xdr:row>61</xdr:row>
                    <xdr:rowOff>209550</xdr:rowOff>
                  </from>
                  <to>
                    <xdr:col>9</xdr:col>
                    <xdr:colOff>409575</xdr:colOff>
                    <xdr:row>61</xdr:row>
                    <xdr:rowOff>466725</xdr:rowOff>
                  </to>
                </anchor>
              </controlPr>
            </control>
          </mc:Choice>
        </mc:AlternateContent>
        <mc:AlternateContent xmlns:mc="http://schemas.openxmlformats.org/markup-compatibility/2006">
          <mc:Choice Requires="x14">
            <control shapeId="27651" r:id="rId7" name="Option Button 3">
              <controlPr locked="0" defaultSize="0" autoFill="0" autoLine="0" autoPict="0">
                <anchor moveWithCells="1">
                  <from>
                    <xdr:col>8</xdr:col>
                    <xdr:colOff>190500</xdr:colOff>
                    <xdr:row>61</xdr:row>
                    <xdr:rowOff>209550</xdr:rowOff>
                  </from>
                  <to>
                    <xdr:col>8</xdr:col>
                    <xdr:colOff>409575</xdr:colOff>
                    <xdr:row>61</xdr:row>
                    <xdr:rowOff>466725</xdr:rowOff>
                  </to>
                </anchor>
              </controlPr>
            </control>
          </mc:Choice>
        </mc:AlternateContent>
        <mc:AlternateContent xmlns:mc="http://schemas.openxmlformats.org/markup-compatibility/2006">
          <mc:Choice Requires="x14">
            <control shapeId="27652" r:id="rId8" name="Group Box 4">
              <controlPr defaultSize="0" autoFill="0" autoPict="0">
                <anchor moveWithCells="1">
                  <from>
                    <xdr:col>8</xdr:col>
                    <xdr:colOff>0</xdr:colOff>
                    <xdr:row>60</xdr:row>
                    <xdr:rowOff>152400</xdr:rowOff>
                  </from>
                  <to>
                    <xdr:col>11</xdr:col>
                    <xdr:colOff>9525</xdr:colOff>
                    <xdr:row>62</xdr:row>
                    <xdr:rowOff>0</xdr:rowOff>
                  </to>
                </anchor>
              </controlPr>
            </control>
          </mc:Choice>
        </mc:AlternateContent>
        <mc:AlternateContent xmlns:mc="http://schemas.openxmlformats.org/markup-compatibility/2006">
          <mc:Choice Requires="x14">
            <control shapeId="27653" r:id="rId9" name="Option Button 5">
              <controlPr locked="0" defaultSize="0" autoFill="0" autoLine="0" autoPict="0">
                <anchor moveWithCells="1">
                  <from>
                    <xdr:col>10</xdr:col>
                    <xdr:colOff>190500</xdr:colOff>
                    <xdr:row>62</xdr:row>
                    <xdr:rowOff>180975</xdr:rowOff>
                  </from>
                  <to>
                    <xdr:col>10</xdr:col>
                    <xdr:colOff>457200</xdr:colOff>
                    <xdr:row>62</xdr:row>
                    <xdr:rowOff>466725</xdr:rowOff>
                  </to>
                </anchor>
              </controlPr>
            </control>
          </mc:Choice>
        </mc:AlternateContent>
        <mc:AlternateContent xmlns:mc="http://schemas.openxmlformats.org/markup-compatibility/2006">
          <mc:Choice Requires="x14">
            <control shapeId="27654" r:id="rId10" name="Option Button 6">
              <controlPr locked="0" defaultSize="0" autoFill="0" autoLine="0" autoPict="0">
                <anchor moveWithCells="1">
                  <from>
                    <xdr:col>9</xdr:col>
                    <xdr:colOff>200025</xdr:colOff>
                    <xdr:row>62</xdr:row>
                    <xdr:rowOff>180975</xdr:rowOff>
                  </from>
                  <to>
                    <xdr:col>9</xdr:col>
                    <xdr:colOff>466725</xdr:colOff>
                    <xdr:row>62</xdr:row>
                    <xdr:rowOff>466725</xdr:rowOff>
                  </to>
                </anchor>
              </controlPr>
            </control>
          </mc:Choice>
        </mc:AlternateContent>
        <mc:AlternateContent xmlns:mc="http://schemas.openxmlformats.org/markup-compatibility/2006">
          <mc:Choice Requires="x14">
            <control shapeId="27655" r:id="rId11" name="Option Button 7">
              <controlPr locked="0" defaultSize="0" autoFill="0" autoLine="0" autoPict="0">
                <anchor moveWithCells="1">
                  <from>
                    <xdr:col>8</xdr:col>
                    <xdr:colOff>180975</xdr:colOff>
                    <xdr:row>62</xdr:row>
                    <xdr:rowOff>190500</xdr:rowOff>
                  </from>
                  <to>
                    <xdr:col>8</xdr:col>
                    <xdr:colOff>447675</xdr:colOff>
                    <xdr:row>62</xdr:row>
                    <xdr:rowOff>476250</xdr:rowOff>
                  </to>
                </anchor>
              </controlPr>
            </control>
          </mc:Choice>
        </mc:AlternateContent>
        <mc:AlternateContent xmlns:mc="http://schemas.openxmlformats.org/markup-compatibility/2006">
          <mc:Choice Requires="x14">
            <control shapeId="27656" r:id="rId12" name="Group Box 8">
              <controlPr defaultSize="0" autoFill="0" autoPict="0">
                <anchor moveWithCells="1">
                  <from>
                    <xdr:col>8</xdr:col>
                    <xdr:colOff>0</xdr:colOff>
                    <xdr:row>62</xdr:row>
                    <xdr:rowOff>0</xdr:rowOff>
                  </from>
                  <to>
                    <xdr:col>11</xdr:col>
                    <xdr:colOff>9525</xdr:colOff>
                    <xdr:row>63</xdr:row>
                    <xdr:rowOff>0</xdr:rowOff>
                  </to>
                </anchor>
              </controlPr>
            </control>
          </mc:Choice>
        </mc:AlternateContent>
        <mc:AlternateContent xmlns:mc="http://schemas.openxmlformats.org/markup-compatibility/2006">
          <mc:Choice Requires="x14">
            <control shapeId="27657" r:id="rId13" name="Option Button 9">
              <controlPr locked="0" defaultSize="0" autoFill="0" autoLine="0" autoPict="0">
                <anchor moveWithCells="1">
                  <from>
                    <xdr:col>10</xdr:col>
                    <xdr:colOff>180975</xdr:colOff>
                    <xdr:row>63</xdr:row>
                    <xdr:rowOff>190500</xdr:rowOff>
                  </from>
                  <to>
                    <xdr:col>10</xdr:col>
                    <xdr:colOff>409575</xdr:colOff>
                    <xdr:row>63</xdr:row>
                    <xdr:rowOff>447675</xdr:rowOff>
                  </to>
                </anchor>
              </controlPr>
            </control>
          </mc:Choice>
        </mc:AlternateContent>
        <mc:AlternateContent xmlns:mc="http://schemas.openxmlformats.org/markup-compatibility/2006">
          <mc:Choice Requires="x14">
            <control shapeId="27658" r:id="rId14" name="Option Button 10">
              <controlPr locked="0" defaultSize="0" autoFill="0" autoLine="0" autoPict="0">
                <anchor moveWithCells="1">
                  <from>
                    <xdr:col>9</xdr:col>
                    <xdr:colOff>190500</xdr:colOff>
                    <xdr:row>63</xdr:row>
                    <xdr:rowOff>190500</xdr:rowOff>
                  </from>
                  <to>
                    <xdr:col>9</xdr:col>
                    <xdr:colOff>419100</xdr:colOff>
                    <xdr:row>63</xdr:row>
                    <xdr:rowOff>447675</xdr:rowOff>
                  </to>
                </anchor>
              </controlPr>
            </control>
          </mc:Choice>
        </mc:AlternateContent>
        <mc:AlternateContent xmlns:mc="http://schemas.openxmlformats.org/markup-compatibility/2006">
          <mc:Choice Requires="x14">
            <control shapeId="27659" r:id="rId15" name="Option Button 11">
              <controlPr locked="0" defaultSize="0" autoFill="0" autoLine="0" autoPict="0">
                <anchor moveWithCells="1">
                  <from>
                    <xdr:col>8</xdr:col>
                    <xdr:colOff>171450</xdr:colOff>
                    <xdr:row>63</xdr:row>
                    <xdr:rowOff>190500</xdr:rowOff>
                  </from>
                  <to>
                    <xdr:col>8</xdr:col>
                    <xdr:colOff>400050</xdr:colOff>
                    <xdr:row>63</xdr:row>
                    <xdr:rowOff>447675</xdr:rowOff>
                  </to>
                </anchor>
              </controlPr>
            </control>
          </mc:Choice>
        </mc:AlternateContent>
        <mc:AlternateContent xmlns:mc="http://schemas.openxmlformats.org/markup-compatibility/2006">
          <mc:Choice Requires="x14">
            <control shapeId="27660" r:id="rId16" name="Group Box 12">
              <controlPr locked="0" defaultSize="0" autoFill="0" autoPict="0">
                <anchor moveWithCells="1">
                  <from>
                    <xdr:col>8</xdr:col>
                    <xdr:colOff>0</xdr:colOff>
                    <xdr:row>39</xdr:row>
                    <xdr:rowOff>0</xdr:rowOff>
                  </from>
                  <to>
                    <xdr:col>11</xdr:col>
                    <xdr:colOff>0</xdr:colOff>
                    <xdr:row>40</xdr:row>
                    <xdr:rowOff>9525</xdr:rowOff>
                  </to>
                </anchor>
              </controlPr>
            </control>
          </mc:Choice>
        </mc:AlternateContent>
        <mc:AlternateContent xmlns:mc="http://schemas.openxmlformats.org/markup-compatibility/2006">
          <mc:Choice Requires="x14">
            <control shapeId="27661" r:id="rId17" name="Group Box 13">
              <controlPr defaultSize="0" autoFill="0" autoPict="0">
                <anchor moveWithCells="1">
                  <from>
                    <xdr:col>8</xdr:col>
                    <xdr:colOff>0</xdr:colOff>
                    <xdr:row>40</xdr:row>
                    <xdr:rowOff>0</xdr:rowOff>
                  </from>
                  <to>
                    <xdr:col>11</xdr:col>
                    <xdr:colOff>0</xdr:colOff>
                    <xdr:row>41</xdr:row>
                    <xdr:rowOff>0</xdr:rowOff>
                  </to>
                </anchor>
              </controlPr>
            </control>
          </mc:Choice>
        </mc:AlternateContent>
        <mc:AlternateContent xmlns:mc="http://schemas.openxmlformats.org/markup-compatibility/2006">
          <mc:Choice Requires="x14">
            <control shapeId="27662" r:id="rId18" name="Group Box 14">
              <controlPr defaultSize="0" autoFill="0" autoPict="0">
                <anchor moveWithCells="1">
                  <from>
                    <xdr:col>8</xdr:col>
                    <xdr:colOff>9525</xdr:colOff>
                    <xdr:row>43</xdr:row>
                    <xdr:rowOff>304800</xdr:rowOff>
                  </from>
                  <to>
                    <xdr:col>11</xdr:col>
                    <xdr:colOff>19050</xdr:colOff>
                    <xdr:row>44</xdr:row>
                    <xdr:rowOff>304800</xdr:rowOff>
                  </to>
                </anchor>
              </controlPr>
            </control>
          </mc:Choice>
        </mc:AlternateContent>
        <mc:AlternateContent xmlns:mc="http://schemas.openxmlformats.org/markup-compatibility/2006">
          <mc:Choice Requires="x14">
            <control shapeId="27663" r:id="rId19" name="Group Box 15">
              <controlPr defaultSize="0" autoFill="0" autoPict="0">
                <anchor moveWithCells="1">
                  <from>
                    <xdr:col>8</xdr:col>
                    <xdr:colOff>9525</xdr:colOff>
                    <xdr:row>44</xdr:row>
                    <xdr:rowOff>314325</xdr:rowOff>
                  </from>
                  <to>
                    <xdr:col>11</xdr:col>
                    <xdr:colOff>19050</xdr:colOff>
                    <xdr:row>45</xdr:row>
                    <xdr:rowOff>304800</xdr:rowOff>
                  </to>
                </anchor>
              </controlPr>
            </control>
          </mc:Choice>
        </mc:AlternateContent>
        <mc:AlternateContent xmlns:mc="http://schemas.openxmlformats.org/markup-compatibility/2006">
          <mc:Choice Requires="x14">
            <control shapeId="27664" r:id="rId20" name="Group Box 16">
              <controlPr defaultSize="0" autoFill="0" autoPict="0">
                <anchor moveWithCells="1">
                  <from>
                    <xdr:col>8</xdr:col>
                    <xdr:colOff>9525</xdr:colOff>
                    <xdr:row>45</xdr:row>
                    <xdr:rowOff>304800</xdr:rowOff>
                  </from>
                  <to>
                    <xdr:col>11</xdr:col>
                    <xdr:colOff>19050</xdr:colOff>
                    <xdr:row>46</xdr:row>
                    <xdr:rowOff>304800</xdr:rowOff>
                  </to>
                </anchor>
              </controlPr>
            </control>
          </mc:Choice>
        </mc:AlternateContent>
        <mc:AlternateContent xmlns:mc="http://schemas.openxmlformats.org/markup-compatibility/2006">
          <mc:Choice Requires="x14">
            <control shapeId="27665" r:id="rId21" name="Option Button 17">
              <controlPr locked="0" defaultSize="0" autoFill="0" autoLine="0" autoPict="0">
                <anchor moveWithCells="1">
                  <from>
                    <xdr:col>10</xdr:col>
                    <xdr:colOff>200025</xdr:colOff>
                    <xdr:row>39</xdr:row>
                    <xdr:rowOff>19050</xdr:rowOff>
                  </from>
                  <to>
                    <xdr:col>10</xdr:col>
                    <xdr:colOff>504825</xdr:colOff>
                    <xdr:row>39</xdr:row>
                    <xdr:rowOff>238125</xdr:rowOff>
                  </to>
                </anchor>
              </controlPr>
            </control>
          </mc:Choice>
        </mc:AlternateContent>
        <mc:AlternateContent xmlns:mc="http://schemas.openxmlformats.org/markup-compatibility/2006">
          <mc:Choice Requires="x14">
            <control shapeId="27666" r:id="rId22" name="Option Button 18">
              <controlPr locked="0" defaultSize="0" autoFill="0" autoLine="0" autoPict="0">
                <anchor moveWithCells="1">
                  <from>
                    <xdr:col>9</xdr:col>
                    <xdr:colOff>209550</xdr:colOff>
                    <xdr:row>39</xdr:row>
                    <xdr:rowOff>19050</xdr:rowOff>
                  </from>
                  <to>
                    <xdr:col>9</xdr:col>
                    <xdr:colOff>514350</xdr:colOff>
                    <xdr:row>39</xdr:row>
                    <xdr:rowOff>238125</xdr:rowOff>
                  </to>
                </anchor>
              </controlPr>
            </control>
          </mc:Choice>
        </mc:AlternateContent>
        <mc:AlternateContent xmlns:mc="http://schemas.openxmlformats.org/markup-compatibility/2006">
          <mc:Choice Requires="x14">
            <control shapeId="27667" r:id="rId23" name="Option Button 19">
              <controlPr locked="0" defaultSize="0" autoFill="0" autoLine="0" autoPict="0">
                <anchor moveWithCells="1">
                  <from>
                    <xdr:col>8</xdr:col>
                    <xdr:colOff>219075</xdr:colOff>
                    <xdr:row>39</xdr:row>
                    <xdr:rowOff>9525</xdr:rowOff>
                  </from>
                  <to>
                    <xdr:col>8</xdr:col>
                    <xdr:colOff>523875</xdr:colOff>
                    <xdr:row>39</xdr:row>
                    <xdr:rowOff>228600</xdr:rowOff>
                  </to>
                </anchor>
              </controlPr>
            </control>
          </mc:Choice>
        </mc:AlternateContent>
        <mc:AlternateContent xmlns:mc="http://schemas.openxmlformats.org/markup-compatibility/2006">
          <mc:Choice Requires="x14">
            <control shapeId="27668" r:id="rId24" name="Option Button 20">
              <controlPr locked="0" defaultSize="0" autoFill="0" autoLine="0" autoPict="0">
                <anchor moveWithCells="1">
                  <from>
                    <xdr:col>10</xdr:col>
                    <xdr:colOff>200025</xdr:colOff>
                    <xdr:row>40</xdr:row>
                    <xdr:rowOff>9525</xdr:rowOff>
                  </from>
                  <to>
                    <xdr:col>10</xdr:col>
                    <xdr:colOff>504825</xdr:colOff>
                    <xdr:row>40</xdr:row>
                    <xdr:rowOff>228600</xdr:rowOff>
                  </to>
                </anchor>
              </controlPr>
            </control>
          </mc:Choice>
        </mc:AlternateContent>
        <mc:AlternateContent xmlns:mc="http://schemas.openxmlformats.org/markup-compatibility/2006">
          <mc:Choice Requires="x14">
            <control shapeId="27669" r:id="rId25" name="Option Button 21">
              <controlPr locked="0" defaultSize="0" autoFill="0" autoLine="0" autoPict="0">
                <anchor moveWithCells="1">
                  <from>
                    <xdr:col>9</xdr:col>
                    <xdr:colOff>209550</xdr:colOff>
                    <xdr:row>40</xdr:row>
                    <xdr:rowOff>9525</xdr:rowOff>
                  </from>
                  <to>
                    <xdr:col>9</xdr:col>
                    <xdr:colOff>514350</xdr:colOff>
                    <xdr:row>40</xdr:row>
                    <xdr:rowOff>228600</xdr:rowOff>
                  </to>
                </anchor>
              </controlPr>
            </control>
          </mc:Choice>
        </mc:AlternateContent>
        <mc:AlternateContent xmlns:mc="http://schemas.openxmlformats.org/markup-compatibility/2006">
          <mc:Choice Requires="x14">
            <control shapeId="27670" r:id="rId26" name="Option Button 22">
              <controlPr locked="0" defaultSize="0" autoFill="0" autoLine="0" autoPict="0">
                <anchor moveWithCells="1">
                  <from>
                    <xdr:col>8</xdr:col>
                    <xdr:colOff>200025</xdr:colOff>
                    <xdr:row>40</xdr:row>
                    <xdr:rowOff>19050</xdr:rowOff>
                  </from>
                  <to>
                    <xdr:col>8</xdr:col>
                    <xdr:colOff>504825</xdr:colOff>
                    <xdr:row>40</xdr:row>
                    <xdr:rowOff>238125</xdr:rowOff>
                  </to>
                </anchor>
              </controlPr>
            </control>
          </mc:Choice>
        </mc:AlternateContent>
        <mc:AlternateContent xmlns:mc="http://schemas.openxmlformats.org/markup-compatibility/2006">
          <mc:Choice Requires="x14">
            <control shapeId="27671" r:id="rId27" name="Option Button 23">
              <controlPr locked="0" defaultSize="0" autoFill="0" autoLine="0" autoPict="0">
                <anchor moveWithCells="1">
                  <from>
                    <xdr:col>10</xdr:col>
                    <xdr:colOff>190500</xdr:colOff>
                    <xdr:row>41</xdr:row>
                    <xdr:rowOff>47625</xdr:rowOff>
                  </from>
                  <to>
                    <xdr:col>10</xdr:col>
                    <xdr:colOff>495300</xdr:colOff>
                    <xdr:row>41</xdr:row>
                    <xdr:rowOff>266700</xdr:rowOff>
                  </to>
                </anchor>
              </controlPr>
            </control>
          </mc:Choice>
        </mc:AlternateContent>
        <mc:AlternateContent xmlns:mc="http://schemas.openxmlformats.org/markup-compatibility/2006">
          <mc:Choice Requires="x14">
            <control shapeId="27672" r:id="rId28" name="Option Button 24">
              <controlPr locked="0" defaultSize="0" autoFill="0" autoLine="0" autoPict="0">
                <anchor moveWithCells="1">
                  <from>
                    <xdr:col>9</xdr:col>
                    <xdr:colOff>209550</xdr:colOff>
                    <xdr:row>41</xdr:row>
                    <xdr:rowOff>47625</xdr:rowOff>
                  </from>
                  <to>
                    <xdr:col>9</xdr:col>
                    <xdr:colOff>514350</xdr:colOff>
                    <xdr:row>41</xdr:row>
                    <xdr:rowOff>266700</xdr:rowOff>
                  </to>
                </anchor>
              </controlPr>
            </control>
          </mc:Choice>
        </mc:AlternateContent>
        <mc:AlternateContent xmlns:mc="http://schemas.openxmlformats.org/markup-compatibility/2006">
          <mc:Choice Requires="x14">
            <control shapeId="27673" r:id="rId29" name="Option Button 25">
              <controlPr locked="0" defaultSize="0" autoFill="0" autoLine="0" autoPict="0">
                <anchor moveWithCells="1">
                  <from>
                    <xdr:col>8</xdr:col>
                    <xdr:colOff>209550</xdr:colOff>
                    <xdr:row>41</xdr:row>
                    <xdr:rowOff>47625</xdr:rowOff>
                  </from>
                  <to>
                    <xdr:col>8</xdr:col>
                    <xdr:colOff>514350</xdr:colOff>
                    <xdr:row>41</xdr:row>
                    <xdr:rowOff>266700</xdr:rowOff>
                  </to>
                </anchor>
              </controlPr>
            </control>
          </mc:Choice>
        </mc:AlternateContent>
        <mc:AlternateContent xmlns:mc="http://schemas.openxmlformats.org/markup-compatibility/2006">
          <mc:Choice Requires="x14">
            <control shapeId="27677" r:id="rId30" name="Option Button 29">
              <controlPr locked="0" defaultSize="0" autoFill="0" autoLine="0" autoPict="0">
                <anchor moveWithCells="1">
                  <from>
                    <xdr:col>10</xdr:col>
                    <xdr:colOff>209550</xdr:colOff>
                    <xdr:row>43</xdr:row>
                    <xdr:rowOff>0</xdr:rowOff>
                  </from>
                  <to>
                    <xdr:col>10</xdr:col>
                    <xdr:colOff>523875</xdr:colOff>
                    <xdr:row>43</xdr:row>
                    <xdr:rowOff>219075</xdr:rowOff>
                  </to>
                </anchor>
              </controlPr>
            </control>
          </mc:Choice>
        </mc:AlternateContent>
        <mc:AlternateContent xmlns:mc="http://schemas.openxmlformats.org/markup-compatibility/2006">
          <mc:Choice Requires="x14">
            <control shapeId="27678" r:id="rId31" name="Option Button 30">
              <controlPr locked="0" defaultSize="0" autoFill="0" autoLine="0" autoPict="0">
                <anchor moveWithCells="1">
                  <from>
                    <xdr:col>9</xdr:col>
                    <xdr:colOff>219075</xdr:colOff>
                    <xdr:row>43</xdr:row>
                    <xdr:rowOff>0</xdr:rowOff>
                  </from>
                  <to>
                    <xdr:col>9</xdr:col>
                    <xdr:colOff>533400</xdr:colOff>
                    <xdr:row>43</xdr:row>
                    <xdr:rowOff>219075</xdr:rowOff>
                  </to>
                </anchor>
              </controlPr>
            </control>
          </mc:Choice>
        </mc:AlternateContent>
        <mc:AlternateContent xmlns:mc="http://schemas.openxmlformats.org/markup-compatibility/2006">
          <mc:Choice Requires="x14">
            <control shapeId="27679" r:id="rId32" name="Option Button 31">
              <controlPr locked="0" defaultSize="0" autoFill="0" autoLine="0" autoPict="0">
                <anchor moveWithCells="1">
                  <from>
                    <xdr:col>8</xdr:col>
                    <xdr:colOff>219075</xdr:colOff>
                    <xdr:row>43</xdr:row>
                    <xdr:rowOff>0</xdr:rowOff>
                  </from>
                  <to>
                    <xdr:col>8</xdr:col>
                    <xdr:colOff>533400</xdr:colOff>
                    <xdr:row>43</xdr:row>
                    <xdr:rowOff>219075</xdr:rowOff>
                  </to>
                </anchor>
              </controlPr>
            </control>
          </mc:Choice>
        </mc:AlternateContent>
        <mc:AlternateContent xmlns:mc="http://schemas.openxmlformats.org/markup-compatibility/2006">
          <mc:Choice Requires="x14">
            <control shapeId="27680" r:id="rId33" name="Option Button 32">
              <controlPr locked="0" defaultSize="0" autoFill="0" autoLine="0" autoPict="0">
                <anchor moveWithCells="1">
                  <from>
                    <xdr:col>10</xdr:col>
                    <xdr:colOff>200025</xdr:colOff>
                    <xdr:row>44</xdr:row>
                    <xdr:rowOff>0</xdr:rowOff>
                  </from>
                  <to>
                    <xdr:col>10</xdr:col>
                    <xdr:colOff>504825</xdr:colOff>
                    <xdr:row>44</xdr:row>
                    <xdr:rowOff>219075</xdr:rowOff>
                  </to>
                </anchor>
              </controlPr>
            </control>
          </mc:Choice>
        </mc:AlternateContent>
        <mc:AlternateContent xmlns:mc="http://schemas.openxmlformats.org/markup-compatibility/2006">
          <mc:Choice Requires="x14">
            <control shapeId="27681" r:id="rId34" name="Option Button 33">
              <controlPr locked="0" defaultSize="0" autoFill="0" autoLine="0" autoPict="0">
                <anchor moveWithCells="1">
                  <from>
                    <xdr:col>9</xdr:col>
                    <xdr:colOff>209550</xdr:colOff>
                    <xdr:row>44</xdr:row>
                    <xdr:rowOff>0</xdr:rowOff>
                  </from>
                  <to>
                    <xdr:col>9</xdr:col>
                    <xdr:colOff>514350</xdr:colOff>
                    <xdr:row>44</xdr:row>
                    <xdr:rowOff>219075</xdr:rowOff>
                  </to>
                </anchor>
              </controlPr>
            </control>
          </mc:Choice>
        </mc:AlternateContent>
        <mc:AlternateContent xmlns:mc="http://schemas.openxmlformats.org/markup-compatibility/2006">
          <mc:Choice Requires="x14">
            <control shapeId="27682" r:id="rId35" name="Option Button 34">
              <controlPr locked="0" defaultSize="0" autoFill="0" autoLine="0" autoPict="0">
                <anchor moveWithCells="1">
                  <from>
                    <xdr:col>8</xdr:col>
                    <xdr:colOff>209550</xdr:colOff>
                    <xdr:row>44</xdr:row>
                    <xdr:rowOff>0</xdr:rowOff>
                  </from>
                  <to>
                    <xdr:col>8</xdr:col>
                    <xdr:colOff>514350</xdr:colOff>
                    <xdr:row>44</xdr:row>
                    <xdr:rowOff>219075</xdr:rowOff>
                  </to>
                </anchor>
              </controlPr>
            </control>
          </mc:Choice>
        </mc:AlternateContent>
        <mc:AlternateContent xmlns:mc="http://schemas.openxmlformats.org/markup-compatibility/2006">
          <mc:Choice Requires="x14">
            <control shapeId="27683" r:id="rId36" name="Option Button 35">
              <controlPr locked="0" defaultSize="0" autoFill="0" autoLine="0" autoPict="0">
                <anchor moveWithCells="1">
                  <from>
                    <xdr:col>10</xdr:col>
                    <xdr:colOff>200025</xdr:colOff>
                    <xdr:row>45</xdr:row>
                    <xdr:rowOff>9525</xdr:rowOff>
                  </from>
                  <to>
                    <xdr:col>10</xdr:col>
                    <xdr:colOff>504825</xdr:colOff>
                    <xdr:row>45</xdr:row>
                    <xdr:rowOff>228600</xdr:rowOff>
                  </to>
                </anchor>
              </controlPr>
            </control>
          </mc:Choice>
        </mc:AlternateContent>
        <mc:AlternateContent xmlns:mc="http://schemas.openxmlformats.org/markup-compatibility/2006">
          <mc:Choice Requires="x14">
            <control shapeId="27684" r:id="rId37" name="Option Button 36">
              <controlPr locked="0" defaultSize="0" autoFill="0" autoLine="0" autoPict="0">
                <anchor moveWithCells="1">
                  <from>
                    <xdr:col>9</xdr:col>
                    <xdr:colOff>209550</xdr:colOff>
                    <xdr:row>45</xdr:row>
                    <xdr:rowOff>9525</xdr:rowOff>
                  </from>
                  <to>
                    <xdr:col>9</xdr:col>
                    <xdr:colOff>514350</xdr:colOff>
                    <xdr:row>45</xdr:row>
                    <xdr:rowOff>228600</xdr:rowOff>
                  </to>
                </anchor>
              </controlPr>
            </control>
          </mc:Choice>
        </mc:AlternateContent>
        <mc:AlternateContent xmlns:mc="http://schemas.openxmlformats.org/markup-compatibility/2006">
          <mc:Choice Requires="x14">
            <control shapeId="27685" r:id="rId38" name="Option Button 37">
              <controlPr locked="0" defaultSize="0" autoFill="0" autoLine="0" autoPict="0">
                <anchor moveWithCells="1">
                  <from>
                    <xdr:col>8</xdr:col>
                    <xdr:colOff>209550</xdr:colOff>
                    <xdr:row>45</xdr:row>
                    <xdr:rowOff>9525</xdr:rowOff>
                  </from>
                  <to>
                    <xdr:col>8</xdr:col>
                    <xdr:colOff>514350</xdr:colOff>
                    <xdr:row>45</xdr:row>
                    <xdr:rowOff>228600</xdr:rowOff>
                  </to>
                </anchor>
              </controlPr>
            </control>
          </mc:Choice>
        </mc:AlternateContent>
        <mc:AlternateContent xmlns:mc="http://schemas.openxmlformats.org/markup-compatibility/2006">
          <mc:Choice Requires="x14">
            <control shapeId="27686" r:id="rId39" name="Option Button 38">
              <controlPr locked="0" defaultSize="0" autoFill="0" autoLine="0" autoPict="0">
                <anchor moveWithCells="1">
                  <from>
                    <xdr:col>10</xdr:col>
                    <xdr:colOff>200025</xdr:colOff>
                    <xdr:row>46</xdr:row>
                    <xdr:rowOff>0</xdr:rowOff>
                  </from>
                  <to>
                    <xdr:col>10</xdr:col>
                    <xdr:colOff>504825</xdr:colOff>
                    <xdr:row>46</xdr:row>
                    <xdr:rowOff>219075</xdr:rowOff>
                  </to>
                </anchor>
              </controlPr>
            </control>
          </mc:Choice>
        </mc:AlternateContent>
        <mc:AlternateContent xmlns:mc="http://schemas.openxmlformats.org/markup-compatibility/2006">
          <mc:Choice Requires="x14">
            <control shapeId="27687" r:id="rId40" name="Option Button 39">
              <controlPr locked="0" defaultSize="0" autoFill="0" autoLine="0" autoPict="0">
                <anchor moveWithCells="1">
                  <from>
                    <xdr:col>9</xdr:col>
                    <xdr:colOff>209550</xdr:colOff>
                    <xdr:row>46</xdr:row>
                    <xdr:rowOff>0</xdr:rowOff>
                  </from>
                  <to>
                    <xdr:col>9</xdr:col>
                    <xdr:colOff>514350</xdr:colOff>
                    <xdr:row>46</xdr:row>
                    <xdr:rowOff>219075</xdr:rowOff>
                  </to>
                </anchor>
              </controlPr>
            </control>
          </mc:Choice>
        </mc:AlternateContent>
        <mc:AlternateContent xmlns:mc="http://schemas.openxmlformats.org/markup-compatibility/2006">
          <mc:Choice Requires="x14">
            <control shapeId="27688" r:id="rId41" name="Option Button 40">
              <controlPr locked="0" defaultSize="0" autoFill="0" autoLine="0" autoPict="0">
                <anchor moveWithCells="1">
                  <from>
                    <xdr:col>8</xdr:col>
                    <xdr:colOff>209550</xdr:colOff>
                    <xdr:row>46</xdr:row>
                    <xdr:rowOff>0</xdr:rowOff>
                  </from>
                  <to>
                    <xdr:col>8</xdr:col>
                    <xdr:colOff>514350</xdr:colOff>
                    <xdr:row>46</xdr:row>
                    <xdr:rowOff>219075</xdr:rowOff>
                  </to>
                </anchor>
              </controlPr>
            </control>
          </mc:Choice>
        </mc:AlternateContent>
        <mc:AlternateContent xmlns:mc="http://schemas.openxmlformats.org/markup-compatibility/2006">
          <mc:Choice Requires="x14">
            <control shapeId="27689" r:id="rId42" name="Option Button 41">
              <controlPr locked="0" defaultSize="0" autoFill="0" autoLine="0" autoPict="0">
                <anchor moveWithCells="1">
                  <from>
                    <xdr:col>10</xdr:col>
                    <xdr:colOff>200025</xdr:colOff>
                    <xdr:row>38</xdr:row>
                    <xdr:rowOff>9525</xdr:rowOff>
                  </from>
                  <to>
                    <xdr:col>10</xdr:col>
                    <xdr:colOff>504825</xdr:colOff>
                    <xdr:row>38</xdr:row>
                    <xdr:rowOff>228600</xdr:rowOff>
                  </to>
                </anchor>
              </controlPr>
            </control>
          </mc:Choice>
        </mc:AlternateContent>
        <mc:AlternateContent xmlns:mc="http://schemas.openxmlformats.org/markup-compatibility/2006">
          <mc:Choice Requires="x14">
            <control shapeId="27690" r:id="rId43" name="Option Button 42">
              <controlPr locked="0" defaultSize="0" autoFill="0" autoLine="0" autoPict="0">
                <anchor moveWithCells="1">
                  <from>
                    <xdr:col>9</xdr:col>
                    <xdr:colOff>209550</xdr:colOff>
                    <xdr:row>38</xdr:row>
                    <xdr:rowOff>9525</xdr:rowOff>
                  </from>
                  <to>
                    <xdr:col>9</xdr:col>
                    <xdr:colOff>514350</xdr:colOff>
                    <xdr:row>38</xdr:row>
                    <xdr:rowOff>228600</xdr:rowOff>
                  </to>
                </anchor>
              </controlPr>
            </control>
          </mc:Choice>
        </mc:AlternateContent>
        <mc:AlternateContent xmlns:mc="http://schemas.openxmlformats.org/markup-compatibility/2006">
          <mc:Choice Requires="x14">
            <control shapeId="27691" r:id="rId44" name="Option Button 43">
              <controlPr locked="0" defaultSize="0" autoFill="0" autoLine="0" autoPict="0">
                <anchor moveWithCells="1">
                  <from>
                    <xdr:col>8</xdr:col>
                    <xdr:colOff>219075</xdr:colOff>
                    <xdr:row>38</xdr:row>
                    <xdr:rowOff>28575</xdr:rowOff>
                  </from>
                  <to>
                    <xdr:col>8</xdr:col>
                    <xdr:colOff>523875</xdr:colOff>
                    <xdr:row>38</xdr:row>
                    <xdr:rowOff>247650</xdr:rowOff>
                  </to>
                </anchor>
              </controlPr>
            </control>
          </mc:Choice>
        </mc:AlternateContent>
        <mc:AlternateContent xmlns:mc="http://schemas.openxmlformats.org/markup-compatibility/2006">
          <mc:Choice Requires="x14">
            <control shapeId="27692" r:id="rId45" name="Group Box 44">
              <controlPr defaultSize="0" autoFill="0" autoPict="0">
                <anchor moveWithCells="1">
                  <from>
                    <xdr:col>8</xdr:col>
                    <xdr:colOff>9525</xdr:colOff>
                    <xdr:row>46</xdr:row>
                    <xdr:rowOff>304800</xdr:rowOff>
                  </from>
                  <to>
                    <xdr:col>11</xdr:col>
                    <xdr:colOff>19050</xdr:colOff>
                    <xdr:row>47</xdr:row>
                    <xdr:rowOff>304800</xdr:rowOff>
                  </to>
                </anchor>
              </controlPr>
            </control>
          </mc:Choice>
        </mc:AlternateContent>
        <mc:AlternateContent xmlns:mc="http://schemas.openxmlformats.org/markup-compatibility/2006">
          <mc:Choice Requires="x14">
            <control shapeId="27693" r:id="rId46" name="Option Button 45">
              <controlPr locked="0" defaultSize="0" autoFill="0" autoLine="0" autoPict="0">
                <anchor moveWithCells="1">
                  <from>
                    <xdr:col>10</xdr:col>
                    <xdr:colOff>180975</xdr:colOff>
                    <xdr:row>46</xdr:row>
                    <xdr:rowOff>314325</xdr:rowOff>
                  </from>
                  <to>
                    <xdr:col>10</xdr:col>
                    <xdr:colOff>495300</xdr:colOff>
                    <xdr:row>47</xdr:row>
                    <xdr:rowOff>209550</xdr:rowOff>
                  </to>
                </anchor>
              </controlPr>
            </control>
          </mc:Choice>
        </mc:AlternateContent>
        <mc:AlternateContent xmlns:mc="http://schemas.openxmlformats.org/markup-compatibility/2006">
          <mc:Choice Requires="x14">
            <control shapeId="27694" r:id="rId47" name="Option Button 46">
              <controlPr locked="0" defaultSize="0" autoFill="0" autoLine="0" autoPict="0">
                <anchor moveWithCells="1">
                  <from>
                    <xdr:col>9</xdr:col>
                    <xdr:colOff>209550</xdr:colOff>
                    <xdr:row>46</xdr:row>
                    <xdr:rowOff>314325</xdr:rowOff>
                  </from>
                  <to>
                    <xdr:col>9</xdr:col>
                    <xdr:colOff>523875</xdr:colOff>
                    <xdr:row>47</xdr:row>
                    <xdr:rowOff>209550</xdr:rowOff>
                  </to>
                </anchor>
              </controlPr>
            </control>
          </mc:Choice>
        </mc:AlternateContent>
        <mc:AlternateContent xmlns:mc="http://schemas.openxmlformats.org/markup-compatibility/2006">
          <mc:Choice Requires="x14">
            <control shapeId="27695" r:id="rId48" name="Option Button 47">
              <controlPr locked="0" defaultSize="0" autoFill="0" autoLine="0" autoPict="0">
                <anchor moveWithCells="1">
                  <from>
                    <xdr:col>8</xdr:col>
                    <xdr:colOff>209550</xdr:colOff>
                    <xdr:row>46</xdr:row>
                    <xdr:rowOff>314325</xdr:rowOff>
                  </from>
                  <to>
                    <xdr:col>8</xdr:col>
                    <xdr:colOff>523875</xdr:colOff>
                    <xdr:row>47</xdr:row>
                    <xdr:rowOff>209550</xdr:rowOff>
                  </to>
                </anchor>
              </controlPr>
            </control>
          </mc:Choice>
        </mc:AlternateContent>
        <mc:AlternateContent xmlns:mc="http://schemas.openxmlformats.org/markup-compatibility/2006">
          <mc:Choice Requires="x14">
            <control shapeId="27696" r:id="rId49" name="Group Box 48">
              <controlPr defaultSize="0" autoFill="0" autoPict="0">
                <anchor moveWithCells="1">
                  <from>
                    <xdr:col>8</xdr:col>
                    <xdr:colOff>9525</xdr:colOff>
                    <xdr:row>43</xdr:row>
                    <xdr:rowOff>0</xdr:rowOff>
                  </from>
                  <to>
                    <xdr:col>11</xdr:col>
                    <xdr:colOff>19050</xdr:colOff>
                    <xdr:row>43</xdr:row>
                    <xdr:rowOff>304800</xdr:rowOff>
                  </to>
                </anchor>
              </controlPr>
            </control>
          </mc:Choice>
        </mc:AlternateContent>
        <mc:AlternateContent xmlns:mc="http://schemas.openxmlformats.org/markup-compatibility/2006">
          <mc:Choice Requires="x14">
            <control shapeId="27697" r:id="rId50" name="Group Box 49">
              <controlPr defaultSize="0" autoFill="0" autoPict="0">
                <anchor moveWithCells="1">
                  <from>
                    <xdr:col>8</xdr:col>
                    <xdr:colOff>0</xdr:colOff>
                    <xdr:row>41</xdr:row>
                    <xdr:rowOff>9525</xdr:rowOff>
                  </from>
                  <to>
                    <xdr:col>11</xdr:col>
                    <xdr:colOff>19050</xdr:colOff>
                    <xdr:row>42</xdr:row>
                    <xdr:rowOff>9525</xdr:rowOff>
                  </to>
                </anchor>
              </controlPr>
            </control>
          </mc:Choice>
        </mc:AlternateContent>
        <mc:AlternateContent xmlns:mc="http://schemas.openxmlformats.org/markup-compatibility/2006">
          <mc:Choice Requires="x14">
            <control shapeId="27698" r:id="rId51" name="Group Box 50">
              <controlPr defaultSize="0" autoFill="0" autoPict="0">
                <anchor moveWithCells="1">
                  <from>
                    <xdr:col>8</xdr:col>
                    <xdr:colOff>0</xdr:colOff>
                    <xdr:row>38</xdr:row>
                    <xdr:rowOff>0</xdr:rowOff>
                  </from>
                  <to>
                    <xdr:col>11</xdr:col>
                    <xdr:colOff>9525</xdr:colOff>
                    <xdr:row>39</xdr:row>
                    <xdr:rowOff>0</xdr:rowOff>
                  </to>
                </anchor>
              </controlPr>
            </control>
          </mc:Choice>
        </mc:AlternateContent>
        <mc:AlternateContent xmlns:mc="http://schemas.openxmlformats.org/markup-compatibility/2006">
          <mc:Choice Requires="x14">
            <control shapeId="27699" r:id="rId52" name="Group Box 51">
              <controlPr defaultSize="0" autoFill="0" autoPict="0">
                <anchor moveWithCells="1">
                  <from>
                    <xdr:col>8</xdr:col>
                    <xdr:colOff>0</xdr:colOff>
                    <xdr:row>78</xdr:row>
                    <xdr:rowOff>0</xdr:rowOff>
                  </from>
                  <to>
                    <xdr:col>11</xdr:col>
                    <xdr:colOff>9525</xdr:colOff>
                    <xdr:row>79</xdr:row>
                    <xdr:rowOff>0</xdr:rowOff>
                  </to>
                </anchor>
              </controlPr>
            </control>
          </mc:Choice>
        </mc:AlternateContent>
        <mc:AlternateContent xmlns:mc="http://schemas.openxmlformats.org/markup-compatibility/2006">
          <mc:Choice Requires="x14">
            <control shapeId="27700" r:id="rId53" name="Group Box 52">
              <controlPr defaultSize="0" autoFill="0" autoPict="0">
                <anchor moveWithCells="1">
                  <from>
                    <xdr:col>8</xdr:col>
                    <xdr:colOff>0</xdr:colOff>
                    <xdr:row>76</xdr:row>
                    <xdr:rowOff>161925</xdr:rowOff>
                  </from>
                  <to>
                    <xdr:col>11</xdr:col>
                    <xdr:colOff>9525</xdr:colOff>
                    <xdr:row>78</xdr:row>
                    <xdr:rowOff>9525</xdr:rowOff>
                  </to>
                </anchor>
              </controlPr>
            </control>
          </mc:Choice>
        </mc:AlternateContent>
        <mc:AlternateContent xmlns:mc="http://schemas.openxmlformats.org/markup-compatibility/2006">
          <mc:Choice Requires="x14">
            <control shapeId="27701" r:id="rId54" name="Group Box 53">
              <controlPr defaultSize="0" autoFill="0" autoPict="0">
                <anchor moveWithCells="1">
                  <from>
                    <xdr:col>8</xdr:col>
                    <xdr:colOff>0</xdr:colOff>
                    <xdr:row>63</xdr:row>
                    <xdr:rowOff>0</xdr:rowOff>
                  </from>
                  <to>
                    <xdr:col>11</xdr:col>
                    <xdr:colOff>9525</xdr:colOff>
                    <xdr:row>63</xdr:row>
                    <xdr:rowOff>695325</xdr:rowOff>
                  </to>
                </anchor>
              </controlPr>
            </control>
          </mc:Choice>
        </mc:AlternateContent>
        <mc:AlternateContent xmlns:mc="http://schemas.openxmlformats.org/markup-compatibility/2006">
          <mc:Choice Requires="x14">
            <control shapeId="27702" r:id="rId55" name="Group Box 54">
              <controlPr defaultSize="0" autoFill="0" autoPict="0">
                <anchor moveWithCells="1">
                  <from>
                    <xdr:col>8</xdr:col>
                    <xdr:colOff>0</xdr:colOff>
                    <xdr:row>42</xdr:row>
                    <xdr:rowOff>9525</xdr:rowOff>
                  </from>
                  <to>
                    <xdr:col>11</xdr:col>
                    <xdr:colOff>19050</xdr:colOff>
                    <xdr:row>42</xdr:row>
                    <xdr:rowOff>304800</xdr:rowOff>
                  </to>
                </anchor>
              </controlPr>
            </control>
          </mc:Choice>
        </mc:AlternateContent>
        <mc:AlternateContent xmlns:mc="http://schemas.openxmlformats.org/markup-compatibility/2006">
          <mc:Choice Requires="x14">
            <control shapeId="27703" r:id="rId56" name="Option Button 55">
              <controlPr defaultSize="0" autoFill="0" autoLine="0" autoPict="0">
                <anchor moveWithCells="1">
                  <from>
                    <xdr:col>10</xdr:col>
                    <xdr:colOff>152400</xdr:colOff>
                    <xdr:row>77</xdr:row>
                    <xdr:rowOff>219075</xdr:rowOff>
                  </from>
                  <to>
                    <xdr:col>10</xdr:col>
                    <xdr:colOff>533400</xdr:colOff>
                    <xdr:row>77</xdr:row>
                    <xdr:rowOff>438150</xdr:rowOff>
                  </to>
                </anchor>
              </controlPr>
            </control>
          </mc:Choice>
        </mc:AlternateContent>
        <mc:AlternateContent xmlns:mc="http://schemas.openxmlformats.org/markup-compatibility/2006">
          <mc:Choice Requires="x14">
            <control shapeId="27704" r:id="rId57" name="Option Button 56">
              <controlPr defaultSize="0" autoFill="0" autoLine="0" autoPict="0">
                <anchor moveWithCells="1">
                  <from>
                    <xdr:col>9</xdr:col>
                    <xdr:colOff>161925</xdr:colOff>
                    <xdr:row>77</xdr:row>
                    <xdr:rowOff>209550</xdr:rowOff>
                  </from>
                  <to>
                    <xdr:col>9</xdr:col>
                    <xdr:colOff>542925</xdr:colOff>
                    <xdr:row>77</xdr:row>
                    <xdr:rowOff>476250</xdr:rowOff>
                  </to>
                </anchor>
              </controlPr>
            </control>
          </mc:Choice>
        </mc:AlternateContent>
        <mc:AlternateContent xmlns:mc="http://schemas.openxmlformats.org/markup-compatibility/2006">
          <mc:Choice Requires="x14">
            <control shapeId="27705" r:id="rId58" name="Option Button 57">
              <controlPr defaultSize="0" autoFill="0" autoLine="0" autoPict="0">
                <anchor moveWithCells="1">
                  <from>
                    <xdr:col>8</xdr:col>
                    <xdr:colOff>180975</xdr:colOff>
                    <xdr:row>77</xdr:row>
                    <xdr:rowOff>219075</xdr:rowOff>
                  </from>
                  <to>
                    <xdr:col>8</xdr:col>
                    <xdr:colOff>561975</xdr:colOff>
                    <xdr:row>77</xdr:row>
                    <xdr:rowOff>447675</xdr:rowOff>
                  </to>
                </anchor>
              </controlPr>
            </control>
          </mc:Choice>
        </mc:AlternateContent>
        <mc:AlternateContent xmlns:mc="http://schemas.openxmlformats.org/markup-compatibility/2006">
          <mc:Choice Requires="x14">
            <control shapeId="27706" r:id="rId59" name="Option Button 58">
              <controlPr defaultSize="0" autoFill="0" autoLine="0" autoPict="0">
                <anchor moveWithCells="1">
                  <from>
                    <xdr:col>10</xdr:col>
                    <xdr:colOff>152400</xdr:colOff>
                    <xdr:row>78</xdr:row>
                    <xdr:rowOff>219075</xdr:rowOff>
                  </from>
                  <to>
                    <xdr:col>10</xdr:col>
                    <xdr:colOff>533400</xdr:colOff>
                    <xdr:row>78</xdr:row>
                    <xdr:rowOff>438150</xdr:rowOff>
                  </to>
                </anchor>
              </controlPr>
            </control>
          </mc:Choice>
        </mc:AlternateContent>
        <mc:AlternateContent xmlns:mc="http://schemas.openxmlformats.org/markup-compatibility/2006">
          <mc:Choice Requires="x14">
            <control shapeId="27707" r:id="rId60" name="Option Button 59">
              <controlPr defaultSize="0" autoFill="0" autoLine="0" autoPict="0">
                <anchor moveWithCells="1">
                  <from>
                    <xdr:col>9</xdr:col>
                    <xdr:colOff>161925</xdr:colOff>
                    <xdr:row>78</xdr:row>
                    <xdr:rowOff>209550</xdr:rowOff>
                  </from>
                  <to>
                    <xdr:col>9</xdr:col>
                    <xdr:colOff>542925</xdr:colOff>
                    <xdr:row>78</xdr:row>
                    <xdr:rowOff>476250</xdr:rowOff>
                  </to>
                </anchor>
              </controlPr>
            </control>
          </mc:Choice>
        </mc:AlternateContent>
        <mc:AlternateContent xmlns:mc="http://schemas.openxmlformats.org/markup-compatibility/2006">
          <mc:Choice Requires="x14">
            <control shapeId="27708" r:id="rId61" name="Option Button 60">
              <controlPr defaultSize="0" autoFill="0" autoLine="0" autoPict="0">
                <anchor moveWithCells="1">
                  <from>
                    <xdr:col>8</xdr:col>
                    <xdr:colOff>180975</xdr:colOff>
                    <xdr:row>78</xdr:row>
                    <xdr:rowOff>219075</xdr:rowOff>
                  </from>
                  <to>
                    <xdr:col>8</xdr:col>
                    <xdr:colOff>561975</xdr:colOff>
                    <xdr:row>78</xdr:row>
                    <xdr:rowOff>447675</xdr:rowOff>
                  </to>
                </anchor>
              </controlPr>
            </control>
          </mc:Choice>
        </mc:AlternateContent>
        <mc:AlternateContent xmlns:mc="http://schemas.openxmlformats.org/markup-compatibility/2006">
          <mc:Choice Requires="x14">
            <control shapeId="27740" r:id="rId62" name="Option Button 92">
              <controlPr defaultSize="0" autoFill="0" autoLine="0" autoPict="0">
                <anchor moveWithCells="1">
                  <from>
                    <xdr:col>10</xdr:col>
                    <xdr:colOff>123825</xdr:colOff>
                    <xdr:row>79</xdr:row>
                    <xdr:rowOff>247650</xdr:rowOff>
                  </from>
                  <to>
                    <xdr:col>10</xdr:col>
                    <xdr:colOff>504825</xdr:colOff>
                    <xdr:row>79</xdr:row>
                    <xdr:rowOff>476250</xdr:rowOff>
                  </to>
                </anchor>
              </controlPr>
            </control>
          </mc:Choice>
        </mc:AlternateContent>
        <mc:AlternateContent xmlns:mc="http://schemas.openxmlformats.org/markup-compatibility/2006">
          <mc:Choice Requires="x14">
            <control shapeId="27741" r:id="rId63" name="Option Button 93">
              <controlPr defaultSize="0" autoFill="0" autoLine="0" autoPict="0">
                <anchor moveWithCells="1">
                  <from>
                    <xdr:col>9</xdr:col>
                    <xdr:colOff>180975</xdr:colOff>
                    <xdr:row>79</xdr:row>
                    <xdr:rowOff>219075</xdr:rowOff>
                  </from>
                  <to>
                    <xdr:col>9</xdr:col>
                    <xdr:colOff>561975</xdr:colOff>
                    <xdr:row>79</xdr:row>
                    <xdr:rowOff>447675</xdr:rowOff>
                  </to>
                </anchor>
              </controlPr>
            </control>
          </mc:Choice>
        </mc:AlternateContent>
        <mc:AlternateContent xmlns:mc="http://schemas.openxmlformats.org/markup-compatibility/2006">
          <mc:Choice Requires="x14">
            <control shapeId="27742" r:id="rId64" name="Option Button 94">
              <controlPr defaultSize="0" autoFill="0" autoLine="0" autoPict="0">
                <anchor moveWithCells="1">
                  <from>
                    <xdr:col>8</xdr:col>
                    <xdr:colOff>180975</xdr:colOff>
                    <xdr:row>79</xdr:row>
                    <xdr:rowOff>228600</xdr:rowOff>
                  </from>
                  <to>
                    <xdr:col>8</xdr:col>
                    <xdr:colOff>561975</xdr:colOff>
                    <xdr:row>79</xdr:row>
                    <xdr:rowOff>457200</xdr:rowOff>
                  </to>
                </anchor>
              </controlPr>
            </control>
          </mc:Choice>
        </mc:AlternateContent>
        <mc:AlternateContent xmlns:mc="http://schemas.openxmlformats.org/markup-compatibility/2006">
          <mc:Choice Requires="x14">
            <control shapeId="27743" r:id="rId65" name="Group Box 95">
              <controlPr defaultSize="0" autoFill="0" autoPict="0">
                <anchor moveWithCells="1">
                  <from>
                    <xdr:col>8</xdr:col>
                    <xdr:colOff>0</xdr:colOff>
                    <xdr:row>79</xdr:row>
                    <xdr:rowOff>9525</xdr:rowOff>
                  </from>
                  <to>
                    <xdr:col>11</xdr:col>
                    <xdr:colOff>0</xdr:colOff>
                    <xdr:row>79</xdr:row>
                    <xdr:rowOff>628650</xdr:rowOff>
                  </to>
                </anchor>
              </controlPr>
            </control>
          </mc:Choice>
        </mc:AlternateContent>
        <mc:AlternateContent xmlns:mc="http://schemas.openxmlformats.org/markup-compatibility/2006">
          <mc:Choice Requires="x14">
            <control shapeId="27749" r:id="rId66" name="Option Button 101">
              <controlPr locked="0" defaultSize="0" autoFill="0" autoLine="0" autoPict="0">
                <anchor moveWithCells="1">
                  <from>
                    <xdr:col>10</xdr:col>
                    <xdr:colOff>200025</xdr:colOff>
                    <xdr:row>42</xdr:row>
                    <xdr:rowOff>38100</xdr:rowOff>
                  </from>
                  <to>
                    <xdr:col>10</xdr:col>
                    <xdr:colOff>495300</xdr:colOff>
                    <xdr:row>42</xdr:row>
                    <xdr:rowOff>257175</xdr:rowOff>
                  </to>
                </anchor>
              </controlPr>
            </control>
          </mc:Choice>
        </mc:AlternateContent>
        <mc:AlternateContent xmlns:mc="http://schemas.openxmlformats.org/markup-compatibility/2006">
          <mc:Choice Requires="x14">
            <control shapeId="27750" r:id="rId67" name="Option Button 102">
              <controlPr locked="0" defaultSize="0" autoFill="0" autoLine="0" autoPict="0">
                <anchor moveWithCells="1">
                  <from>
                    <xdr:col>9</xdr:col>
                    <xdr:colOff>200025</xdr:colOff>
                    <xdr:row>42</xdr:row>
                    <xdr:rowOff>38100</xdr:rowOff>
                  </from>
                  <to>
                    <xdr:col>9</xdr:col>
                    <xdr:colOff>504825</xdr:colOff>
                    <xdr:row>42</xdr:row>
                    <xdr:rowOff>257175</xdr:rowOff>
                  </to>
                </anchor>
              </controlPr>
            </control>
          </mc:Choice>
        </mc:AlternateContent>
        <mc:AlternateContent xmlns:mc="http://schemas.openxmlformats.org/markup-compatibility/2006">
          <mc:Choice Requires="x14">
            <control shapeId="27751" r:id="rId68" name="Option Button 103">
              <controlPr locked="0" defaultSize="0" autoFill="0" autoLine="0" autoPict="0">
                <anchor moveWithCells="1">
                  <from>
                    <xdr:col>8</xdr:col>
                    <xdr:colOff>200025</xdr:colOff>
                    <xdr:row>42</xdr:row>
                    <xdr:rowOff>38100</xdr:rowOff>
                  </from>
                  <to>
                    <xdr:col>8</xdr:col>
                    <xdr:colOff>504825</xdr:colOff>
                    <xdr:row>42</xdr:row>
                    <xdr:rowOff>257175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7">
    <pageSetUpPr fitToPage="1"/>
  </sheetPr>
  <dimension ref="A1:BX93"/>
  <sheetViews>
    <sheetView view="pageBreakPreview" zoomScale="80" zoomScaleNormal="100" zoomScaleSheetLayoutView="80" workbookViewId="0">
      <selection activeCell="A41" sqref="A41:H41"/>
    </sheetView>
  </sheetViews>
  <sheetFormatPr baseColWidth="10" defaultColWidth="11.42578125" defaultRowHeight="0" customHeight="1" zeroHeight="1" x14ac:dyDescent="0.2"/>
  <cols>
    <col min="1" max="1" width="5.7109375" style="590" customWidth="1"/>
    <col min="2" max="2" width="15.85546875" style="590" customWidth="1"/>
    <col min="3" max="3" width="10" style="590" customWidth="1"/>
    <col min="4" max="4" width="15.28515625" style="590" customWidth="1"/>
    <col min="5" max="5" width="27.42578125" style="590" customWidth="1"/>
    <col min="6" max="6" width="9.5703125" style="590" customWidth="1"/>
    <col min="7" max="7" width="14.85546875" style="591" customWidth="1"/>
    <col min="8" max="8" width="15.5703125" style="590" customWidth="1"/>
    <col min="9" max="9" width="12.42578125" style="591" customWidth="1"/>
    <col min="10" max="10" width="18.85546875" style="591" customWidth="1"/>
    <col min="11" max="11" width="7.85546875" style="553" hidden="1" customWidth="1"/>
    <col min="12" max="12" width="10.5703125" style="553" hidden="1" customWidth="1"/>
    <col min="13" max="13" width="19" style="551" hidden="1" customWidth="1"/>
    <col min="14" max="14" width="17.28515625" style="551" hidden="1" customWidth="1"/>
    <col min="15" max="15" width="13.85546875" style="551" hidden="1" customWidth="1"/>
    <col min="16" max="17" width="16.140625" style="551" hidden="1" customWidth="1"/>
    <col min="18" max="18" width="15.85546875" style="551" hidden="1" customWidth="1"/>
    <col min="19" max="19" width="17.42578125" style="551" hidden="1" customWidth="1"/>
    <col min="20" max="20" width="42" style="551" hidden="1" customWidth="1"/>
    <col min="21" max="21" width="25.85546875" style="551" hidden="1" customWidth="1"/>
    <col min="22" max="38" width="11.42578125" style="551" hidden="1" customWidth="1"/>
    <col min="39" max="39" width="1.42578125" style="551" hidden="1" customWidth="1"/>
    <col min="40" max="76" width="11.42578125" style="551" hidden="1" customWidth="1"/>
    <col min="77" max="104" width="0" style="551" hidden="1" customWidth="1"/>
    <col min="105" max="16384" width="11.42578125" style="551"/>
  </cols>
  <sheetData>
    <row r="1" spans="1:19" ht="12.75" customHeight="1" x14ac:dyDescent="0.2">
      <c r="A1" s="1358"/>
      <c r="B1" s="1358"/>
      <c r="C1" s="1358"/>
      <c r="D1" s="1358"/>
      <c r="E1" s="1357" t="s">
        <v>709</v>
      </c>
      <c r="F1" s="1357"/>
      <c r="G1" s="1357"/>
      <c r="H1" s="1357"/>
      <c r="I1" s="691" t="s">
        <v>228</v>
      </c>
      <c r="J1" s="692">
        <v>43185</v>
      </c>
      <c r="K1" s="550"/>
      <c r="L1" s="550"/>
    </row>
    <row r="2" spans="1:19" ht="11.25" customHeight="1" x14ac:dyDescent="0.2">
      <c r="A2" s="1358"/>
      <c r="B2" s="1358"/>
      <c r="C2" s="1358"/>
      <c r="D2" s="1358"/>
      <c r="E2" s="1357"/>
      <c r="F2" s="1357"/>
      <c r="G2" s="1357"/>
      <c r="H2" s="1357"/>
      <c r="I2" s="691" t="s">
        <v>229</v>
      </c>
      <c r="J2" s="693" t="s">
        <v>747</v>
      </c>
      <c r="K2" s="552"/>
      <c r="L2" s="552"/>
    </row>
    <row r="3" spans="1:19" ht="12" customHeight="1" x14ac:dyDescent="0.2">
      <c r="A3" s="1358"/>
      <c r="B3" s="1358"/>
      <c r="C3" s="1358"/>
      <c r="D3" s="1358"/>
      <c r="E3" s="1357"/>
      <c r="F3" s="1357"/>
      <c r="G3" s="1357"/>
      <c r="H3" s="1357"/>
      <c r="I3" s="691" t="s">
        <v>230</v>
      </c>
      <c r="J3" s="694" t="s">
        <v>233</v>
      </c>
      <c r="K3" s="550"/>
      <c r="L3" s="550"/>
    </row>
    <row r="4" spans="1:19" ht="11.25" customHeight="1" x14ac:dyDescent="0.2">
      <c r="A4" s="1358"/>
      <c r="B4" s="1358"/>
      <c r="C4" s="1358"/>
      <c r="D4" s="1358"/>
      <c r="E4" s="1357"/>
      <c r="F4" s="1357"/>
      <c r="G4" s="1357"/>
      <c r="H4" s="1357"/>
      <c r="I4" s="691" t="s">
        <v>231</v>
      </c>
      <c r="J4" s="693" t="s">
        <v>713</v>
      </c>
      <c r="K4" s="552"/>
      <c r="L4" s="552"/>
    </row>
    <row r="5" spans="1:19" ht="7.5" customHeight="1" x14ac:dyDescent="0.2">
      <c r="A5" s="1350"/>
      <c r="B5" s="1350"/>
      <c r="C5" s="1350"/>
      <c r="D5" s="1350"/>
      <c r="E5" s="1350"/>
      <c r="F5" s="1350"/>
      <c r="G5" s="1350"/>
      <c r="H5" s="1350"/>
      <c r="I5" s="1350"/>
      <c r="J5" s="1350"/>
    </row>
    <row r="6" spans="1:19" ht="15.75" customHeight="1" x14ac:dyDescent="0.2">
      <c r="A6" s="1351" t="s">
        <v>1</v>
      </c>
      <c r="B6" s="1351"/>
      <c r="C6" s="1355">
        <f>'IN-GEP-02-02-FOR-11'!F6</f>
        <v>0</v>
      </c>
      <c r="D6" s="1355"/>
      <c r="E6" s="1355"/>
      <c r="F6" s="1356" t="s">
        <v>143</v>
      </c>
      <c r="G6" s="1356"/>
      <c r="H6" s="1352">
        <f>'IN-GEP-02-02-FOR-11'!S6</f>
        <v>0</v>
      </c>
      <c r="I6" s="1353"/>
      <c r="J6" s="1354"/>
    </row>
    <row r="7" spans="1:19" ht="27" customHeight="1" x14ac:dyDescent="0.2">
      <c r="A7" s="1351" t="s">
        <v>0</v>
      </c>
      <c r="B7" s="1351"/>
      <c r="C7" s="1355">
        <f>'IN-GEP-02-02-FOR-11'!F7</f>
        <v>0</v>
      </c>
      <c r="D7" s="1355"/>
      <c r="E7" s="1355"/>
      <c r="F7" s="1351" t="s">
        <v>244</v>
      </c>
      <c r="G7" s="1351"/>
      <c r="H7" s="1352">
        <f>'IN-GEP-02-02-FOR-11'!S7</f>
        <v>0</v>
      </c>
      <c r="I7" s="1353"/>
      <c r="J7" s="1354"/>
    </row>
    <row r="8" spans="1:19" ht="19.5" customHeight="1" x14ac:dyDescent="0.2">
      <c r="A8" s="1351"/>
      <c r="B8" s="1351"/>
      <c r="C8" s="1355"/>
      <c r="D8" s="1355"/>
      <c r="E8" s="1355"/>
      <c r="F8" s="1351" t="s">
        <v>670</v>
      </c>
      <c r="G8" s="1351"/>
      <c r="H8" s="1352">
        <f>'IN-GEP-02-02-FOR-11'!S8</f>
        <v>0</v>
      </c>
      <c r="I8" s="1353"/>
      <c r="J8" s="690">
        <f>'IN-GEP-02-02-FOR-11'!V8</f>
        <v>0</v>
      </c>
    </row>
    <row r="9" spans="1:19" ht="13.5" customHeight="1" x14ac:dyDescent="0.2">
      <c r="A9" s="1359" t="s">
        <v>691</v>
      </c>
      <c r="B9" s="1359"/>
      <c r="C9" s="1360">
        <f>'IN-GEP-02-02-FOR-11'!F9</f>
        <v>0</v>
      </c>
      <c r="D9" s="1360"/>
      <c r="E9" s="1360"/>
      <c r="F9" s="1356" t="s">
        <v>245</v>
      </c>
      <c r="G9" s="1356"/>
      <c r="H9" s="1355">
        <f>'IN-GEP-02-02-FOR-11'!S9</f>
        <v>0</v>
      </c>
      <c r="I9" s="1355"/>
      <c r="J9" s="1355"/>
      <c r="L9" s="554">
        <v>1.0009999999999999</v>
      </c>
    </row>
    <row r="10" spans="1:19" ht="5.25" customHeight="1" x14ac:dyDescent="0.2">
      <c r="A10" s="555"/>
      <c r="B10" s="551"/>
      <c r="C10" s="555"/>
      <c r="D10" s="556"/>
      <c r="E10" s="555"/>
      <c r="F10" s="555"/>
      <c r="G10" s="555"/>
      <c r="H10" s="555"/>
      <c r="I10" s="555"/>
      <c r="J10" s="557"/>
      <c r="K10" s="557"/>
      <c r="L10" s="557"/>
      <c r="N10" s="558"/>
    </row>
    <row r="11" spans="1:19" ht="11.25" customHeight="1" x14ac:dyDescent="0.2">
      <c r="A11" s="1367" t="s">
        <v>621</v>
      </c>
      <c r="B11" s="1368"/>
      <c r="C11" s="1368"/>
      <c r="D11" s="1368"/>
      <c r="E11" s="1368"/>
      <c r="F11" s="1368"/>
      <c r="G11" s="1368"/>
      <c r="H11" s="1369"/>
      <c r="I11" s="1373">
        <v>0.4</v>
      </c>
      <c r="J11" s="1374"/>
      <c r="K11" s="559"/>
      <c r="L11" s="559"/>
      <c r="M11" s="557"/>
      <c r="N11" s="557" t="s">
        <v>616</v>
      </c>
      <c r="O11" s="1361"/>
      <c r="P11" s="1361"/>
      <c r="Q11" s="557"/>
      <c r="R11" s="560"/>
      <c r="S11" s="560"/>
    </row>
    <row r="12" spans="1:19" ht="11.25" customHeight="1" x14ac:dyDescent="0.2">
      <c r="A12" s="1370"/>
      <c r="B12" s="1371"/>
      <c r="C12" s="1371"/>
      <c r="D12" s="1371"/>
      <c r="E12" s="1371"/>
      <c r="F12" s="1371"/>
      <c r="G12" s="1371"/>
      <c r="H12" s="1372"/>
      <c r="I12" s="1375"/>
      <c r="J12" s="1376"/>
      <c r="K12" s="559"/>
      <c r="L12" s="559"/>
      <c r="M12" s="557"/>
      <c r="N12" s="557" t="s">
        <v>601</v>
      </c>
      <c r="O12" s="557"/>
      <c r="P12" s="557"/>
      <c r="Q12" s="557"/>
      <c r="R12" s="560"/>
      <c r="S12" s="560"/>
    </row>
    <row r="13" spans="1:19" s="555" customFormat="1" ht="15" customHeight="1" x14ac:dyDescent="0.2">
      <c r="A13" s="1362" t="s">
        <v>699</v>
      </c>
      <c r="B13" s="1363"/>
      <c r="C13" s="1363"/>
      <c r="D13" s="1363"/>
      <c r="E13" s="1363"/>
      <c r="F13" s="1363"/>
      <c r="G13" s="1363"/>
      <c r="H13" s="1364"/>
      <c r="I13" s="1378" t="e">
        <f>+L13*K13</f>
        <v>#DIV/0!</v>
      </c>
      <c r="J13" s="1379"/>
      <c r="K13" s="561">
        <v>0.4</v>
      </c>
      <c r="L13" s="1365" t="e">
        <f>AVERAGE('IN-GEP-02-02-FOR-12'!S17:S26)</f>
        <v>#DIV/0!</v>
      </c>
      <c r="M13" s="1366"/>
      <c r="N13" s="562" t="s">
        <v>617</v>
      </c>
      <c r="P13" s="558"/>
    </row>
    <row r="14" spans="1:19" s="555" customFormat="1" ht="5.25" customHeight="1" x14ac:dyDescent="0.2">
      <c r="A14" s="1377"/>
      <c r="B14" s="1377"/>
      <c r="C14" s="1377"/>
      <c r="D14" s="1377"/>
      <c r="E14" s="1377"/>
      <c r="F14" s="1377"/>
      <c r="G14" s="1377"/>
      <c r="H14" s="1377"/>
      <c r="I14" s="1377"/>
      <c r="J14" s="1377"/>
      <c r="K14" s="561"/>
      <c r="L14" s="561"/>
      <c r="M14" s="557"/>
      <c r="N14" s="562"/>
      <c r="P14" s="558"/>
    </row>
    <row r="15" spans="1:19" s="555" customFormat="1" ht="11.25" x14ac:dyDescent="0.2">
      <c r="A15" s="1367" t="s">
        <v>620</v>
      </c>
      <c r="B15" s="1368"/>
      <c r="C15" s="1368"/>
      <c r="D15" s="1368"/>
      <c r="E15" s="1368"/>
      <c r="F15" s="1368"/>
      <c r="G15" s="1368"/>
      <c r="H15" s="1369"/>
      <c r="I15" s="1373">
        <v>0.6</v>
      </c>
      <c r="J15" s="1374"/>
      <c r="K15" s="559"/>
      <c r="L15" s="559"/>
      <c r="M15" s="557"/>
      <c r="P15" s="558"/>
    </row>
    <row r="16" spans="1:19" s="555" customFormat="1" ht="8.25" customHeight="1" x14ac:dyDescent="0.2">
      <c r="A16" s="1370"/>
      <c r="B16" s="1371"/>
      <c r="C16" s="1371"/>
      <c r="D16" s="1371"/>
      <c r="E16" s="1371"/>
      <c r="F16" s="1371"/>
      <c r="G16" s="1371"/>
      <c r="H16" s="1372"/>
      <c r="I16" s="1375"/>
      <c r="J16" s="1376"/>
      <c r="K16" s="559"/>
      <c r="L16" s="559"/>
      <c r="M16" s="557"/>
      <c r="P16" s="558"/>
    </row>
    <row r="17" spans="1:16" s="555" customFormat="1" ht="11.25" customHeight="1" x14ac:dyDescent="0.2">
      <c r="A17" s="1380" t="s">
        <v>692</v>
      </c>
      <c r="B17" s="1381"/>
      <c r="C17" s="1381"/>
      <c r="D17" s="1381"/>
      <c r="E17" s="1381"/>
      <c r="F17" s="1381"/>
      <c r="G17" s="1381"/>
      <c r="H17" s="1382"/>
      <c r="I17" s="1383">
        <f>L17*K17</f>
        <v>0</v>
      </c>
      <c r="J17" s="1384"/>
      <c r="K17" s="563">
        <v>0.5</v>
      </c>
      <c r="L17" s="564">
        <f>'IN-GEP-02-02-FOR-12'!X28</f>
        <v>0</v>
      </c>
      <c r="M17" s="565"/>
      <c r="N17" s="566" t="s">
        <v>4</v>
      </c>
      <c r="O17" s="567">
        <v>5.0000000000000001E-3</v>
      </c>
      <c r="P17" s="558"/>
    </row>
    <row r="18" spans="1:16" s="555" customFormat="1" ht="15" customHeight="1" x14ac:dyDescent="0.2">
      <c r="A18" s="1380" t="s">
        <v>693</v>
      </c>
      <c r="B18" s="1381"/>
      <c r="C18" s="1381"/>
      <c r="D18" s="1381"/>
      <c r="E18" s="1381"/>
      <c r="F18" s="1381"/>
      <c r="G18" s="1381"/>
      <c r="H18" s="1382"/>
      <c r="I18" s="1383">
        <f>L18*K18</f>
        <v>0</v>
      </c>
      <c r="J18" s="1384"/>
      <c r="K18" s="563">
        <v>0.3</v>
      </c>
      <c r="L18" s="568">
        <f>'IN-GEP-02-02-FOR-12'!X49</f>
        <v>0</v>
      </c>
      <c r="M18" s="557"/>
      <c r="N18" s="566" t="s">
        <v>5</v>
      </c>
      <c r="O18" s="567">
        <v>0.01</v>
      </c>
      <c r="P18" s="558"/>
    </row>
    <row r="19" spans="1:16" s="555" customFormat="1" ht="15" customHeight="1" x14ac:dyDescent="0.2">
      <c r="A19" s="1380" t="s">
        <v>694</v>
      </c>
      <c r="B19" s="1381"/>
      <c r="C19" s="1381"/>
      <c r="D19" s="1381"/>
      <c r="E19" s="1381"/>
      <c r="F19" s="1381"/>
      <c r="G19" s="1381"/>
      <c r="H19" s="1382"/>
      <c r="I19" s="1383">
        <f>L19*K19</f>
        <v>0</v>
      </c>
      <c r="J19" s="1384"/>
      <c r="K19" s="563">
        <v>0.1</v>
      </c>
      <c r="L19" s="568">
        <f>'IN-GEP-02-02-FOR-12'!X65</f>
        <v>0</v>
      </c>
      <c r="N19" s="566" t="s">
        <v>6</v>
      </c>
      <c r="O19" s="569">
        <v>0.06</v>
      </c>
      <c r="P19" s="558"/>
    </row>
    <row r="20" spans="1:16" s="555" customFormat="1" ht="15" customHeight="1" x14ac:dyDescent="0.2">
      <c r="A20" s="1380" t="s">
        <v>695</v>
      </c>
      <c r="B20" s="1381"/>
      <c r="C20" s="1381"/>
      <c r="D20" s="1381"/>
      <c r="E20" s="1381"/>
      <c r="F20" s="1381"/>
      <c r="G20" s="1381"/>
      <c r="H20" s="1382"/>
      <c r="I20" s="1383">
        <f>L20*K20</f>
        <v>0</v>
      </c>
      <c r="J20" s="1384"/>
      <c r="K20" s="563">
        <v>0.1</v>
      </c>
      <c r="L20" s="568">
        <f>'IN-GEP-02-02-FOR-12'!X81</f>
        <v>0</v>
      </c>
      <c r="N20" s="566" t="s">
        <v>7</v>
      </c>
      <c r="O20" s="569">
        <v>0.08</v>
      </c>
      <c r="P20" s="558"/>
    </row>
    <row r="21" spans="1:16" s="555" customFormat="1" ht="15" customHeight="1" x14ac:dyDescent="0.2">
      <c r="A21" s="1385" t="s">
        <v>696</v>
      </c>
      <c r="B21" s="1386"/>
      <c r="C21" s="1386"/>
      <c r="D21" s="1386"/>
      <c r="E21" s="1386"/>
      <c r="F21" s="1386"/>
      <c r="G21" s="1386"/>
      <c r="H21" s="1387"/>
      <c r="I21" s="1365">
        <f>SUM(I17:J20)*I15</f>
        <v>0</v>
      </c>
      <c r="J21" s="1366"/>
      <c r="N21" s="570" t="s">
        <v>272</v>
      </c>
      <c r="O21" s="571"/>
      <c r="P21" s="558"/>
    </row>
    <row r="22" spans="1:16" s="555" customFormat="1" ht="5.25" customHeight="1" x14ac:dyDescent="0.2">
      <c r="A22" s="1377"/>
      <c r="B22" s="1377"/>
      <c r="C22" s="1377"/>
      <c r="D22" s="1377"/>
      <c r="E22" s="1377"/>
      <c r="F22" s="1377"/>
      <c r="G22" s="1377"/>
      <c r="H22" s="1377"/>
      <c r="I22" s="1377"/>
      <c r="J22" s="1377"/>
      <c r="P22" s="572"/>
    </row>
    <row r="23" spans="1:16" s="555" customFormat="1" ht="9" hidden="1" customHeight="1" x14ac:dyDescent="0.2">
      <c r="A23" s="1388" t="s">
        <v>250</v>
      </c>
      <c r="B23" s="1389"/>
      <c r="C23" s="1389"/>
      <c r="D23" s="1389"/>
      <c r="E23" s="1389"/>
      <c r="F23" s="1389"/>
      <c r="G23" s="1389"/>
      <c r="H23" s="1390"/>
      <c r="I23" s="1391">
        <v>0.15</v>
      </c>
      <c r="J23" s="1392"/>
      <c r="K23" s="557"/>
      <c r="L23" s="557"/>
      <c r="M23" s="573"/>
    </row>
    <row r="24" spans="1:16" s="555" customFormat="1" ht="13.5" hidden="1" customHeight="1" x14ac:dyDescent="0.2">
      <c r="A24" s="1393" t="s">
        <v>251</v>
      </c>
      <c r="B24" s="1394"/>
      <c r="C24" s="1394"/>
      <c r="D24" s="1394"/>
      <c r="E24" s="1394"/>
      <c r="F24" s="1394"/>
      <c r="G24" s="1394"/>
      <c r="H24" s="1395"/>
      <c r="I24" s="1396" t="s">
        <v>247</v>
      </c>
      <c r="J24" s="1397"/>
      <c r="K24" s="557"/>
      <c r="L24" s="557"/>
      <c r="M24" s="573"/>
    </row>
    <row r="25" spans="1:16" s="555" customFormat="1" ht="11.25" hidden="1" x14ac:dyDescent="0.2">
      <c r="A25" s="1398" t="s">
        <v>252</v>
      </c>
      <c r="B25" s="1399"/>
      <c r="C25" s="1399"/>
      <c r="D25" s="1399"/>
      <c r="E25" s="1399"/>
      <c r="F25" s="1399"/>
      <c r="G25" s="1399"/>
      <c r="H25" s="1400"/>
      <c r="I25" s="1401">
        <v>0.75</v>
      </c>
      <c r="J25" s="1402"/>
      <c r="K25" s="557"/>
      <c r="L25" s="557"/>
      <c r="O25" s="574"/>
    </row>
    <row r="26" spans="1:16" s="555" customFormat="1" ht="11.25" hidden="1" x14ac:dyDescent="0.2">
      <c r="A26" s="695"/>
      <c r="B26" s="695"/>
      <c r="C26" s="695"/>
      <c r="D26" s="695"/>
      <c r="E26" s="696"/>
      <c r="F26" s="696"/>
      <c r="G26" s="696"/>
      <c r="H26" s="696"/>
      <c r="I26" s="696"/>
      <c r="J26" s="696"/>
      <c r="K26" s="557"/>
      <c r="L26" s="557"/>
      <c r="O26" s="574"/>
    </row>
    <row r="27" spans="1:16" s="555" customFormat="1" ht="14.25" hidden="1" customHeight="1" x14ac:dyDescent="0.2">
      <c r="A27" s="1403" t="s">
        <v>618</v>
      </c>
      <c r="B27" s="1404"/>
      <c r="C27" s="1404"/>
      <c r="D27" s="1404"/>
      <c r="E27" s="1404"/>
      <c r="F27" s="1404"/>
      <c r="G27" s="1404"/>
      <c r="H27" s="1404"/>
      <c r="I27" s="1404"/>
      <c r="J27" s="1405"/>
      <c r="K27" s="557"/>
      <c r="L27" s="557"/>
      <c r="M27" s="576"/>
      <c r="N27" s="574"/>
    </row>
    <row r="28" spans="1:16" s="555" customFormat="1" ht="11.25" hidden="1" x14ac:dyDescent="0.2">
      <c r="A28" s="1406" t="s">
        <v>314</v>
      </c>
      <c r="B28" s="1404"/>
      <c r="C28" s="1404"/>
      <c r="D28" s="1404"/>
      <c r="E28" s="1404"/>
      <c r="F28" s="1404"/>
      <c r="G28" s="1404"/>
      <c r="H28" s="1405"/>
      <c r="I28" s="1407" t="s">
        <v>253</v>
      </c>
      <c r="J28" s="1408"/>
      <c r="K28" s="557"/>
      <c r="L28" s="557"/>
      <c r="M28" s="557"/>
      <c r="N28" s="575"/>
      <c r="O28" s="575"/>
    </row>
    <row r="29" spans="1:16" s="555" customFormat="1" ht="15" hidden="1" customHeight="1" thickBot="1" x14ac:dyDescent="0.25">
      <c r="A29" s="1409"/>
      <c r="B29" s="1410"/>
      <c r="C29" s="1410"/>
      <c r="D29" s="1410"/>
      <c r="E29" s="1410"/>
      <c r="F29" s="1410"/>
      <c r="G29" s="1410"/>
      <c r="H29" s="1411"/>
      <c r="I29" s="1412" t="str">
        <f t="shared" ref="I29:I34" si="0">IFERROR(+VLOOKUP(A29,$N$17:$O$21,2,0)," ")</f>
        <v xml:space="preserve"> </v>
      </c>
      <c r="J29" s="1413"/>
      <c r="K29" s="557"/>
      <c r="L29" s="557"/>
      <c r="M29" s="577"/>
      <c r="N29" s="1335"/>
      <c r="O29" s="1336"/>
    </row>
    <row r="30" spans="1:16" s="555" customFormat="1" ht="16.5" hidden="1" thickBot="1" x14ac:dyDescent="0.25">
      <c r="A30" s="1409"/>
      <c r="B30" s="1410"/>
      <c r="C30" s="1410"/>
      <c r="D30" s="1410"/>
      <c r="E30" s="1410"/>
      <c r="F30" s="1410"/>
      <c r="G30" s="1410"/>
      <c r="H30" s="1411"/>
      <c r="I30" s="1412" t="str">
        <f t="shared" si="0"/>
        <v xml:space="preserve"> </v>
      </c>
      <c r="J30" s="1413"/>
      <c r="K30" s="557"/>
      <c r="L30" s="557"/>
      <c r="M30" s="578" t="s">
        <v>235</v>
      </c>
      <c r="N30" s="579">
        <v>0.95</v>
      </c>
      <c r="O30" s="579">
        <v>1</v>
      </c>
    </row>
    <row r="31" spans="1:16" s="555" customFormat="1" ht="16.5" hidden="1" thickBot="1" x14ac:dyDescent="0.25">
      <c r="A31" s="1409"/>
      <c r="B31" s="1410"/>
      <c r="C31" s="1410"/>
      <c r="D31" s="1410"/>
      <c r="E31" s="1410"/>
      <c r="F31" s="1410"/>
      <c r="G31" s="1410"/>
      <c r="H31" s="1411"/>
      <c r="I31" s="1412" t="str">
        <f t="shared" si="0"/>
        <v xml:space="preserve"> </v>
      </c>
      <c r="J31" s="1413"/>
      <c r="K31" s="557"/>
      <c r="L31" s="557"/>
      <c r="M31" s="580" t="s">
        <v>236</v>
      </c>
      <c r="N31" s="579">
        <v>0.9</v>
      </c>
      <c r="O31" s="579">
        <v>0.94989999999999997</v>
      </c>
    </row>
    <row r="32" spans="1:16" s="555" customFormat="1" ht="16.5" hidden="1" thickBot="1" x14ac:dyDescent="0.25">
      <c r="A32" s="1409"/>
      <c r="B32" s="1410"/>
      <c r="C32" s="1410"/>
      <c r="D32" s="1410"/>
      <c r="E32" s="1410"/>
      <c r="F32" s="1410"/>
      <c r="G32" s="1410"/>
      <c r="H32" s="1411"/>
      <c r="I32" s="1412" t="str">
        <f t="shared" si="0"/>
        <v xml:space="preserve"> </v>
      </c>
      <c r="J32" s="1413"/>
      <c r="K32" s="557"/>
      <c r="L32" s="557"/>
      <c r="M32" s="580" t="s">
        <v>237</v>
      </c>
      <c r="N32" s="581">
        <v>0.8</v>
      </c>
      <c r="O32" s="581">
        <v>0.89990000000000003</v>
      </c>
    </row>
    <row r="33" spans="1:15" s="555" customFormat="1" ht="16.5" hidden="1" thickBot="1" x14ac:dyDescent="0.25">
      <c r="A33" s="1409"/>
      <c r="B33" s="1410"/>
      <c r="C33" s="1410"/>
      <c r="D33" s="1410"/>
      <c r="E33" s="1410"/>
      <c r="F33" s="1410"/>
      <c r="G33" s="1410"/>
      <c r="H33" s="1411"/>
      <c r="I33" s="1412" t="str">
        <f t="shared" si="0"/>
        <v xml:space="preserve"> </v>
      </c>
      <c r="J33" s="1413"/>
      <c r="K33" s="557"/>
      <c r="L33" s="557"/>
      <c r="M33" s="580" t="s">
        <v>238</v>
      </c>
      <c r="N33" s="579">
        <v>0.7</v>
      </c>
      <c r="O33" s="579">
        <v>0.79990000000000006</v>
      </c>
    </row>
    <row r="34" spans="1:15" s="555" customFormat="1" ht="16.5" hidden="1" thickBot="1" x14ac:dyDescent="0.25">
      <c r="A34" s="1409"/>
      <c r="B34" s="1410"/>
      <c r="C34" s="1410"/>
      <c r="D34" s="1410"/>
      <c r="E34" s="1410"/>
      <c r="F34" s="1410"/>
      <c r="G34" s="1410"/>
      <c r="H34" s="1411"/>
      <c r="I34" s="1412" t="str">
        <f t="shared" si="0"/>
        <v xml:space="preserve"> </v>
      </c>
      <c r="J34" s="1413"/>
      <c r="K34" s="557"/>
      <c r="L34" s="557"/>
      <c r="M34" s="580" t="s">
        <v>239</v>
      </c>
      <c r="N34" s="582" t="s">
        <v>262</v>
      </c>
      <c r="O34" s="579">
        <v>0.69989999999999997</v>
      </c>
    </row>
    <row r="35" spans="1:15" s="555" customFormat="1" ht="11.25" hidden="1" x14ac:dyDescent="0.2">
      <c r="A35" s="1398" t="s">
        <v>3</v>
      </c>
      <c r="B35" s="1399"/>
      <c r="C35" s="1399"/>
      <c r="D35" s="1399"/>
      <c r="E35" s="1399"/>
      <c r="F35" s="1399"/>
      <c r="G35" s="1399"/>
      <c r="H35" s="1400"/>
      <c r="I35" s="1414">
        <f>SUM(I29:J34)</f>
        <v>0</v>
      </c>
      <c r="J35" s="1415"/>
      <c r="K35" s="557"/>
      <c r="L35" s="557"/>
      <c r="M35" s="557" t="s">
        <v>619</v>
      </c>
      <c r="N35" s="575"/>
      <c r="O35" s="575"/>
    </row>
    <row r="36" spans="1:15" s="555" customFormat="1" ht="5.25" hidden="1" customHeight="1" x14ac:dyDescent="0.2">
      <c r="A36" s="697"/>
      <c r="B36" s="697"/>
      <c r="C36" s="697"/>
      <c r="D36" s="697"/>
      <c r="E36" s="696"/>
      <c r="F36" s="696"/>
      <c r="G36" s="696"/>
      <c r="H36" s="696"/>
      <c r="I36" s="696"/>
      <c r="J36" s="696"/>
      <c r="K36" s="557"/>
      <c r="L36" s="557"/>
    </row>
    <row r="37" spans="1:15" s="555" customFormat="1" ht="20.25" customHeight="1" x14ac:dyDescent="0.2">
      <c r="A37" s="1342" t="s">
        <v>745</v>
      </c>
      <c r="B37" s="1343"/>
      <c r="C37" s="1343"/>
      <c r="D37" s="1343"/>
      <c r="E37" s="1343"/>
      <c r="F37" s="1343"/>
      <c r="G37" s="1343"/>
      <c r="H37" s="1343"/>
      <c r="I37" s="1343"/>
      <c r="J37" s="1344"/>
      <c r="K37" s="557"/>
      <c r="L37" s="557"/>
      <c r="M37" s="576"/>
      <c r="N37" s="574"/>
    </row>
    <row r="38" spans="1:15" s="555" customFormat="1" ht="11.25" x14ac:dyDescent="0.2">
      <c r="A38" s="1345" t="s">
        <v>744</v>
      </c>
      <c r="B38" s="1346"/>
      <c r="C38" s="1346"/>
      <c r="D38" s="1346"/>
      <c r="E38" s="1346"/>
      <c r="F38" s="1346"/>
      <c r="G38" s="1346"/>
      <c r="H38" s="1347"/>
      <c r="I38" s="1348" t="s">
        <v>253</v>
      </c>
      <c r="J38" s="1349"/>
      <c r="K38" s="557"/>
      <c r="L38" s="557"/>
      <c r="M38" s="557"/>
      <c r="N38" s="575"/>
      <c r="O38" s="575"/>
    </row>
    <row r="39" spans="1:15" s="555" customFormat="1" ht="15" customHeight="1" thickBot="1" x14ac:dyDescent="0.25">
      <c r="A39" s="1337"/>
      <c r="B39" s="1338"/>
      <c r="C39" s="1338"/>
      <c r="D39" s="1338"/>
      <c r="E39" s="1338"/>
      <c r="F39" s="1338"/>
      <c r="G39" s="1338"/>
      <c r="H39" s="1339"/>
      <c r="I39" s="1340" t="str">
        <f t="shared" ref="I39" si="1">IFERROR(+VLOOKUP(A39,$N$17:$O$21,2,0)," ")</f>
        <v xml:space="preserve"> </v>
      </c>
      <c r="J39" s="1341"/>
      <c r="K39" s="557"/>
      <c r="L39" s="557"/>
      <c r="M39" s="577"/>
      <c r="N39" s="1335"/>
      <c r="O39" s="1336"/>
    </row>
    <row r="40" spans="1:15" s="555" customFormat="1" ht="16.5" thickBot="1" x14ac:dyDescent="0.25">
      <c r="A40" s="1337"/>
      <c r="B40" s="1338"/>
      <c r="C40" s="1338"/>
      <c r="D40" s="1338"/>
      <c r="E40" s="1338"/>
      <c r="F40" s="1338"/>
      <c r="G40" s="1338"/>
      <c r="H40" s="1339"/>
      <c r="I40" s="1340" t="str">
        <f t="shared" ref="I40:I44" si="2">IFERROR(+VLOOKUP(A40,$N$17:$O$21,2,0)," ")</f>
        <v xml:space="preserve"> </v>
      </c>
      <c r="J40" s="1341"/>
      <c r="K40" s="557"/>
      <c r="L40" s="557"/>
      <c r="M40" s="578" t="s">
        <v>235</v>
      </c>
      <c r="N40" s="579">
        <v>0.95</v>
      </c>
      <c r="O40" s="579">
        <v>1</v>
      </c>
    </row>
    <row r="41" spans="1:15" s="555" customFormat="1" ht="16.5" thickBot="1" x14ac:dyDescent="0.25">
      <c r="A41" s="1337"/>
      <c r="B41" s="1338"/>
      <c r="C41" s="1338"/>
      <c r="D41" s="1338"/>
      <c r="E41" s="1338"/>
      <c r="F41" s="1338"/>
      <c r="G41" s="1338"/>
      <c r="H41" s="1339"/>
      <c r="I41" s="1340" t="str">
        <f t="shared" si="2"/>
        <v xml:space="preserve"> </v>
      </c>
      <c r="J41" s="1341"/>
      <c r="K41" s="557"/>
      <c r="L41" s="557"/>
      <c r="M41" s="580" t="s">
        <v>236</v>
      </c>
      <c r="N41" s="579">
        <v>0.9</v>
      </c>
      <c r="O41" s="579">
        <v>0.94989999999999997</v>
      </c>
    </row>
    <row r="42" spans="1:15" s="555" customFormat="1" ht="16.5" thickBot="1" x14ac:dyDescent="0.25">
      <c r="A42" s="1337"/>
      <c r="B42" s="1338"/>
      <c r="C42" s="1338"/>
      <c r="D42" s="1338"/>
      <c r="E42" s="1338"/>
      <c r="F42" s="1338"/>
      <c r="G42" s="1338"/>
      <c r="H42" s="1339"/>
      <c r="I42" s="1340" t="str">
        <f t="shared" si="2"/>
        <v xml:space="preserve"> </v>
      </c>
      <c r="J42" s="1341"/>
      <c r="K42" s="557"/>
      <c r="L42" s="557"/>
      <c r="M42" s="580" t="s">
        <v>237</v>
      </c>
      <c r="N42" s="581">
        <v>0.8</v>
      </c>
      <c r="O42" s="581">
        <v>0.89990000000000003</v>
      </c>
    </row>
    <row r="43" spans="1:15" s="555" customFormat="1" ht="16.5" thickBot="1" x14ac:dyDescent="0.25">
      <c r="A43" s="1337"/>
      <c r="B43" s="1338"/>
      <c r="C43" s="1338"/>
      <c r="D43" s="1338"/>
      <c r="E43" s="1338"/>
      <c r="F43" s="1338"/>
      <c r="G43" s="1338"/>
      <c r="H43" s="1339"/>
      <c r="I43" s="1340" t="str">
        <f t="shared" si="2"/>
        <v xml:space="preserve"> </v>
      </c>
      <c r="J43" s="1341"/>
      <c r="K43" s="557"/>
      <c r="L43" s="557"/>
      <c r="M43" s="580" t="s">
        <v>238</v>
      </c>
      <c r="N43" s="579">
        <v>0.7</v>
      </c>
      <c r="O43" s="579">
        <v>0.79990000000000006</v>
      </c>
    </row>
    <row r="44" spans="1:15" s="555" customFormat="1" ht="16.5" thickBot="1" x14ac:dyDescent="0.25">
      <c r="A44" s="1337"/>
      <c r="B44" s="1338"/>
      <c r="C44" s="1338"/>
      <c r="D44" s="1338"/>
      <c r="E44" s="1338"/>
      <c r="F44" s="1338"/>
      <c r="G44" s="1338"/>
      <c r="H44" s="1339"/>
      <c r="I44" s="1340" t="str">
        <f t="shared" si="2"/>
        <v xml:space="preserve"> </v>
      </c>
      <c r="J44" s="1341"/>
      <c r="K44" s="557"/>
      <c r="L44" s="557"/>
      <c r="M44" s="580" t="s">
        <v>239</v>
      </c>
      <c r="N44" s="582" t="s">
        <v>262</v>
      </c>
      <c r="O44" s="579">
        <v>0.69989999999999997</v>
      </c>
    </row>
    <row r="45" spans="1:15" s="555" customFormat="1" ht="11.25" x14ac:dyDescent="0.2">
      <c r="A45" s="1438" t="s">
        <v>696</v>
      </c>
      <c r="B45" s="1439"/>
      <c r="C45" s="1439"/>
      <c r="D45" s="1439"/>
      <c r="E45" s="1439"/>
      <c r="F45" s="1439"/>
      <c r="G45" s="1439"/>
      <c r="H45" s="1440"/>
      <c r="I45" s="1441">
        <f>MAX(I39:J44)</f>
        <v>0</v>
      </c>
      <c r="J45" s="1442"/>
      <c r="K45" s="557"/>
      <c r="L45" s="557"/>
      <c r="M45" s="557"/>
      <c r="N45" s="575"/>
      <c r="O45" s="575"/>
    </row>
    <row r="46" spans="1:15" s="555" customFormat="1" ht="22.5" customHeight="1" x14ac:dyDescent="0.2">
      <c r="A46" s="1416" t="s">
        <v>697</v>
      </c>
      <c r="B46" s="1417"/>
      <c r="C46" s="1417"/>
      <c r="D46" s="1417"/>
      <c r="E46" s="1417"/>
      <c r="F46" s="1417"/>
      <c r="G46" s="1417"/>
      <c r="H46" s="1417"/>
      <c r="I46" s="1417"/>
      <c r="J46" s="1418"/>
      <c r="K46" s="557"/>
      <c r="L46" s="557"/>
    </row>
    <row r="47" spans="1:15" s="555" customFormat="1" ht="11.25" customHeight="1" x14ac:dyDescent="0.2">
      <c r="A47" s="1419" t="s">
        <v>255</v>
      </c>
      <c r="B47" s="1420"/>
      <c r="C47" s="1420"/>
      <c r="D47" s="1420"/>
      <c r="E47" s="1420"/>
      <c r="F47" s="1421"/>
      <c r="G47" s="1422" t="s">
        <v>698</v>
      </c>
      <c r="H47" s="1423"/>
      <c r="I47" s="1422" t="s">
        <v>257</v>
      </c>
      <c r="J47" s="1423"/>
      <c r="K47" s="557"/>
      <c r="L47" s="557"/>
    </row>
    <row r="48" spans="1:15" s="555" customFormat="1" ht="13.5" customHeight="1" x14ac:dyDescent="0.2">
      <c r="A48" s="593" t="s">
        <v>258</v>
      </c>
      <c r="B48" s="1424" t="s">
        <v>704</v>
      </c>
      <c r="C48" s="1425"/>
      <c r="D48" s="1425"/>
      <c r="E48" s="1425"/>
      <c r="F48" s="1426"/>
      <c r="G48" s="1427" t="e">
        <f>+I13</f>
        <v>#DIV/0!</v>
      </c>
      <c r="H48" s="1428"/>
      <c r="I48" s="1429" t="e">
        <f>IF(G54=0," ",IF(G54&lt;N43,$M$44,IF(G54&lt;N42,$M$43,IF(G54&lt;N41,$M$42,IF(G54&lt;N40,$M$41,IF(G54&lt;=O40,$M$40,"REVISAR"))))))</f>
        <v>#DIV/0!</v>
      </c>
      <c r="J48" s="1430"/>
      <c r="K48" s="557"/>
      <c r="L48" s="557"/>
    </row>
    <row r="49" spans="1:17" s="555" customFormat="1" ht="13.5" customHeight="1" x14ac:dyDescent="0.2">
      <c r="A49" s="593" t="s">
        <v>249</v>
      </c>
      <c r="B49" s="1424" t="s">
        <v>700</v>
      </c>
      <c r="C49" s="1425"/>
      <c r="D49" s="1425"/>
      <c r="E49" s="1425"/>
      <c r="F49" s="1426"/>
      <c r="G49" s="1427">
        <f>I21</f>
        <v>0</v>
      </c>
      <c r="H49" s="1428"/>
      <c r="I49" s="1431"/>
      <c r="J49" s="1432"/>
      <c r="K49" s="557"/>
      <c r="L49" s="557"/>
    </row>
    <row r="50" spans="1:17" s="555" customFormat="1" ht="11.25" hidden="1" customHeight="1" x14ac:dyDescent="0.2">
      <c r="A50" s="583" t="s">
        <v>260</v>
      </c>
      <c r="B50" s="1435"/>
      <c r="C50" s="1436"/>
      <c r="D50" s="1436"/>
      <c r="E50" s="1436"/>
      <c r="F50" s="1437"/>
      <c r="G50" s="1445"/>
      <c r="H50" s="1446"/>
      <c r="I50" s="1431"/>
      <c r="J50" s="1432"/>
    </row>
    <row r="51" spans="1:17" s="555" customFormat="1" ht="11.25" hidden="1" customHeight="1" x14ac:dyDescent="0.2">
      <c r="A51" s="583" t="s">
        <v>263</v>
      </c>
      <c r="B51" s="1435"/>
      <c r="C51" s="1436"/>
      <c r="D51" s="1436"/>
      <c r="E51" s="1436"/>
      <c r="F51" s="1437"/>
      <c r="G51" s="1445"/>
      <c r="H51" s="1446"/>
      <c r="I51" s="1431"/>
      <c r="J51" s="1432"/>
    </row>
    <row r="52" spans="1:17" s="555" customFormat="1" ht="11.25" hidden="1" x14ac:dyDescent="0.2">
      <c r="A52" s="583" t="s">
        <v>537</v>
      </c>
      <c r="B52" s="698" t="s">
        <v>622</v>
      </c>
      <c r="C52" s="699"/>
      <c r="D52" s="699"/>
      <c r="E52" s="699"/>
      <c r="F52" s="700"/>
      <c r="G52" s="1447">
        <f>-MAX(I29:J34)</f>
        <v>0</v>
      </c>
      <c r="H52" s="1448"/>
      <c r="I52" s="1431"/>
      <c r="J52" s="1432"/>
      <c r="P52" s="575"/>
      <c r="Q52" s="584"/>
    </row>
    <row r="53" spans="1:17" s="555" customFormat="1" ht="13.5" customHeight="1" x14ac:dyDescent="0.2">
      <c r="A53" s="593" t="s">
        <v>533</v>
      </c>
      <c r="B53" s="1424" t="s">
        <v>622</v>
      </c>
      <c r="C53" s="1425"/>
      <c r="D53" s="1425"/>
      <c r="E53" s="1425"/>
      <c r="F53" s="1426"/>
      <c r="G53" s="1427">
        <f>MAX(I39:J44)</f>
        <v>0</v>
      </c>
      <c r="H53" s="1428"/>
      <c r="I53" s="1431"/>
      <c r="J53" s="1432"/>
      <c r="P53" s="575"/>
      <c r="Q53" s="584"/>
    </row>
    <row r="54" spans="1:17" s="555" customFormat="1" ht="12" thickBot="1" x14ac:dyDescent="0.25">
      <c r="A54" s="1449" t="s">
        <v>701</v>
      </c>
      <c r="B54" s="1450"/>
      <c r="C54" s="1450"/>
      <c r="D54" s="1450"/>
      <c r="E54" s="1450"/>
      <c r="F54" s="1451"/>
      <c r="G54" s="1452" t="e">
        <f>G48+G49-G53</f>
        <v>#DIV/0!</v>
      </c>
      <c r="H54" s="1453"/>
      <c r="I54" s="1433"/>
      <c r="J54" s="1434"/>
      <c r="P54" s="575"/>
      <c r="Q54" s="584"/>
    </row>
    <row r="55" spans="1:17" s="555" customFormat="1" ht="11.25" x14ac:dyDescent="0.2">
      <c r="A55" s="585"/>
      <c r="B55" s="658" t="s">
        <v>228</v>
      </c>
      <c r="C55" s="1455"/>
      <c r="D55" s="1455"/>
      <c r="E55" s="557"/>
      <c r="F55" s="557"/>
      <c r="G55" s="1444"/>
      <c r="H55" s="1444"/>
      <c r="I55" s="557"/>
      <c r="J55" s="586"/>
      <c r="P55" s="575"/>
      <c r="Q55" s="584"/>
    </row>
    <row r="56" spans="1:17" s="555" customFormat="1" ht="11.25" x14ac:dyDescent="0.2">
      <c r="A56" s="585"/>
      <c r="B56" s="575"/>
      <c r="C56" s="575"/>
      <c r="D56" s="575"/>
      <c r="E56" s="557"/>
      <c r="F56" s="557"/>
      <c r="G56" s="623"/>
      <c r="H56" s="623"/>
      <c r="I56" s="557"/>
      <c r="J56" s="586"/>
      <c r="P56" s="575"/>
      <c r="Q56" s="584"/>
    </row>
    <row r="57" spans="1:17" s="555" customFormat="1" ht="11.25" x14ac:dyDescent="0.2">
      <c r="A57" s="585"/>
      <c r="B57" s="575"/>
      <c r="C57" s="575"/>
      <c r="D57" s="575"/>
      <c r="E57" s="557"/>
      <c r="F57" s="557"/>
      <c r="G57" s="623"/>
      <c r="H57" s="623"/>
      <c r="I57" s="557"/>
      <c r="J57" s="586"/>
      <c r="P57" s="575"/>
      <c r="Q57" s="584"/>
    </row>
    <row r="58" spans="1:17" s="555" customFormat="1" ht="11.25" x14ac:dyDescent="0.2">
      <c r="A58" s="585"/>
      <c r="B58" s="575"/>
      <c r="C58" s="575"/>
      <c r="D58" s="575"/>
      <c r="E58" s="557"/>
      <c r="F58" s="557"/>
      <c r="G58" s="557"/>
      <c r="H58" s="557"/>
      <c r="I58" s="557"/>
      <c r="J58" s="586"/>
      <c r="P58" s="575"/>
      <c r="Q58" s="584"/>
    </row>
    <row r="59" spans="1:17" s="555" customFormat="1" ht="11.25" x14ac:dyDescent="0.2">
      <c r="A59" s="585"/>
      <c r="B59" s="575"/>
      <c r="C59" s="575"/>
      <c r="D59" s="575"/>
      <c r="E59" s="600"/>
      <c r="F59" s="600"/>
      <c r="H59" s="557"/>
      <c r="I59" s="557"/>
      <c r="J59" s="586"/>
      <c r="P59" s="575"/>
      <c r="Q59" s="584"/>
    </row>
    <row r="60" spans="1:17" s="555" customFormat="1" ht="11.25" x14ac:dyDescent="0.2">
      <c r="A60" s="585"/>
      <c r="B60" s="575"/>
      <c r="C60" s="575"/>
      <c r="D60" s="557"/>
      <c r="E60" s="1454" t="s">
        <v>702</v>
      </c>
      <c r="F60" s="1454"/>
      <c r="I60" s="557"/>
      <c r="J60" s="586"/>
      <c r="P60" s="575"/>
      <c r="Q60" s="584"/>
    </row>
    <row r="61" spans="1:17" s="555" customFormat="1" ht="11.25" x14ac:dyDescent="0.2">
      <c r="A61" s="585"/>
      <c r="B61" s="1361"/>
      <c r="C61" s="1361"/>
      <c r="D61" s="1361"/>
      <c r="E61" s="557"/>
      <c r="F61" s="557"/>
      <c r="I61" s="557"/>
      <c r="J61" s="586"/>
      <c r="K61" s="557"/>
      <c r="L61" s="557"/>
    </row>
    <row r="62" spans="1:17" s="555" customFormat="1" ht="11.25" x14ac:dyDescent="0.2">
      <c r="A62" s="585"/>
      <c r="B62" s="557"/>
      <c r="C62" s="557"/>
      <c r="D62" s="658" t="s">
        <v>608</v>
      </c>
      <c r="E62" s="1443"/>
      <c r="F62" s="1443"/>
      <c r="I62" s="557"/>
      <c r="J62" s="586"/>
      <c r="K62" s="557"/>
      <c r="L62" s="557"/>
    </row>
    <row r="63" spans="1:17" s="555" customFormat="1" ht="11.25" x14ac:dyDescent="0.2">
      <c r="A63" s="585"/>
      <c r="B63" s="575"/>
      <c r="C63" s="575"/>
      <c r="D63" s="658" t="s">
        <v>703</v>
      </c>
      <c r="E63" s="659"/>
      <c r="F63" s="573"/>
      <c r="I63" s="557"/>
      <c r="J63" s="586"/>
      <c r="K63" s="557"/>
      <c r="L63" s="557"/>
    </row>
    <row r="64" spans="1:17" s="555" customFormat="1" ht="11.25" hidden="1" customHeight="1" x14ac:dyDescent="0.2">
      <c r="A64" s="588"/>
      <c r="B64" s="575"/>
      <c r="C64" s="575"/>
      <c r="D64" s="575"/>
      <c r="E64" s="587" t="s">
        <v>634</v>
      </c>
      <c r="F64" s="575"/>
      <c r="H64" s="587"/>
      <c r="I64" s="589"/>
      <c r="J64" s="589"/>
    </row>
    <row r="65" spans="1:15" s="555" customFormat="1" ht="11.25" hidden="1" x14ac:dyDescent="0.2">
      <c r="A65" s="588"/>
      <c r="B65" s="588"/>
      <c r="C65" s="588"/>
      <c r="D65" s="588"/>
      <c r="E65" s="589"/>
      <c r="F65" s="589"/>
      <c r="G65" s="589"/>
      <c r="H65" s="589"/>
      <c r="I65" s="589"/>
      <c r="J65" s="589"/>
    </row>
    <row r="66" spans="1:15" s="555" customFormat="1" ht="11.25" hidden="1" x14ac:dyDescent="0.2">
      <c r="A66" s="590"/>
      <c r="B66" s="590"/>
      <c r="C66" s="590"/>
      <c r="D66" s="590"/>
      <c r="E66" s="590"/>
      <c r="F66" s="590"/>
      <c r="G66" s="591"/>
      <c r="H66" s="590"/>
      <c r="I66" s="591"/>
      <c r="J66" s="591"/>
    </row>
    <row r="67" spans="1:15" s="555" customFormat="1" ht="11.25" hidden="1" x14ac:dyDescent="0.2">
      <c r="A67" s="590"/>
      <c r="B67" s="590"/>
      <c r="C67" s="590"/>
      <c r="D67" s="590"/>
      <c r="E67" s="590"/>
      <c r="F67" s="590"/>
      <c r="G67" s="591"/>
      <c r="H67" s="590"/>
      <c r="I67" s="591"/>
      <c r="J67" s="591"/>
      <c r="K67" s="592"/>
      <c r="L67" s="592"/>
      <c r="M67" s="551"/>
      <c r="N67" s="551"/>
      <c r="O67" s="551"/>
    </row>
    <row r="68" spans="1:15" s="555" customFormat="1" ht="11.25" hidden="1" x14ac:dyDescent="0.2">
      <c r="A68" s="590"/>
      <c r="B68" s="590"/>
      <c r="C68" s="590"/>
      <c r="D68" s="590"/>
      <c r="E68" s="590"/>
      <c r="F68" s="590"/>
      <c r="G68" s="591"/>
      <c r="H68" s="590"/>
      <c r="I68" s="591"/>
      <c r="J68" s="591"/>
      <c r="M68" s="551"/>
      <c r="N68" s="551"/>
      <c r="O68" s="551"/>
    </row>
    <row r="69" spans="1:15" s="555" customFormat="1" ht="11.25" hidden="1" x14ac:dyDescent="0.2">
      <c r="A69" s="590"/>
      <c r="B69" s="590"/>
      <c r="C69" s="590"/>
      <c r="D69" s="590"/>
      <c r="E69" s="590"/>
      <c r="F69" s="590"/>
      <c r="G69" s="591"/>
      <c r="H69" s="590"/>
      <c r="I69" s="591"/>
      <c r="J69" s="591"/>
      <c r="K69" s="557"/>
      <c r="L69" s="557"/>
      <c r="M69" s="551"/>
      <c r="N69" s="551"/>
      <c r="O69" s="551"/>
    </row>
    <row r="70" spans="1:15" s="555" customFormat="1" ht="11.25" hidden="1" x14ac:dyDescent="0.2">
      <c r="A70" s="590"/>
      <c r="B70" s="590"/>
      <c r="C70" s="590"/>
      <c r="D70" s="590"/>
      <c r="E70" s="590"/>
      <c r="F70" s="590"/>
      <c r="G70" s="591"/>
      <c r="H70" s="590"/>
      <c r="I70" s="591"/>
      <c r="J70" s="591"/>
      <c r="K70" s="557"/>
      <c r="L70" s="557"/>
      <c r="M70" s="551"/>
      <c r="N70" s="551"/>
      <c r="O70" s="551"/>
    </row>
    <row r="71" spans="1:15" s="555" customFormat="1" ht="11.25" hidden="1" x14ac:dyDescent="0.2">
      <c r="A71" s="590"/>
      <c r="B71" s="590"/>
      <c r="C71" s="590"/>
      <c r="D71" s="590"/>
      <c r="E71" s="590"/>
      <c r="F71" s="590"/>
      <c r="G71" s="591"/>
      <c r="H71" s="590"/>
      <c r="I71" s="591"/>
      <c r="J71" s="591"/>
      <c r="K71" s="557"/>
      <c r="L71" s="557"/>
      <c r="M71" s="551"/>
      <c r="N71" s="551"/>
      <c r="O71" s="551"/>
    </row>
    <row r="72" spans="1:15" s="555" customFormat="1" ht="11.25" hidden="1" x14ac:dyDescent="0.2">
      <c r="A72" s="590"/>
      <c r="B72" s="590"/>
      <c r="C72" s="590"/>
      <c r="D72" s="590"/>
      <c r="E72" s="590"/>
      <c r="F72" s="590"/>
      <c r="G72" s="591"/>
      <c r="H72" s="590"/>
      <c r="I72" s="591"/>
      <c r="J72" s="591"/>
      <c r="K72" s="557"/>
      <c r="L72" s="557"/>
      <c r="M72" s="551"/>
      <c r="N72" s="551"/>
      <c r="O72" s="551"/>
    </row>
    <row r="73" spans="1:15" s="555" customFormat="1" ht="11.25" hidden="1" x14ac:dyDescent="0.2">
      <c r="A73" s="590"/>
      <c r="B73" s="590"/>
      <c r="C73" s="590"/>
      <c r="D73" s="590"/>
      <c r="E73" s="590"/>
      <c r="F73" s="590"/>
      <c r="G73" s="591"/>
      <c r="H73" s="590"/>
      <c r="I73" s="591"/>
      <c r="J73" s="591"/>
      <c r="K73" s="557"/>
      <c r="L73" s="557"/>
      <c r="M73" s="551"/>
      <c r="N73" s="551"/>
      <c r="O73" s="551"/>
    </row>
    <row r="74" spans="1:15" s="555" customFormat="1" ht="11.25" hidden="1" x14ac:dyDescent="0.2">
      <c r="A74" s="590"/>
      <c r="B74" s="590"/>
      <c r="C74" s="590"/>
      <c r="D74" s="590"/>
      <c r="E74" s="590"/>
      <c r="F74" s="590"/>
      <c r="G74" s="591"/>
      <c r="H74" s="590"/>
      <c r="I74" s="591"/>
      <c r="J74" s="591"/>
      <c r="K74" s="557"/>
      <c r="L74" s="557"/>
      <c r="M74" s="551"/>
      <c r="N74" s="551"/>
      <c r="O74" s="551"/>
    </row>
    <row r="75" spans="1:15" s="555" customFormat="1" ht="11.25" hidden="1" x14ac:dyDescent="0.2">
      <c r="A75" s="590"/>
      <c r="B75" s="590"/>
      <c r="C75" s="590"/>
      <c r="D75" s="590"/>
      <c r="E75" s="590"/>
      <c r="F75" s="590"/>
      <c r="G75" s="591"/>
      <c r="H75" s="590"/>
      <c r="I75" s="591"/>
      <c r="J75" s="591"/>
      <c r="K75" s="557"/>
      <c r="L75" s="557"/>
      <c r="M75" s="551"/>
      <c r="N75" s="551"/>
      <c r="O75" s="551"/>
    </row>
    <row r="76" spans="1:15" s="555" customFormat="1" ht="11.25" hidden="1" x14ac:dyDescent="0.2">
      <c r="A76" s="590"/>
      <c r="B76" s="590"/>
      <c r="C76" s="590"/>
      <c r="D76" s="590"/>
      <c r="E76" s="590"/>
      <c r="F76" s="590"/>
      <c r="G76" s="591"/>
      <c r="H76" s="590"/>
      <c r="I76" s="591"/>
      <c r="J76" s="591"/>
      <c r="K76" s="557"/>
      <c r="L76" s="557"/>
      <c r="M76" s="551"/>
      <c r="N76" s="551"/>
      <c r="O76" s="551"/>
    </row>
    <row r="77" spans="1:15" s="555" customFormat="1" ht="11.25" hidden="1" x14ac:dyDescent="0.2">
      <c r="A77" s="590"/>
      <c r="B77" s="590"/>
      <c r="C77" s="590"/>
      <c r="D77" s="590"/>
      <c r="E77" s="590"/>
      <c r="F77" s="590"/>
      <c r="G77" s="591"/>
      <c r="H77" s="590"/>
      <c r="I77" s="591"/>
      <c r="J77" s="591"/>
      <c r="K77" s="557"/>
      <c r="L77" s="557"/>
      <c r="M77" s="551"/>
      <c r="N77" s="551"/>
      <c r="O77" s="551"/>
    </row>
    <row r="78" spans="1:15" ht="13.5" hidden="1" customHeight="1" x14ac:dyDescent="0.2"/>
    <row r="79" spans="1:15" ht="13.5" hidden="1" customHeight="1" x14ac:dyDescent="0.2"/>
    <row r="80" spans="1:15"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row r="87" ht="13.5" hidden="1" customHeight="1" x14ac:dyDescent="0.2"/>
    <row r="88" ht="13.5" hidden="1" customHeight="1"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sheetData>
  <sheetProtection algorithmName="SHA-512" hashValue="J2yiKeLwYZSlphcTmo6K+f61Vc11BiRZdYpPwv5Cfeu6vUt7Zkia/Y/NQ5djS8SwPpUc+whlyqZ5NDy62DWFtA==" saltValue="eGdw+ioGDeSKbE8HKk3HoQ==" spinCount="100000" sheet="1" objects="1" scenarios="1"/>
  <protectedRanges>
    <protectedRange sqref="A39:H44" name="Rango4"/>
  </protectedRanges>
  <mergeCells count="102">
    <mergeCell ref="E62:F62"/>
    <mergeCell ref="B61:D61"/>
    <mergeCell ref="G55:H55"/>
    <mergeCell ref="G50:H50"/>
    <mergeCell ref="B51:F51"/>
    <mergeCell ref="G51:H51"/>
    <mergeCell ref="G52:H52"/>
    <mergeCell ref="A54:F54"/>
    <mergeCell ref="G54:H54"/>
    <mergeCell ref="E60:F60"/>
    <mergeCell ref="C55:D55"/>
    <mergeCell ref="A35:H35"/>
    <mergeCell ref="I35:J35"/>
    <mergeCell ref="A46:J46"/>
    <mergeCell ref="A47:F47"/>
    <mergeCell ref="G47:H47"/>
    <mergeCell ref="I47:J47"/>
    <mergeCell ref="B48:F48"/>
    <mergeCell ref="G48:H48"/>
    <mergeCell ref="I48:J54"/>
    <mergeCell ref="B49:F49"/>
    <mergeCell ref="G49:H49"/>
    <mergeCell ref="B50:F50"/>
    <mergeCell ref="A45:H45"/>
    <mergeCell ref="I45:J45"/>
    <mergeCell ref="B53:F53"/>
    <mergeCell ref="G53:H53"/>
    <mergeCell ref="A42:H42"/>
    <mergeCell ref="I42:J42"/>
    <mergeCell ref="A43:H43"/>
    <mergeCell ref="I43:J43"/>
    <mergeCell ref="A44:H44"/>
    <mergeCell ref="I44:J44"/>
    <mergeCell ref="A30:H30"/>
    <mergeCell ref="I30:J30"/>
    <mergeCell ref="A31:H31"/>
    <mergeCell ref="I31:J31"/>
    <mergeCell ref="A32:H32"/>
    <mergeCell ref="I32:J32"/>
    <mergeCell ref="A33:H33"/>
    <mergeCell ref="I33:J33"/>
    <mergeCell ref="A34:H34"/>
    <mergeCell ref="I34:J34"/>
    <mergeCell ref="N29:O29"/>
    <mergeCell ref="A23:H23"/>
    <mergeCell ref="I23:J23"/>
    <mergeCell ref="A24:H24"/>
    <mergeCell ref="I24:J24"/>
    <mergeCell ref="A25:H25"/>
    <mergeCell ref="I25:J25"/>
    <mergeCell ref="A27:J27"/>
    <mergeCell ref="A28:H28"/>
    <mergeCell ref="I28:J28"/>
    <mergeCell ref="A29:H29"/>
    <mergeCell ref="I29:J29"/>
    <mergeCell ref="A18:H18"/>
    <mergeCell ref="I18:J18"/>
    <mergeCell ref="A19:H19"/>
    <mergeCell ref="I19:J19"/>
    <mergeCell ref="A20:H20"/>
    <mergeCell ref="I20:J20"/>
    <mergeCell ref="A21:H21"/>
    <mergeCell ref="I21:J21"/>
    <mergeCell ref="A22:J22"/>
    <mergeCell ref="A13:H13"/>
    <mergeCell ref="L13:M13"/>
    <mergeCell ref="A15:H16"/>
    <mergeCell ref="I15:J16"/>
    <mergeCell ref="A14:J14"/>
    <mergeCell ref="A11:H12"/>
    <mergeCell ref="I11:J12"/>
    <mergeCell ref="I13:J13"/>
    <mergeCell ref="A17:H17"/>
    <mergeCell ref="I17:J17"/>
    <mergeCell ref="F8:G8"/>
    <mergeCell ref="A9:B9"/>
    <mergeCell ref="C9:E9"/>
    <mergeCell ref="F9:G9"/>
    <mergeCell ref="H9:J9"/>
    <mergeCell ref="A7:B8"/>
    <mergeCell ref="C7:E8"/>
    <mergeCell ref="O11:P11"/>
    <mergeCell ref="H8:I8"/>
    <mergeCell ref="A5:J5"/>
    <mergeCell ref="F7:G7"/>
    <mergeCell ref="H7:J7"/>
    <mergeCell ref="A6:B6"/>
    <mergeCell ref="C6:E6"/>
    <mergeCell ref="F6:G6"/>
    <mergeCell ref="H6:J6"/>
    <mergeCell ref="E1:H4"/>
    <mergeCell ref="A1:D4"/>
    <mergeCell ref="N39:O39"/>
    <mergeCell ref="A40:H40"/>
    <mergeCell ref="I40:J40"/>
    <mergeCell ref="A41:H41"/>
    <mergeCell ref="I41:J41"/>
    <mergeCell ref="A37:J37"/>
    <mergeCell ref="A38:H38"/>
    <mergeCell ref="I38:J38"/>
    <mergeCell ref="A39:H39"/>
    <mergeCell ref="I39:J39"/>
  </mergeCells>
  <dataValidations count="4">
    <dataValidation type="list" allowBlank="1" showInputMessage="1" showErrorMessage="1" sqref="A29:A34 B30:H34" xr:uid="{00000000-0002-0000-0C00-000000000000}">
      <formula1>$N$17:$N$21</formula1>
    </dataValidation>
    <dataValidation type="custom" allowBlank="1" showInputMessage="1" showErrorMessage="1" errorTitle="Valor superior al 100%" error="No se puede introducir una cifra superior al 100%" sqref="I25:J25" xr:uid="{00000000-0002-0000-0C00-000001000000}">
      <formula1>I25&lt;$L$9</formula1>
    </dataValidation>
    <dataValidation type="custom" operator="lessThan" allowBlank="1" showInputMessage="1" showErrorMessage="1" errorTitle="Valor superior al 100%" error="No se puede introducir una cifra superior al 100%" sqref="L13:M13" xr:uid="{00000000-0002-0000-0C00-000002000000}">
      <formula1>L13&lt;$L$9</formula1>
    </dataValidation>
    <dataValidation type="list" allowBlank="1" showInputMessage="1" showErrorMessage="1" errorTitle="Error en los datos" error="El dato introducido no es aceptable. Por favor, selecciona un dato de la lista._x000a_" promptTitle="Importante" prompt="Selecciona un dato de la lista; cualquier otro valor no será admitido." sqref="A39:H44" xr:uid="{00000000-0002-0000-0C00-000003000000}">
      <formula1>$N$17:$N$21</formula1>
    </dataValidation>
  </dataValidations>
  <pageMargins left="0.7" right="0.7" top="0.75" bottom="0.75" header="0.3" footer="0.3"/>
  <pageSetup paperSize="9" scale="83" orientation="landscape" horizontalDpi="4294967294" verticalDpi="4294967294" r:id="rId1"/>
  <drawing r:id="rId2"/>
  <pictur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5"/>
  <dimension ref="A1:AC379"/>
  <sheetViews>
    <sheetView topLeftCell="B1" zoomScale="85" zoomScaleNormal="85" zoomScaleSheetLayoutView="100" workbookViewId="0">
      <selection activeCell="C5" sqref="C5:C7"/>
    </sheetView>
  </sheetViews>
  <sheetFormatPr baseColWidth="10" defaultRowHeight="12.75" outlineLevelRow="1" x14ac:dyDescent="0.2"/>
  <cols>
    <col min="1" max="1" width="6.140625" style="198" hidden="1" customWidth="1"/>
    <col min="2" max="2" width="36.140625" style="242" customWidth="1"/>
    <col min="3" max="3" width="36.140625" style="243" customWidth="1"/>
    <col min="4" max="4" width="7.5703125" style="242" customWidth="1"/>
    <col min="5" max="5" width="7.5703125" style="241" customWidth="1"/>
    <col min="6" max="6" width="77" style="245" customWidth="1"/>
    <col min="7" max="7" width="11.42578125" style="198" customWidth="1"/>
    <col min="8" max="29" width="11.42578125" style="198" hidden="1" customWidth="1"/>
    <col min="30" max="48" width="11.42578125" style="198" customWidth="1"/>
    <col min="49" max="256" width="11.42578125" style="198"/>
    <col min="257" max="257" width="6.140625" style="198" customWidth="1"/>
    <col min="258" max="259" width="36.140625" style="198" customWidth="1"/>
    <col min="260" max="261" width="7.5703125" style="198" customWidth="1"/>
    <col min="262" max="262" width="68.85546875" style="198" customWidth="1"/>
    <col min="263" max="512" width="11.42578125" style="198"/>
    <col min="513" max="513" width="6.140625" style="198" customWidth="1"/>
    <col min="514" max="515" width="36.140625" style="198" customWidth="1"/>
    <col min="516" max="517" width="7.5703125" style="198" customWidth="1"/>
    <col min="518" max="518" width="68.85546875" style="198" customWidth="1"/>
    <col min="519" max="768" width="11.42578125" style="198"/>
    <col min="769" max="769" width="6.140625" style="198" customWidth="1"/>
    <col min="770" max="771" width="36.140625" style="198" customWidth="1"/>
    <col min="772" max="773" width="7.5703125" style="198" customWidth="1"/>
    <col min="774" max="774" width="68.85546875" style="198" customWidth="1"/>
    <col min="775" max="1024" width="11.42578125" style="198"/>
    <col min="1025" max="1025" width="6.140625" style="198" customWidth="1"/>
    <col min="1026" max="1027" width="36.140625" style="198" customWidth="1"/>
    <col min="1028" max="1029" width="7.5703125" style="198" customWidth="1"/>
    <col min="1030" max="1030" width="68.85546875" style="198" customWidth="1"/>
    <col min="1031" max="1280" width="11.42578125" style="198"/>
    <col min="1281" max="1281" width="6.140625" style="198" customWidth="1"/>
    <col min="1282" max="1283" width="36.140625" style="198" customWidth="1"/>
    <col min="1284" max="1285" width="7.5703125" style="198" customWidth="1"/>
    <col min="1286" max="1286" width="68.85546875" style="198" customWidth="1"/>
    <col min="1287" max="1536" width="11.42578125" style="198"/>
    <col min="1537" max="1537" width="6.140625" style="198" customWidth="1"/>
    <col min="1538" max="1539" width="36.140625" style="198" customWidth="1"/>
    <col min="1540" max="1541" width="7.5703125" style="198" customWidth="1"/>
    <col min="1542" max="1542" width="68.85546875" style="198" customWidth="1"/>
    <col min="1543" max="1792" width="11.42578125" style="198"/>
    <col min="1793" max="1793" width="6.140625" style="198" customWidth="1"/>
    <col min="1794" max="1795" width="36.140625" style="198" customWidth="1"/>
    <col min="1796" max="1797" width="7.5703125" style="198" customWidth="1"/>
    <col min="1798" max="1798" width="68.85546875" style="198" customWidth="1"/>
    <col min="1799" max="2048" width="11.42578125" style="198"/>
    <col min="2049" max="2049" width="6.140625" style="198" customWidth="1"/>
    <col min="2050" max="2051" width="36.140625" style="198" customWidth="1"/>
    <col min="2052" max="2053" width="7.5703125" style="198" customWidth="1"/>
    <col min="2054" max="2054" width="68.85546875" style="198" customWidth="1"/>
    <col min="2055" max="2304" width="11.42578125" style="198"/>
    <col min="2305" max="2305" width="6.140625" style="198" customWidth="1"/>
    <col min="2306" max="2307" width="36.140625" style="198" customWidth="1"/>
    <col min="2308" max="2309" width="7.5703125" style="198" customWidth="1"/>
    <col min="2310" max="2310" width="68.85546875" style="198" customWidth="1"/>
    <col min="2311" max="2560" width="11.42578125" style="198"/>
    <col min="2561" max="2561" width="6.140625" style="198" customWidth="1"/>
    <col min="2562" max="2563" width="36.140625" style="198" customWidth="1"/>
    <col min="2564" max="2565" width="7.5703125" style="198" customWidth="1"/>
    <col min="2566" max="2566" width="68.85546875" style="198" customWidth="1"/>
    <col min="2567" max="2816" width="11.42578125" style="198"/>
    <col min="2817" max="2817" width="6.140625" style="198" customWidth="1"/>
    <col min="2818" max="2819" width="36.140625" style="198" customWidth="1"/>
    <col min="2820" max="2821" width="7.5703125" style="198" customWidth="1"/>
    <col min="2822" max="2822" width="68.85546875" style="198" customWidth="1"/>
    <col min="2823" max="3072" width="11.42578125" style="198"/>
    <col min="3073" max="3073" width="6.140625" style="198" customWidth="1"/>
    <col min="3074" max="3075" width="36.140625" style="198" customWidth="1"/>
    <col min="3076" max="3077" width="7.5703125" style="198" customWidth="1"/>
    <col min="3078" max="3078" width="68.85546875" style="198" customWidth="1"/>
    <col min="3079" max="3328" width="11.42578125" style="198"/>
    <col min="3329" max="3329" width="6.140625" style="198" customWidth="1"/>
    <col min="3330" max="3331" width="36.140625" style="198" customWidth="1"/>
    <col min="3332" max="3333" width="7.5703125" style="198" customWidth="1"/>
    <col min="3334" max="3334" width="68.85546875" style="198" customWidth="1"/>
    <col min="3335" max="3584" width="11.42578125" style="198"/>
    <col min="3585" max="3585" width="6.140625" style="198" customWidth="1"/>
    <col min="3586" max="3587" width="36.140625" style="198" customWidth="1"/>
    <col min="3588" max="3589" width="7.5703125" style="198" customWidth="1"/>
    <col min="3590" max="3590" width="68.85546875" style="198" customWidth="1"/>
    <col min="3591" max="3840" width="11.42578125" style="198"/>
    <col min="3841" max="3841" width="6.140625" style="198" customWidth="1"/>
    <col min="3842" max="3843" width="36.140625" style="198" customWidth="1"/>
    <col min="3844" max="3845" width="7.5703125" style="198" customWidth="1"/>
    <col min="3846" max="3846" width="68.85546875" style="198" customWidth="1"/>
    <col min="3847" max="4096" width="11.42578125" style="198"/>
    <col min="4097" max="4097" width="6.140625" style="198" customWidth="1"/>
    <col min="4098" max="4099" width="36.140625" style="198" customWidth="1"/>
    <col min="4100" max="4101" width="7.5703125" style="198" customWidth="1"/>
    <col min="4102" max="4102" width="68.85546875" style="198" customWidth="1"/>
    <col min="4103" max="4352" width="11.42578125" style="198"/>
    <col min="4353" max="4353" width="6.140625" style="198" customWidth="1"/>
    <col min="4354" max="4355" width="36.140625" style="198" customWidth="1"/>
    <col min="4356" max="4357" width="7.5703125" style="198" customWidth="1"/>
    <col min="4358" max="4358" width="68.85546875" style="198" customWidth="1"/>
    <col min="4359" max="4608" width="11.42578125" style="198"/>
    <col min="4609" max="4609" width="6.140625" style="198" customWidth="1"/>
    <col min="4610" max="4611" width="36.140625" style="198" customWidth="1"/>
    <col min="4612" max="4613" width="7.5703125" style="198" customWidth="1"/>
    <col min="4614" max="4614" width="68.85546875" style="198" customWidth="1"/>
    <col min="4615" max="4864" width="11.42578125" style="198"/>
    <col min="4865" max="4865" width="6.140625" style="198" customWidth="1"/>
    <col min="4866" max="4867" width="36.140625" style="198" customWidth="1"/>
    <col min="4868" max="4869" width="7.5703125" style="198" customWidth="1"/>
    <col min="4870" max="4870" width="68.85546875" style="198" customWidth="1"/>
    <col min="4871" max="5120" width="11.42578125" style="198"/>
    <col min="5121" max="5121" width="6.140625" style="198" customWidth="1"/>
    <col min="5122" max="5123" width="36.140625" style="198" customWidth="1"/>
    <col min="5124" max="5125" width="7.5703125" style="198" customWidth="1"/>
    <col min="5126" max="5126" width="68.85546875" style="198" customWidth="1"/>
    <col min="5127" max="5376" width="11.42578125" style="198"/>
    <col min="5377" max="5377" width="6.140625" style="198" customWidth="1"/>
    <col min="5378" max="5379" width="36.140625" style="198" customWidth="1"/>
    <col min="5380" max="5381" width="7.5703125" style="198" customWidth="1"/>
    <col min="5382" max="5382" width="68.85546875" style="198" customWidth="1"/>
    <col min="5383" max="5632" width="11.42578125" style="198"/>
    <col min="5633" max="5633" width="6.140625" style="198" customWidth="1"/>
    <col min="5634" max="5635" width="36.140625" style="198" customWidth="1"/>
    <col min="5636" max="5637" width="7.5703125" style="198" customWidth="1"/>
    <col min="5638" max="5638" width="68.85546875" style="198" customWidth="1"/>
    <col min="5639" max="5888" width="11.42578125" style="198"/>
    <col min="5889" max="5889" width="6.140625" style="198" customWidth="1"/>
    <col min="5890" max="5891" width="36.140625" style="198" customWidth="1"/>
    <col min="5892" max="5893" width="7.5703125" style="198" customWidth="1"/>
    <col min="5894" max="5894" width="68.85546875" style="198" customWidth="1"/>
    <col min="5895" max="6144" width="11.42578125" style="198"/>
    <col min="6145" max="6145" width="6.140625" style="198" customWidth="1"/>
    <col min="6146" max="6147" width="36.140625" style="198" customWidth="1"/>
    <col min="6148" max="6149" width="7.5703125" style="198" customWidth="1"/>
    <col min="6150" max="6150" width="68.85546875" style="198" customWidth="1"/>
    <col min="6151" max="6400" width="11.42578125" style="198"/>
    <col min="6401" max="6401" width="6.140625" style="198" customWidth="1"/>
    <col min="6402" max="6403" width="36.140625" style="198" customWidth="1"/>
    <col min="6404" max="6405" width="7.5703125" style="198" customWidth="1"/>
    <col min="6406" max="6406" width="68.85546875" style="198" customWidth="1"/>
    <col min="6407" max="6656" width="11.42578125" style="198"/>
    <col min="6657" max="6657" width="6.140625" style="198" customWidth="1"/>
    <col min="6658" max="6659" width="36.140625" style="198" customWidth="1"/>
    <col min="6660" max="6661" width="7.5703125" style="198" customWidth="1"/>
    <col min="6662" max="6662" width="68.85546875" style="198" customWidth="1"/>
    <col min="6663" max="6912" width="11.42578125" style="198"/>
    <col min="6913" max="6913" width="6.140625" style="198" customWidth="1"/>
    <col min="6914" max="6915" width="36.140625" style="198" customWidth="1"/>
    <col min="6916" max="6917" width="7.5703125" style="198" customWidth="1"/>
    <col min="6918" max="6918" width="68.85546875" style="198" customWidth="1"/>
    <col min="6919" max="7168" width="11.42578125" style="198"/>
    <col min="7169" max="7169" width="6.140625" style="198" customWidth="1"/>
    <col min="7170" max="7171" width="36.140625" style="198" customWidth="1"/>
    <col min="7172" max="7173" width="7.5703125" style="198" customWidth="1"/>
    <col min="7174" max="7174" width="68.85546875" style="198" customWidth="1"/>
    <col min="7175" max="7424" width="11.42578125" style="198"/>
    <col min="7425" max="7425" width="6.140625" style="198" customWidth="1"/>
    <col min="7426" max="7427" width="36.140625" style="198" customWidth="1"/>
    <col min="7428" max="7429" width="7.5703125" style="198" customWidth="1"/>
    <col min="7430" max="7430" width="68.85546875" style="198" customWidth="1"/>
    <col min="7431" max="7680" width="11.42578125" style="198"/>
    <col min="7681" max="7681" width="6.140625" style="198" customWidth="1"/>
    <col min="7682" max="7683" width="36.140625" style="198" customWidth="1"/>
    <col min="7684" max="7685" width="7.5703125" style="198" customWidth="1"/>
    <col min="7686" max="7686" width="68.85546875" style="198" customWidth="1"/>
    <col min="7687" max="7936" width="11.42578125" style="198"/>
    <col min="7937" max="7937" width="6.140625" style="198" customWidth="1"/>
    <col min="7938" max="7939" width="36.140625" style="198" customWidth="1"/>
    <col min="7940" max="7941" width="7.5703125" style="198" customWidth="1"/>
    <col min="7942" max="7942" width="68.85546875" style="198" customWidth="1"/>
    <col min="7943" max="8192" width="11.42578125" style="198"/>
    <col min="8193" max="8193" width="6.140625" style="198" customWidth="1"/>
    <col min="8194" max="8195" width="36.140625" style="198" customWidth="1"/>
    <col min="8196" max="8197" width="7.5703125" style="198" customWidth="1"/>
    <col min="8198" max="8198" width="68.85546875" style="198" customWidth="1"/>
    <col min="8199" max="8448" width="11.42578125" style="198"/>
    <col min="8449" max="8449" width="6.140625" style="198" customWidth="1"/>
    <col min="8450" max="8451" width="36.140625" style="198" customWidth="1"/>
    <col min="8452" max="8453" width="7.5703125" style="198" customWidth="1"/>
    <col min="8454" max="8454" width="68.85546875" style="198" customWidth="1"/>
    <col min="8455" max="8704" width="11.42578125" style="198"/>
    <col min="8705" max="8705" width="6.140625" style="198" customWidth="1"/>
    <col min="8706" max="8707" width="36.140625" style="198" customWidth="1"/>
    <col min="8708" max="8709" width="7.5703125" style="198" customWidth="1"/>
    <col min="8710" max="8710" width="68.85546875" style="198" customWidth="1"/>
    <col min="8711" max="8960" width="11.42578125" style="198"/>
    <col min="8961" max="8961" width="6.140625" style="198" customWidth="1"/>
    <col min="8962" max="8963" width="36.140625" style="198" customWidth="1"/>
    <col min="8964" max="8965" width="7.5703125" style="198" customWidth="1"/>
    <col min="8966" max="8966" width="68.85546875" style="198" customWidth="1"/>
    <col min="8967" max="9216" width="11.42578125" style="198"/>
    <col min="9217" max="9217" width="6.140625" style="198" customWidth="1"/>
    <col min="9218" max="9219" width="36.140625" style="198" customWidth="1"/>
    <col min="9220" max="9221" width="7.5703125" style="198" customWidth="1"/>
    <col min="9222" max="9222" width="68.85546875" style="198" customWidth="1"/>
    <col min="9223" max="9472" width="11.42578125" style="198"/>
    <col min="9473" max="9473" width="6.140625" style="198" customWidth="1"/>
    <col min="9474" max="9475" width="36.140625" style="198" customWidth="1"/>
    <col min="9476" max="9477" width="7.5703125" style="198" customWidth="1"/>
    <col min="9478" max="9478" width="68.85546875" style="198" customWidth="1"/>
    <col min="9479" max="9728" width="11.42578125" style="198"/>
    <col min="9729" max="9729" width="6.140625" style="198" customWidth="1"/>
    <col min="9730" max="9731" width="36.140625" style="198" customWidth="1"/>
    <col min="9732" max="9733" width="7.5703125" style="198" customWidth="1"/>
    <col min="9734" max="9734" width="68.85546875" style="198" customWidth="1"/>
    <col min="9735" max="9984" width="11.42578125" style="198"/>
    <col min="9985" max="9985" width="6.140625" style="198" customWidth="1"/>
    <col min="9986" max="9987" width="36.140625" style="198" customWidth="1"/>
    <col min="9988" max="9989" width="7.5703125" style="198" customWidth="1"/>
    <col min="9990" max="9990" width="68.85546875" style="198" customWidth="1"/>
    <col min="9991" max="10240" width="11.42578125" style="198"/>
    <col min="10241" max="10241" width="6.140625" style="198" customWidth="1"/>
    <col min="10242" max="10243" width="36.140625" style="198" customWidth="1"/>
    <col min="10244" max="10245" width="7.5703125" style="198" customWidth="1"/>
    <col min="10246" max="10246" width="68.85546875" style="198" customWidth="1"/>
    <col min="10247" max="10496" width="11.42578125" style="198"/>
    <col min="10497" max="10497" width="6.140625" style="198" customWidth="1"/>
    <col min="10498" max="10499" width="36.140625" style="198" customWidth="1"/>
    <col min="10500" max="10501" width="7.5703125" style="198" customWidth="1"/>
    <col min="10502" max="10502" width="68.85546875" style="198" customWidth="1"/>
    <col min="10503" max="10752" width="11.42578125" style="198"/>
    <col min="10753" max="10753" width="6.140625" style="198" customWidth="1"/>
    <col min="10754" max="10755" width="36.140625" style="198" customWidth="1"/>
    <col min="10756" max="10757" width="7.5703125" style="198" customWidth="1"/>
    <col min="10758" max="10758" width="68.85546875" style="198" customWidth="1"/>
    <col min="10759" max="11008" width="11.42578125" style="198"/>
    <col min="11009" max="11009" width="6.140625" style="198" customWidth="1"/>
    <col min="11010" max="11011" width="36.140625" style="198" customWidth="1"/>
    <col min="11012" max="11013" width="7.5703125" style="198" customWidth="1"/>
    <col min="11014" max="11014" width="68.85546875" style="198" customWidth="1"/>
    <col min="11015" max="11264" width="11.42578125" style="198"/>
    <col min="11265" max="11265" width="6.140625" style="198" customWidth="1"/>
    <col min="11266" max="11267" width="36.140625" style="198" customWidth="1"/>
    <col min="11268" max="11269" width="7.5703125" style="198" customWidth="1"/>
    <col min="11270" max="11270" width="68.85546875" style="198" customWidth="1"/>
    <col min="11271" max="11520" width="11.42578125" style="198"/>
    <col min="11521" max="11521" width="6.140625" style="198" customWidth="1"/>
    <col min="11522" max="11523" width="36.140625" style="198" customWidth="1"/>
    <col min="11524" max="11525" width="7.5703125" style="198" customWidth="1"/>
    <col min="11526" max="11526" width="68.85546875" style="198" customWidth="1"/>
    <col min="11527" max="11776" width="11.42578125" style="198"/>
    <col min="11777" max="11777" width="6.140625" style="198" customWidth="1"/>
    <col min="11778" max="11779" width="36.140625" style="198" customWidth="1"/>
    <col min="11780" max="11781" width="7.5703125" style="198" customWidth="1"/>
    <col min="11782" max="11782" width="68.85546875" style="198" customWidth="1"/>
    <col min="11783" max="12032" width="11.42578125" style="198"/>
    <col min="12033" max="12033" width="6.140625" style="198" customWidth="1"/>
    <col min="12034" max="12035" width="36.140625" style="198" customWidth="1"/>
    <col min="12036" max="12037" width="7.5703125" style="198" customWidth="1"/>
    <col min="12038" max="12038" width="68.85546875" style="198" customWidth="1"/>
    <col min="12039" max="12288" width="11.42578125" style="198"/>
    <col min="12289" max="12289" width="6.140625" style="198" customWidth="1"/>
    <col min="12290" max="12291" width="36.140625" style="198" customWidth="1"/>
    <col min="12292" max="12293" width="7.5703125" style="198" customWidth="1"/>
    <col min="12294" max="12294" width="68.85546875" style="198" customWidth="1"/>
    <col min="12295" max="12544" width="11.42578125" style="198"/>
    <col min="12545" max="12545" width="6.140625" style="198" customWidth="1"/>
    <col min="12546" max="12547" width="36.140625" style="198" customWidth="1"/>
    <col min="12548" max="12549" width="7.5703125" style="198" customWidth="1"/>
    <col min="12550" max="12550" width="68.85546875" style="198" customWidth="1"/>
    <col min="12551" max="12800" width="11.42578125" style="198"/>
    <col min="12801" max="12801" width="6.140625" style="198" customWidth="1"/>
    <col min="12802" max="12803" width="36.140625" style="198" customWidth="1"/>
    <col min="12804" max="12805" width="7.5703125" style="198" customWidth="1"/>
    <col min="12806" max="12806" width="68.85546875" style="198" customWidth="1"/>
    <col min="12807" max="13056" width="11.42578125" style="198"/>
    <col min="13057" max="13057" width="6.140625" style="198" customWidth="1"/>
    <col min="13058" max="13059" width="36.140625" style="198" customWidth="1"/>
    <col min="13060" max="13061" width="7.5703125" style="198" customWidth="1"/>
    <col min="13062" max="13062" width="68.85546875" style="198" customWidth="1"/>
    <col min="13063" max="13312" width="11.42578125" style="198"/>
    <col min="13313" max="13313" width="6.140625" style="198" customWidth="1"/>
    <col min="13314" max="13315" width="36.140625" style="198" customWidth="1"/>
    <col min="13316" max="13317" width="7.5703125" style="198" customWidth="1"/>
    <col min="13318" max="13318" width="68.85546875" style="198" customWidth="1"/>
    <col min="13319" max="13568" width="11.42578125" style="198"/>
    <col min="13569" max="13569" width="6.140625" style="198" customWidth="1"/>
    <col min="13570" max="13571" width="36.140625" style="198" customWidth="1"/>
    <col min="13572" max="13573" width="7.5703125" style="198" customWidth="1"/>
    <col min="13574" max="13574" width="68.85546875" style="198" customWidth="1"/>
    <col min="13575" max="13824" width="11.42578125" style="198"/>
    <col min="13825" max="13825" width="6.140625" style="198" customWidth="1"/>
    <col min="13826" max="13827" width="36.140625" style="198" customWidth="1"/>
    <col min="13828" max="13829" width="7.5703125" style="198" customWidth="1"/>
    <col min="13830" max="13830" width="68.85546875" style="198" customWidth="1"/>
    <col min="13831" max="14080" width="11.42578125" style="198"/>
    <col min="14081" max="14081" width="6.140625" style="198" customWidth="1"/>
    <col min="14082" max="14083" width="36.140625" style="198" customWidth="1"/>
    <col min="14084" max="14085" width="7.5703125" style="198" customWidth="1"/>
    <col min="14086" max="14086" width="68.85546875" style="198" customWidth="1"/>
    <col min="14087" max="14336" width="11.42578125" style="198"/>
    <col min="14337" max="14337" width="6.140625" style="198" customWidth="1"/>
    <col min="14338" max="14339" width="36.140625" style="198" customWidth="1"/>
    <col min="14340" max="14341" width="7.5703125" style="198" customWidth="1"/>
    <col min="14342" max="14342" width="68.85546875" style="198" customWidth="1"/>
    <col min="14343" max="14592" width="11.42578125" style="198"/>
    <col min="14593" max="14593" width="6.140625" style="198" customWidth="1"/>
    <col min="14594" max="14595" width="36.140625" style="198" customWidth="1"/>
    <col min="14596" max="14597" width="7.5703125" style="198" customWidth="1"/>
    <col min="14598" max="14598" width="68.85546875" style="198" customWidth="1"/>
    <col min="14599" max="14848" width="11.42578125" style="198"/>
    <col min="14849" max="14849" width="6.140625" style="198" customWidth="1"/>
    <col min="14850" max="14851" width="36.140625" style="198" customWidth="1"/>
    <col min="14852" max="14853" width="7.5703125" style="198" customWidth="1"/>
    <col min="14854" max="14854" width="68.85546875" style="198" customWidth="1"/>
    <col min="14855" max="15104" width="11.42578125" style="198"/>
    <col min="15105" max="15105" width="6.140625" style="198" customWidth="1"/>
    <col min="15106" max="15107" width="36.140625" style="198" customWidth="1"/>
    <col min="15108" max="15109" width="7.5703125" style="198" customWidth="1"/>
    <col min="15110" max="15110" width="68.85546875" style="198" customWidth="1"/>
    <col min="15111" max="15360" width="11.42578125" style="198"/>
    <col min="15361" max="15361" width="6.140625" style="198" customWidth="1"/>
    <col min="15362" max="15363" width="36.140625" style="198" customWidth="1"/>
    <col min="15364" max="15365" width="7.5703125" style="198" customWidth="1"/>
    <col min="15366" max="15366" width="68.85546875" style="198" customWidth="1"/>
    <col min="15367" max="15616" width="11.42578125" style="198"/>
    <col min="15617" max="15617" width="6.140625" style="198" customWidth="1"/>
    <col min="15618" max="15619" width="36.140625" style="198" customWidth="1"/>
    <col min="15620" max="15621" width="7.5703125" style="198" customWidth="1"/>
    <col min="15622" max="15622" width="68.85546875" style="198" customWidth="1"/>
    <col min="15623" max="15872" width="11.42578125" style="198"/>
    <col min="15873" max="15873" width="6.140625" style="198" customWidth="1"/>
    <col min="15874" max="15875" width="36.140625" style="198" customWidth="1"/>
    <col min="15876" max="15877" width="7.5703125" style="198" customWidth="1"/>
    <col min="15878" max="15878" width="68.85546875" style="198" customWidth="1"/>
    <col min="15879" max="16128" width="11.42578125" style="198"/>
    <col min="16129" max="16129" width="6.140625" style="198" customWidth="1"/>
    <col min="16130" max="16131" width="36.140625" style="198" customWidth="1"/>
    <col min="16132" max="16133" width="7.5703125" style="198" customWidth="1"/>
    <col min="16134" max="16134" width="68.85546875" style="198" customWidth="1"/>
    <col min="16135" max="16384" width="11.42578125" style="198"/>
  </cols>
  <sheetData>
    <row r="1" spans="1:6" ht="28.5" customHeight="1" thickBot="1" x14ac:dyDescent="0.25">
      <c r="A1" s="1480" t="s">
        <v>342</v>
      </c>
      <c r="B1" s="1481"/>
      <c r="C1" s="1481"/>
      <c r="D1" s="1481"/>
      <c r="E1" s="1481"/>
      <c r="F1" s="1482"/>
    </row>
    <row r="2" spans="1:6" ht="11.25" customHeight="1" thickBot="1" x14ac:dyDescent="0.25">
      <c r="A2" s="1476"/>
      <c r="B2" s="1476"/>
      <c r="C2" s="1476"/>
      <c r="D2" s="1476"/>
      <c r="E2" s="1476"/>
      <c r="F2" s="1476"/>
    </row>
    <row r="3" spans="1:6" ht="19.5" customHeight="1" x14ac:dyDescent="0.2">
      <c r="A3" s="735" t="s">
        <v>8</v>
      </c>
      <c r="B3" s="1477"/>
      <c r="C3" s="1477"/>
      <c r="D3" s="1477"/>
      <c r="E3" s="1477"/>
      <c r="F3" s="1478"/>
    </row>
    <row r="4" spans="1:6" ht="15.75" customHeight="1" outlineLevel="1" x14ac:dyDescent="0.2">
      <c r="A4" s="660" t="s">
        <v>10</v>
      </c>
      <c r="B4" s="620" t="s">
        <v>343</v>
      </c>
      <c r="C4" s="620" t="s">
        <v>12</v>
      </c>
      <c r="D4" s="620" t="s">
        <v>10</v>
      </c>
      <c r="E4" s="620" t="s">
        <v>344</v>
      </c>
      <c r="F4" s="621" t="s">
        <v>2</v>
      </c>
    </row>
    <row r="5" spans="1:6" ht="37.5" customHeight="1" outlineLevel="1" x14ac:dyDescent="0.2">
      <c r="A5" s="1479">
        <v>1</v>
      </c>
      <c r="B5" s="1458" t="s">
        <v>345</v>
      </c>
      <c r="C5" s="1458" t="s">
        <v>346</v>
      </c>
      <c r="D5" s="686">
        <v>1</v>
      </c>
      <c r="E5" s="686" t="s">
        <v>347</v>
      </c>
      <c r="F5" s="661" t="s">
        <v>182</v>
      </c>
    </row>
    <row r="6" spans="1:6" ht="37.5" customHeight="1" outlineLevel="1" x14ac:dyDescent="0.2">
      <c r="A6" s="1479"/>
      <c r="B6" s="1459"/>
      <c r="C6" s="1459"/>
      <c r="D6" s="686">
        <v>2</v>
      </c>
      <c r="E6" s="686" t="s">
        <v>348</v>
      </c>
      <c r="F6" s="661" t="s">
        <v>134</v>
      </c>
    </row>
    <row r="7" spans="1:6" ht="37.5" customHeight="1" outlineLevel="1" x14ac:dyDescent="0.2">
      <c r="A7" s="1479"/>
      <c r="B7" s="1464"/>
      <c r="C7" s="1464"/>
      <c r="D7" s="686">
        <v>3</v>
      </c>
      <c r="E7" s="686" t="s">
        <v>349</v>
      </c>
      <c r="F7" s="661" t="s">
        <v>350</v>
      </c>
    </row>
    <row r="8" spans="1:6" ht="37.5" customHeight="1" outlineLevel="1" x14ac:dyDescent="0.2">
      <c r="A8" s="1470">
        <v>2</v>
      </c>
      <c r="B8" s="1472" t="s">
        <v>351</v>
      </c>
      <c r="C8" s="1474" t="s">
        <v>185</v>
      </c>
      <c r="D8" s="203">
        <v>4</v>
      </c>
      <c r="E8" s="685" t="s">
        <v>347</v>
      </c>
      <c r="F8" s="662" t="s">
        <v>186</v>
      </c>
    </row>
    <row r="9" spans="1:6" ht="37.5" customHeight="1" outlineLevel="1" x14ac:dyDescent="0.2">
      <c r="A9" s="1470"/>
      <c r="B9" s="1472"/>
      <c r="C9" s="1474"/>
      <c r="D9" s="203">
        <v>5</v>
      </c>
      <c r="E9" s="685" t="s">
        <v>348</v>
      </c>
      <c r="F9" s="662" t="s">
        <v>141</v>
      </c>
    </row>
    <row r="10" spans="1:6" ht="37.5" customHeight="1" outlineLevel="1" x14ac:dyDescent="0.2">
      <c r="A10" s="1470"/>
      <c r="B10" s="1472"/>
      <c r="C10" s="1474"/>
      <c r="D10" s="203">
        <v>6</v>
      </c>
      <c r="E10" s="685" t="s">
        <v>349</v>
      </c>
      <c r="F10" s="662" t="s">
        <v>352</v>
      </c>
    </row>
    <row r="11" spans="1:6" ht="37.5" customHeight="1" outlineLevel="1" x14ac:dyDescent="0.2">
      <c r="A11" s="1479">
        <v>3</v>
      </c>
      <c r="B11" s="1458" t="s">
        <v>353</v>
      </c>
      <c r="C11" s="1458" t="s">
        <v>173</v>
      </c>
      <c r="D11" s="686">
        <v>7</v>
      </c>
      <c r="E11" s="686" t="s">
        <v>347</v>
      </c>
      <c r="F11" s="661" t="s">
        <v>354</v>
      </c>
    </row>
    <row r="12" spans="1:6" ht="37.5" customHeight="1" outlineLevel="1" x14ac:dyDescent="0.2">
      <c r="A12" s="1479"/>
      <c r="B12" s="1459"/>
      <c r="C12" s="1459"/>
      <c r="D12" s="686">
        <v>8</v>
      </c>
      <c r="E12" s="686" t="s">
        <v>348</v>
      </c>
      <c r="F12" s="661" t="s">
        <v>355</v>
      </c>
    </row>
    <row r="13" spans="1:6" ht="37.5" customHeight="1" outlineLevel="1" x14ac:dyDescent="0.2">
      <c r="A13" s="1479"/>
      <c r="B13" s="1464"/>
      <c r="C13" s="1464"/>
      <c r="D13" s="686">
        <v>9</v>
      </c>
      <c r="E13" s="686" t="s">
        <v>349</v>
      </c>
      <c r="F13" s="661" t="s">
        <v>356</v>
      </c>
    </row>
    <row r="14" spans="1:6" ht="37.5" customHeight="1" outlineLevel="1" x14ac:dyDescent="0.2">
      <c r="A14" s="1470">
        <v>4</v>
      </c>
      <c r="B14" s="1472" t="s">
        <v>357</v>
      </c>
      <c r="C14" s="1474" t="s">
        <v>358</v>
      </c>
      <c r="D14" s="203">
        <v>10</v>
      </c>
      <c r="E14" s="685" t="s">
        <v>347</v>
      </c>
      <c r="F14" s="662" t="s">
        <v>359</v>
      </c>
    </row>
    <row r="15" spans="1:6" ht="37.5" customHeight="1" outlineLevel="1" x14ac:dyDescent="0.2">
      <c r="A15" s="1470"/>
      <c r="B15" s="1472"/>
      <c r="C15" s="1474"/>
      <c r="D15" s="203">
        <v>11</v>
      </c>
      <c r="E15" s="685" t="s">
        <v>348</v>
      </c>
      <c r="F15" s="662" t="s">
        <v>360</v>
      </c>
    </row>
    <row r="16" spans="1:6" ht="37.5" customHeight="1" outlineLevel="1" x14ac:dyDescent="0.2">
      <c r="A16" s="1470"/>
      <c r="B16" s="1472"/>
      <c r="C16" s="1474"/>
      <c r="D16" s="203">
        <v>12</v>
      </c>
      <c r="E16" s="685" t="s">
        <v>349</v>
      </c>
      <c r="F16" s="662" t="s">
        <v>361</v>
      </c>
    </row>
    <row r="17" spans="1:6" ht="37.5" customHeight="1" outlineLevel="1" x14ac:dyDescent="0.2">
      <c r="A17" s="1479">
        <v>5</v>
      </c>
      <c r="B17" s="1458" t="s">
        <v>362</v>
      </c>
      <c r="C17" s="1458" t="s">
        <v>363</v>
      </c>
      <c r="D17" s="686">
        <v>13</v>
      </c>
      <c r="E17" s="686" t="s">
        <v>347</v>
      </c>
      <c r="F17" s="661" t="s">
        <v>82</v>
      </c>
    </row>
    <row r="18" spans="1:6" ht="37.5" customHeight="1" outlineLevel="1" x14ac:dyDescent="0.2">
      <c r="A18" s="1479"/>
      <c r="B18" s="1459"/>
      <c r="C18" s="1459"/>
      <c r="D18" s="686">
        <v>14</v>
      </c>
      <c r="E18" s="686" t="s">
        <v>348</v>
      </c>
      <c r="F18" s="661" t="s">
        <v>83</v>
      </c>
    </row>
    <row r="19" spans="1:6" ht="37.5" customHeight="1" outlineLevel="1" x14ac:dyDescent="0.2">
      <c r="A19" s="1479"/>
      <c r="B19" s="1464"/>
      <c r="C19" s="1464"/>
      <c r="D19" s="686">
        <v>15</v>
      </c>
      <c r="E19" s="686" t="s">
        <v>349</v>
      </c>
      <c r="F19" s="661" t="s">
        <v>84</v>
      </c>
    </row>
    <row r="20" spans="1:6" ht="37.5" customHeight="1" outlineLevel="1" x14ac:dyDescent="0.2">
      <c r="A20" s="1470">
        <v>6</v>
      </c>
      <c r="B20" s="1472" t="s">
        <v>364</v>
      </c>
      <c r="C20" s="1474" t="s">
        <v>365</v>
      </c>
      <c r="D20" s="203">
        <v>16</v>
      </c>
      <c r="E20" s="685" t="s">
        <v>347</v>
      </c>
      <c r="F20" s="662" t="s">
        <v>366</v>
      </c>
    </row>
    <row r="21" spans="1:6" ht="37.5" customHeight="1" outlineLevel="1" x14ac:dyDescent="0.2">
      <c r="A21" s="1470"/>
      <c r="B21" s="1472"/>
      <c r="C21" s="1474"/>
      <c r="D21" s="203">
        <v>17</v>
      </c>
      <c r="E21" s="685" t="s">
        <v>348</v>
      </c>
      <c r="F21" s="662" t="s">
        <v>367</v>
      </c>
    </row>
    <row r="22" spans="1:6" ht="37.5" customHeight="1" outlineLevel="1" x14ac:dyDescent="0.2">
      <c r="A22" s="1470"/>
      <c r="B22" s="1472"/>
      <c r="C22" s="1474"/>
      <c r="D22" s="203">
        <v>18</v>
      </c>
      <c r="E22" s="685" t="s">
        <v>349</v>
      </c>
      <c r="F22" s="662" t="s">
        <v>368</v>
      </c>
    </row>
    <row r="23" spans="1:6" ht="37.5" customHeight="1" outlineLevel="1" x14ac:dyDescent="0.2">
      <c r="A23" s="1479">
        <v>7</v>
      </c>
      <c r="B23" s="1458" t="s">
        <v>369</v>
      </c>
      <c r="C23" s="1458" t="s">
        <v>194</v>
      </c>
      <c r="D23" s="686">
        <v>19</v>
      </c>
      <c r="E23" s="686" t="s">
        <v>347</v>
      </c>
      <c r="F23" s="661" t="s">
        <v>195</v>
      </c>
    </row>
    <row r="24" spans="1:6" ht="37.5" customHeight="1" outlineLevel="1" x14ac:dyDescent="0.2">
      <c r="A24" s="1479"/>
      <c r="B24" s="1459"/>
      <c r="C24" s="1459"/>
      <c r="D24" s="686">
        <v>20</v>
      </c>
      <c r="E24" s="686" t="s">
        <v>348</v>
      </c>
      <c r="F24" s="661" t="s">
        <v>370</v>
      </c>
    </row>
    <row r="25" spans="1:6" ht="37.5" customHeight="1" outlineLevel="1" x14ac:dyDescent="0.2">
      <c r="A25" s="1479"/>
      <c r="B25" s="1464"/>
      <c r="C25" s="1464"/>
      <c r="D25" s="686">
        <v>21</v>
      </c>
      <c r="E25" s="686" t="s">
        <v>349</v>
      </c>
      <c r="F25" s="661" t="s">
        <v>371</v>
      </c>
    </row>
    <row r="26" spans="1:6" ht="37.5" customHeight="1" outlineLevel="1" x14ac:dyDescent="0.2">
      <c r="A26" s="1470">
        <v>8</v>
      </c>
      <c r="B26" s="1472" t="s">
        <v>372</v>
      </c>
      <c r="C26" s="1474" t="s">
        <v>204</v>
      </c>
      <c r="D26" s="203">
        <v>22</v>
      </c>
      <c r="E26" s="685" t="s">
        <v>347</v>
      </c>
      <c r="F26" s="662" t="s">
        <v>205</v>
      </c>
    </row>
    <row r="27" spans="1:6" ht="37.5" customHeight="1" outlineLevel="1" x14ac:dyDescent="0.2">
      <c r="A27" s="1470"/>
      <c r="B27" s="1472"/>
      <c r="C27" s="1474"/>
      <c r="D27" s="203">
        <v>23</v>
      </c>
      <c r="E27" s="685" t="s">
        <v>348</v>
      </c>
      <c r="F27" s="662" t="s">
        <v>120</v>
      </c>
    </row>
    <row r="28" spans="1:6" ht="37.5" customHeight="1" outlineLevel="1" x14ac:dyDescent="0.2">
      <c r="A28" s="1470"/>
      <c r="B28" s="1472"/>
      <c r="C28" s="1474"/>
      <c r="D28" s="203">
        <v>24</v>
      </c>
      <c r="E28" s="685" t="s">
        <v>349</v>
      </c>
      <c r="F28" s="662" t="s">
        <v>373</v>
      </c>
    </row>
    <row r="29" spans="1:6" ht="37.5" customHeight="1" outlineLevel="1" x14ac:dyDescent="0.2">
      <c r="A29" s="1479">
        <v>9</v>
      </c>
      <c r="B29" s="1458" t="s">
        <v>374</v>
      </c>
      <c r="C29" s="1458" t="s">
        <v>192</v>
      </c>
      <c r="D29" s="686">
        <v>25</v>
      </c>
      <c r="E29" s="686" t="s">
        <v>347</v>
      </c>
      <c r="F29" s="661" t="s">
        <v>375</v>
      </c>
    </row>
    <row r="30" spans="1:6" ht="37.5" customHeight="1" outlineLevel="1" x14ac:dyDescent="0.2">
      <c r="A30" s="1479"/>
      <c r="B30" s="1459"/>
      <c r="C30" s="1459"/>
      <c r="D30" s="686">
        <v>26</v>
      </c>
      <c r="E30" s="686" t="s">
        <v>348</v>
      </c>
      <c r="F30" s="661" t="s">
        <v>108</v>
      </c>
    </row>
    <row r="31" spans="1:6" ht="37.5" customHeight="1" outlineLevel="1" x14ac:dyDescent="0.2">
      <c r="A31" s="1479"/>
      <c r="B31" s="1464"/>
      <c r="C31" s="1464"/>
      <c r="D31" s="686">
        <v>27</v>
      </c>
      <c r="E31" s="686" t="s">
        <v>349</v>
      </c>
      <c r="F31" s="661" t="s">
        <v>376</v>
      </c>
    </row>
    <row r="32" spans="1:6" ht="37.5" customHeight="1" outlineLevel="1" x14ac:dyDescent="0.2">
      <c r="A32" s="1470">
        <v>10</v>
      </c>
      <c r="B32" s="1472" t="s">
        <v>377</v>
      </c>
      <c r="C32" s="1474" t="s">
        <v>198</v>
      </c>
      <c r="D32" s="203">
        <v>28</v>
      </c>
      <c r="E32" s="685" t="s">
        <v>347</v>
      </c>
      <c r="F32" s="662" t="s">
        <v>199</v>
      </c>
    </row>
    <row r="33" spans="1:6" ht="37.5" customHeight="1" outlineLevel="1" x14ac:dyDescent="0.2">
      <c r="A33" s="1470"/>
      <c r="B33" s="1472"/>
      <c r="C33" s="1474"/>
      <c r="D33" s="203">
        <v>29</v>
      </c>
      <c r="E33" s="685" t="s">
        <v>348</v>
      </c>
      <c r="F33" s="662" t="s">
        <v>114</v>
      </c>
    </row>
    <row r="34" spans="1:6" ht="37.5" customHeight="1" outlineLevel="1" x14ac:dyDescent="0.2">
      <c r="A34" s="1470"/>
      <c r="B34" s="1472"/>
      <c r="C34" s="1474"/>
      <c r="D34" s="203">
        <v>30</v>
      </c>
      <c r="E34" s="685" t="s">
        <v>349</v>
      </c>
      <c r="F34" s="662" t="s">
        <v>378</v>
      </c>
    </row>
    <row r="35" spans="1:6" ht="37.5" customHeight="1" outlineLevel="1" x14ac:dyDescent="0.2">
      <c r="A35" s="1479">
        <v>11</v>
      </c>
      <c r="B35" s="1458" t="s">
        <v>379</v>
      </c>
      <c r="C35" s="1458" t="s">
        <v>217</v>
      </c>
      <c r="D35" s="686">
        <v>31</v>
      </c>
      <c r="E35" s="686" t="s">
        <v>347</v>
      </c>
      <c r="F35" s="661" t="s">
        <v>218</v>
      </c>
    </row>
    <row r="36" spans="1:6" ht="37.5" customHeight="1" outlineLevel="1" x14ac:dyDescent="0.2">
      <c r="A36" s="1479"/>
      <c r="B36" s="1459"/>
      <c r="C36" s="1459"/>
      <c r="D36" s="686">
        <v>32</v>
      </c>
      <c r="E36" s="686" t="s">
        <v>348</v>
      </c>
      <c r="F36" s="661" t="s">
        <v>132</v>
      </c>
    </row>
    <row r="37" spans="1:6" ht="37.5" customHeight="1" outlineLevel="1" x14ac:dyDescent="0.2">
      <c r="A37" s="1479"/>
      <c r="B37" s="1464"/>
      <c r="C37" s="1464"/>
      <c r="D37" s="686">
        <v>33</v>
      </c>
      <c r="E37" s="686" t="s">
        <v>349</v>
      </c>
      <c r="F37" s="661" t="s">
        <v>380</v>
      </c>
    </row>
    <row r="38" spans="1:6" ht="37.5" customHeight="1" outlineLevel="1" x14ac:dyDescent="0.2">
      <c r="A38" s="1470">
        <v>12</v>
      </c>
      <c r="B38" s="1472" t="s">
        <v>381</v>
      </c>
      <c r="C38" s="1474" t="s">
        <v>196</v>
      </c>
      <c r="D38" s="203">
        <v>34</v>
      </c>
      <c r="E38" s="685" t="s">
        <v>347</v>
      </c>
      <c r="F38" s="662" t="s">
        <v>382</v>
      </c>
    </row>
    <row r="39" spans="1:6" ht="37.5" customHeight="1" outlineLevel="1" x14ac:dyDescent="0.2">
      <c r="A39" s="1470"/>
      <c r="B39" s="1472"/>
      <c r="C39" s="1474"/>
      <c r="D39" s="203">
        <v>35</v>
      </c>
      <c r="E39" s="685" t="s">
        <v>348</v>
      </c>
      <c r="F39" s="662" t="s">
        <v>112</v>
      </c>
    </row>
    <row r="40" spans="1:6" ht="37.5" customHeight="1" outlineLevel="1" x14ac:dyDescent="0.2">
      <c r="A40" s="1470"/>
      <c r="B40" s="1472"/>
      <c r="C40" s="1474"/>
      <c r="D40" s="203">
        <v>36</v>
      </c>
      <c r="E40" s="685" t="s">
        <v>349</v>
      </c>
      <c r="F40" s="662" t="s">
        <v>383</v>
      </c>
    </row>
    <row r="41" spans="1:6" ht="37.5" customHeight="1" outlineLevel="1" x14ac:dyDescent="0.2">
      <c r="A41" s="1479">
        <v>13</v>
      </c>
      <c r="B41" s="1458" t="s">
        <v>384</v>
      </c>
      <c r="C41" s="1458" t="s">
        <v>190</v>
      </c>
      <c r="D41" s="686">
        <v>37</v>
      </c>
      <c r="E41" s="686" t="s">
        <v>347</v>
      </c>
      <c r="F41" s="661" t="s">
        <v>191</v>
      </c>
    </row>
    <row r="42" spans="1:6" ht="37.5" customHeight="1" outlineLevel="1" x14ac:dyDescent="0.2">
      <c r="A42" s="1479"/>
      <c r="B42" s="1459"/>
      <c r="C42" s="1459"/>
      <c r="D42" s="686">
        <v>38</v>
      </c>
      <c r="E42" s="686" t="s">
        <v>348</v>
      </c>
      <c r="F42" s="661" t="s">
        <v>106</v>
      </c>
    </row>
    <row r="43" spans="1:6" ht="37.5" customHeight="1" outlineLevel="1" x14ac:dyDescent="0.2">
      <c r="A43" s="1479"/>
      <c r="B43" s="1464"/>
      <c r="C43" s="1464"/>
      <c r="D43" s="686">
        <v>39</v>
      </c>
      <c r="E43" s="686" t="s">
        <v>349</v>
      </c>
      <c r="F43" s="661" t="s">
        <v>385</v>
      </c>
    </row>
    <row r="44" spans="1:6" ht="37.5" customHeight="1" outlineLevel="1" x14ac:dyDescent="0.2">
      <c r="A44" s="1470">
        <v>14</v>
      </c>
      <c r="B44" s="1472" t="s">
        <v>386</v>
      </c>
      <c r="C44" s="1474" t="s">
        <v>200</v>
      </c>
      <c r="D44" s="203">
        <v>40</v>
      </c>
      <c r="E44" s="685" t="s">
        <v>347</v>
      </c>
      <c r="F44" s="662" t="s">
        <v>201</v>
      </c>
    </row>
    <row r="45" spans="1:6" ht="37.5" customHeight="1" outlineLevel="1" x14ac:dyDescent="0.2">
      <c r="A45" s="1470"/>
      <c r="B45" s="1472"/>
      <c r="C45" s="1474"/>
      <c r="D45" s="203">
        <v>41</v>
      </c>
      <c r="E45" s="685" t="s">
        <v>348</v>
      </c>
      <c r="F45" s="662" t="s">
        <v>116</v>
      </c>
    </row>
    <row r="46" spans="1:6" ht="37.5" customHeight="1" outlineLevel="1" x14ac:dyDescent="0.2">
      <c r="A46" s="1470"/>
      <c r="B46" s="1472"/>
      <c r="C46" s="1474"/>
      <c r="D46" s="203">
        <v>42</v>
      </c>
      <c r="E46" s="685" t="s">
        <v>349</v>
      </c>
      <c r="F46" s="662" t="s">
        <v>387</v>
      </c>
    </row>
    <row r="47" spans="1:6" ht="37.5" customHeight="1" outlineLevel="1" x14ac:dyDescent="0.2">
      <c r="A47" s="1479">
        <v>15</v>
      </c>
      <c r="B47" s="1458" t="s">
        <v>388</v>
      </c>
      <c r="C47" s="1458" t="s">
        <v>389</v>
      </c>
      <c r="D47" s="686">
        <v>43</v>
      </c>
      <c r="E47" s="686" t="s">
        <v>347</v>
      </c>
      <c r="F47" s="661" t="s">
        <v>390</v>
      </c>
    </row>
    <row r="48" spans="1:6" ht="37.5" customHeight="1" outlineLevel="1" x14ac:dyDescent="0.2">
      <c r="A48" s="1479"/>
      <c r="B48" s="1459"/>
      <c r="C48" s="1459"/>
      <c r="D48" s="686">
        <v>44</v>
      </c>
      <c r="E48" s="686" t="s">
        <v>348</v>
      </c>
      <c r="F48" s="661" t="s">
        <v>100</v>
      </c>
    </row>
    <row r="49" spans="1:6" ht="37.5" customHeight="1" outlineLevel="1" x14ac:dyDescent="0.2">
      <c r="A49" s="1479"/>
      <c r="B49" s="1464"/>
      <c r="C49" s="1464"/>
      <c r="D49" s="686">
        <v>45</v>
      </c>
      <c r="E49" s="686" t="s">
        <v>349</v>
      </c>
      <c r="F49" s="661" t="s">
        <v>101</v>
      </c>
    </row>
    <row r="50" spans="1:6" ht="37.5" customHeight="1" outlineLevel="1" x14ac:dyDescent="0.2">
      <c r="A50" s="1470">
        <v>16</v>
      </c>
      <c r="B50" s="1472" t="s">
        <v>391</v>
      </c>
      <c r="C50" s="1474" t="s">
        <v>392</v>
      </c>
      <c r="D50" s="203">
        <v>46</v>
      </c>
      <c r="E50" s="685" t="s">
        <v>347</v>
      </c>
      <c r="F50" s="662" t="s">
        <v>393</v>
      </c>
    </row>
    <row r="51" spans="1:6" ht="37.5" customHeight="1" outlineLevel="1" x14ac:dyDescent="0.2">
      <c r="A51" s="1470"/>
      <c r="B51" s="1472"/>
      <c r="C51" s="1474"/>
      <c r="D51" s="203">
        <v>47</v>
      </c>
      <c r="E51" s="685" t="s">
        <v>348</v>
      </c>
      <c r="F51" s="662" t="s">
        <v>394</v>
      </c>
    </row>
    <row r="52" spans="1:6" ht="37.5" customHeight="1" outlineLevel="1" x14ac:dyDescent="0.2">
      <c r="A52" s="1470"/>
      <c r="B52" s="1472"/>
      <c r="C52" s="1474"/>
      <c r="D52" s="203">
        <v>48</v>
      </c>
      <c r="E52" s="685" t="s">
        <v>349</v>
      </c>
      <c r="F52" s="662" t="s">
        <v>395</v>
      </c>
    </row>
    <row r="53" spans="1:6" ht="37.5" customHeight="1" outlineLevel="1" x14ac:dyDescent="0.2">
      <c r="A53" s="1479">
        <v>17</v>
      </c>
      <c r="B53" s="1458" t="s">
        <v>396</v>
      </c>
      <c r="C53" s="1458" t="s">
        <v>397</v>
      </c>
      <c r="D53" s="686">
        <v>49</v>
      </c>
      <c r="E53" s="686" t="s">
        <v>347</v>
      </c>
      <c r="F53" s="661" t="s">
        <v>398</v>
      </c>
    </row>
    <row r="54" spans="1:6" ht="37.5" customHeight="1" outlineLevel="1" x14ac:dyDescent="0.2">
      <c r="A54" s="1479"/>
      <c r="B54" s="1459"/>
      <c r="C54" s="1459"/>
      <c r="D54" s="686">
        <v>50</v>
      </c>
      <c r="E54" s="686" t="s">
        <v>348</v>
      </c>
      <c r="F54" s="661" t="s">
        <v>399</v>
      </c>
    </row>
    <row r="55" spans="1:6" ht="37.5" customHeight="1" outlineLevel="1" x14ac:dyDescent="0.2">
      <c r="A55" s="1479"/>
      <c r="B55" s="1464"/>
      <c r="C55" s="1464"/>
      <c r="D55" s="686">
        <v>51</v>
      </c>
      <c r="E55" s="686" t="s">
        <v>349</v>
      </c>
      <c r="F55" s="661" t="s">
        <v>400</v>
      </c>
    </row>
    <row r="56" spans="1:6" ht="37.5" customHeight="1" outlineLevel="1" x14ac:dyDescent="0.2">
      <c r="A56" s="1470">
        <v>18</v>
      </c>
      <c r="B56" s="1472" t="s">
        <v>401</v>
      </c>
      <c r="C56" s="1474" t="s">
        <v>206</v>
      </c>
      <c r="D56" s="203">
        <v>52</v>
      </c>
      <c r="E56" s="685" t="s">
        <v>347</v>
      </c>
      <c r="F56" s="662" t="s">
        <v>207</v>
      </c>
    </row>
    <row r="57" spans="1:6" ht="37.5" customHeight="1" outlineLevel="1" x14ac:dyDescent="0.2">
      <c r="A57" s="1470"/>
      <c r="B57" s="1472"/>
      <c r="C57" s="1474"/>
      <c r="D57" s="203">
        <v>53</v>
      </c>
      <c r="E57" s="685" t="s">
        <v>348</v>
      </c>
      <c r="F57" s="662" t="s">
        <v>402</v>
      </c>
    </row>
    <row r="58" spans="1:6" ht="37.5" customHeight="1" outlineLevel="1" x14ac:dyDescent="0.2">
      <c r="A58" s="1470"/>
      <c r="B58" s="1472"/>
      <c r="C58" s="1474"/>
      <c r="D58" s="203">
        <v>54</v>
      </c>
      <c r="E58" s="685" t="s">
        <v>349</v>
      </c>
      <c r="F58" s="662" t="s">
        <v>403</v>
      </c>
    </row>
    <row r="59" spans="1:6" ht="37.5" customHeight="1" outlineLevel="1" x14ac:dyDescent="0.2">
      <c r="A59" s="1479">
        <v>19</v>
      </c>
      <c r="B59" s="1458" t="s">
        <v>404</v>
      </c>
      <c r="C59" s="1458" t="s">
        <v>188</v>
      </c>
      <c r="D59" s="686">
        <v>55</v>
      </c>
      <c r="E59" s="686" t="s">
        <v>347</v>
      </c>
      <c r="F59" s="661" t="s">
        <v>405</v>
      </c>
    </row>
    <row r="60" spans="1:6" ht="37.5" customHeight="1" outlineLevel="1" x14ac:dyDescent="0.2">
      <c r="A60" s="1479"/>
      <c r="B60" s="1459"/>
      <c r="C60" s="1459"/>
      <c r="D60" s="686">
        <v>56</v>
      </c>
      <c r="E60" s="686" t="s">
        <v>348</v>
      </c>
      <c r="F60" s="661" t="s">
        <v>104</v>
      </c>
    </row>
    <row r="61" spans="1:6" ht="37.5" customHeight="1" outlineLevel="1" x14ac:dyDescent="0.2">
      <c r="A61" s="1479"/>
      <c r="B61" s="1464"/>
      <c r="C61" s="1464"/>
      <c r="D61" s="686">
        <v>57</v>
      </c>
      <c r="E61" s="686" t="s">
        <v>349</v>
      </c>
      <c r="F61" s="661" t="s">
        <v>406</v>
      </c>
    </row>
    <row r="62" spans="1:6" ht="37.5" customHeight="1" outlineLevel="1" x14ac:dyDescent="0.2">
      <c r="A62" s="1470">
        <v>20</v>
      </c>
      <c r="B62" s="1472" t="s">
        <v>407</v>
      </c>
      <c r="C62" s="1474" t="s">
        <v>408</v>
      </c>
      <c r="D62" s="203">
        <v>58</v>
      </c>
      <c r="E62" s="685" t="s">
        <v>347</v>
      </c>
      <c r="F62" s="662" t="s">
        <v>409</v>
      </c>
    </row>
    <row r="63" spans="1:6" ht="37.5" customHeight="1" outlineLevel="1" x14ac:dyDescent="0.2">
      <c r="A63" s="1470"/>
      <c r="B63" s="1472"/>
      <c r="C63" s="1474"/>
      <c r="D63" s="203">
        <v>59</v>
      </c>
      <c r="E63" s="685" t="s">
        <v>348</v>
      </c>
      <c r="F63" s="662" t="s">
        <v>410</v>
      </c>
    </row>
    <row r="64" spans="1:6" ht="37.5" customHeight="1" outlineLevel="1" x14ac:dyDescent="0.2">
      <c r="A64" s="1470"/>
      <c r="B64" s="1472"/>
      <c r="C64" s="1474"/>
      <c r="D64" s="203">
        <v>60</v>
      </c>
      <c r="E64" s="685" t="s">
        <v>349</v>
      </c>
      <c r="F64" s="662" t="s">
        <v>411</v>
      </c>
    </row>
    <row r="65" spans="1:6" ht="37.5" customHeight="1" outlineLevel="1" x14ac:dyDescent="0.2">
      <c r="A65" s="1479">
        <v>21</v>
      </c>
      <c r="B65" s="1458" t="s">
        <v>412</v>
      </c>
      <c r="C65" s="1458" t="s">
        <v>219</v>
      </c>
      <c r="D65" s="686">
        <v>61</v>
      </c>
      <c r="E65" s="686" t="s">
        <v>347</v>
      </c>
      <c r="F65" s="661" t="s">
        <v>220</v>
      </c>
    </row>
    <row r="66" spans="1:6" ht="37.5" customHeight="1" outlineLevel="1" x14ac:dyDescent="0.2">
      <c r="A66" s="1479"/>
      <c r="B66" s="1459"/>
      <c r="C66" s="1459"/>
      <c r="D66" s="686">
        <v>62</v>
      </c>
      <c r="E66" s="686" t="s">
        <v>348</v>
      </c>
      <c r="F66" s="661" t="s">
        <v>138</v>
      </c>
    </row>
    <row r="67" spans="1:6" ht="37.5" customHeight="1" outlineLevel="1" x14ac:dyDescent="0.2">
      <c r="A67" s="1479"/>
      <c r="B67" s="1464"/>
      <c r="C67" s="1464"/>
      <c r="D67" s="686">
        <v>63</v>
      </c>
      <c r="E67" s="686" t="s">
        <v>349</v>
      </c>
      <c r="F67" s="661" t="s">
        <v>413</v>
      </c>
    </row>
    <row r="68" spans="1:6" ht="37.5" customHeight="1" outlineLevel="1" x14ac:dyDescent="0.2">
      <c r="A68" s="1470">
        <v>22</v>
      </c>
      <c r="B68" s="1472" t="s">
        <v>414</v>
      </c>
      <c r="C68" s="1474" t="s">
        <v>415</v>
      </c>
      <c r="D68" s="203">
        <v>64</v>
      </c>
      <c r="E68" s="685" t="s">
        <v>347</v>
      </c>
      <c r="F68" s="662" t="s">
        <v>416</v>
      </c>
    </row>
    <row r="69" spans="1:6" ht="37.5" customHeight="1" outlineLevel="1" x14ac:dyDescent="0.2">
      <c r="A69" s="1470"/>
      <c r="B69" s="1472"/>
      <c r="C69" s="1474"/>
      <c r="D69" s="203">
        <v>65</v>
      </c>
      <c r="E69" s="685" t="s">
        <v>348</v>
      </c>
      <c r="F69" s="662" t="s">
        <v>417</v>
      </c>
    </row>
    <row r="70" spans="1:6" ht="37.5" customHeight="1" outlineLevel="1" x14ac:dyDescent="0.2">
      <c r="A70" s="1470"/>
      <c r="B70" s="1472"/>
      <c r="C70" s="1474"/>
      <c r="D70" s="203">
        <v>66</v>
      </c>
      <c r="E70" s="685" t="s">
        <v>349</v>
      </c>
      <c r="F70" s="662" t="s">
        <v>418</v>
      </c>
    </row>
    <row r="71" spans="1:6" ht="37.5" customHeight="1" outlineLevel="1" x14ac:dyDescent="0.2">
      <c r="A71" s="1479">
        <v>23</v>
      </c>
      <c r="B71" s="1458" t="s">
        <v>419</v>
      </c>
      <c r="C71" s="1458" t="s">
        <v>420</v>
      </c>
      <c r="D71" s="686">
        <v>67</v>
      </c>
      <c r="E71" s="686" t="s">
        <v>347</v>
      </c>
      <c r="F71" s="661" t="s">
        <v>421</v>
      </c>
    </row>
    <row r="72" spans="1:6" ht="37.5" customHeight="1" outlineLevel="1" x14ac:dyDescent="0.2">
      <c r="A72" s="1479"/>
      <c r="B72" s="1459"/>
      <c r="C72" s="1459"/>
      <c r="D72" s="686">
        <v>68</v>
      </c>
      <c r="E72" s="686" t="s">
        <v>348</v>
      </c>
      <c r="F72" s="661" t="s">
        <v>422</v>
      </c>
    </row>
    <row r="73" spans="1:6" ht="37.5" customHeight="1" outlineLevel="1" x14ac:dyDescent="0.2">
      <c r="A73" s="1479"/>
      <c r="B73" s="1464"/>
      <c r="C73" s="1464"/>
      <c r="D73" s="686">
        <v>69</v>
      </c>
      <c r="E73" s="686" t="s">
        <v>349</v>
      </c>
      <c r="F73" s="661" t="s">
        <v>423</v>
      </c>
    </row>
    <row r="74" spans="1:6" ht="37.5" customHeight="1" outlineLevel="1" x14ac:dyDescent="0.2">
      <c r="A74" s="1470">
        <v>24</v>
      </c>
      <c r="B74" s="1472" t="s">
        <v>424</v>
      </c>
      <c r="C74" s="1474" t="s">
        <v>208</v>
      </c>
      <c r="D74" s="203">
        <v>70</v>
      </c>
      <c r="E74" s="685" t="s">
        <v>347</v>
      </c>
      <c r="F74" s="662" t="s">
        <v>209</v>
      </c>
    </row>
    <row r="75" spans="1:6" ht="37.5" customHeight="1" outlineLevel="1" x14ac:dyDescent="0.2">
      <c r="A75" s="1470"/>
      <c r="B75" s="1472"/>
      <c r="C75" s="1474"/>
      <c r="D75" s="203">
        <v>71</v>
      </c>
      <c r="E75" s="685" t="s">
        <v>348</v>
      </c>
      <c r="F75" s="662" t="s">
        <v>124</v>
      </c>
    </row>
    <row r="76" spans="1:6" ht="37.5" customHeight="1" outlineLevel="1" x14ac:dyDescent="0.2">
      <c r="A76" s="1470"/>
      <c r="B76" s="1472"/>
      <c r="C76" s="1474"/>
      <c r="D76" s="203">
        <v>72</v>
      </c>
      <c r="E76" s="685" t="s">
        <v>349</v>
      </c>
      <c r="F76" s="662" t="s">
        <v>425</v>
      </c>
    </row>
    <row r="77" spans="1:6" ht="37.5" customHeight="1" outlineLevel="1" x14ac:dyDescent="0.2">
      <c r="A77" s="1479">
        <v>25</v>
      </c>
      <c r="B77" s="1458" t="s">
        <v>426</v>
      </c>
      <c r="C77" s="1458" t="s">
        <v>221</v>
      </c>
      <c r="D77" s="686">
        <v>73</v>
      </c>
      <c r="E77" s="686" t="s">
        <v>347</v>
      </c>
      <c r="F77" s="661" t="s">
        <v>427</v>
      </c>
    </row>
    <row r="78" spans="1:6" ht="37.5" customHeight="1" outlineLevel="1" x14ac:dyDescent="0.2">
      <c r="A78" s="1479"/>
      <c r="B78" s="1459"/>
      <c r="C78" s="1459"/>
      <c r="D78" s="686">
        <v>74</v>
      </c>
      <c r="E78" s="686" t="s">
        <v>348</v>
      </c>
      <c r="F78" s="661" t="s">
        <v>136</v>
      </c>
    </row>
    <row r="79" spans="1:6" ht="37.5" customHeight="1" outlineLevel="1" x14ac:dyDescent="0.2">
      <c r="A79" s="1479"/>
      <c r="B79" s="1464"/>
      <c r="C79" s="1464"/>
      <c r="D79" s="686">
        <v>75</v>
      </c>
      <c r="E79" s="686" t="s">
        <v>349</v>
      </c>
      <c r="F79" s="661" t="s">
        <v>428</v>
      </c>
    </row>
    <row r="80" spans="1:6" ht="37.5" customHeight="1" outlineLevel="1" x14ac:dyDescent="0.2">
      <c r="A80" s="1470">
        <v>26</v>
      </c>
      <c r="B80" s="1472" t="s">
        <v>429</v>
      </c>
      <c r="C80" s="1474" t="s">
        <v>430</v>
      </c>
      <c r="D80" s="203">
        <v>76</v>
      </c>
      <c r="E80" s="685" t="s">
        <v>347</v>
      </c>
      <c r="F80" s="662" t="s">
        <v>431</v>
      </c>
    </row>
    <row r="81" spans="1:6" ht="37.5" customHeight="1" outlineLevel="1" x14ac:dyDescent="0.2">
      <c r="A81" s="1470"/>
      <c r="B81" s="1472"/>
      <c r="C81" s="1474"/>
      <c r="D81" s="203">
        <v>77</v>
      </c>
      <c r="E81" s="685" t="s">
        <v>348</v>
      </c>
      <c r="F81" s="662" t="s">
        <v>432</v>
      </c>
    </row>
    <row r="82" spans="1:6" ht="37.5" customHeight="1" outlineLevel="1" x14ac:dyDescent="0.2">
      <c r="A82" s="1470"/>
      <c r="B82" s="1472"/>
      <c r="C82" s="1474"/>
      <c r="D82" s="203">
        <v>78</v>
      </c>
      <c r="E82" s="685" t="s">
        <v>349</v>
      </c>
      <c r="F82" s="662" t="s">
        <v>433</v>
      </c>
    </row>
    <row r="83" spans="1:6" ht="37.5" customHeight="1" outlineLevel="1" x14ac:dyDescent="0.2">
      <c r="A83" s="1479">
        <v>27</v>
      </c>
      <c r="B83" s="1458" t="s">
        <v>434</v>
      </c>
      <c r="C83" s="1458" t="s">
        <v>435</v>
      </c>
      <c r="D83" s="686">
        <v>79</v>
      </c>
      <c r="E83" s="686" t="s">
        <v>347</v>
      </c>
      <c r="F83" s="661" t="s">
        <v>436</v>
      </c>
    </row>
    <row r="84" spans="1:6" ht="37.5" customHeight="1" outlineLevel="1" x14ac:dyDescent="0.2">
      <c r="A84" s="1479"/>
      <c r="B84" s="1459"/>
      <c r="C84" s="1459"/>
      <c r="D84" s="686">
        <v>80</v>
      </c>
      <c r="E84" s="686" t="s">
        <v>348</v>
      </c>
      <c r="F84" s="661" t="s">
        <v>437</v>
      </c>
    </row>
    <row r="85" spans="1:6" ht="37.5" customHeight="1" outlineLevel="1" x14ac:dyDescent="0.2">
      <c r="A85" s="1479"/>
      <c r="B85" s="1464"/>
      <c r="C85" s="1464"/>
      <c r="D85" s="686">
        <v>81</v>
      </c>
      <c r="E85" s="686" t="s">
        <v>349</v>
      </c>
      <c r="F85" s="661" t="s">
        <v>438</v>
      </c>
    </row>
    <row r="86" spans="1:6" ht="37.5" customHeight="1" outlineLevel="1" x14ac:dyDescent="0.2">
      <c r="A86" s="1470">
        <v>28</v>
      </c>
      <c r="B86" s="1472" t="s">
        <v>439</v>
      </c>
      <c r="C86" s="1474" t="s">
        <v>440</v>
      </c>
      <c r="D86" s="203">
        <v>82</v>
      </c>
      <c r="E86" s="685" t="s">
        <v>347</v>
      </c>
      <c r="F86" s="662" t="s">
        <v>441</v>
      </c>
    </row>
    <row r="87" spans="1:6" ht="37.5" customHeight="1" outlineLevel="1" x14ac:dyDescent="0.2">
      <c r="A87" s="1470"/>
      <c r="B87" s="1472"/>
      <c r="C87" s="1474"/>
      <c r="D87" s="203">
        <v>83</v>
      </c>
      <c r="E87" s="685" t="s">
        <v>348</v>
      </c>
      <c r="F87" s="662" t="s">
        <v>442</v>
      </c>
    </row>
    <row r="88" spans="1:6" ht="37.5" customHeight="1" outlineLevel="1" x14ac:dyDescent="0.2">
      <c r="A88" s="1470"/>
      <c r="B88" s="1472"/>
      <c r="C88" s="1474"/>
      <c r="D88" s="203">
        <v>84</v>
      </c>
      <c r="E88" s="685" t="s">
        <v>349</v>
      </c>
      <c r="F88" s="662" t="s">
        <v>443</v>
      </c>
    </row>
    <row r="89" spans="1:6" ht="37.5" customHeight="1" outlineLevel="1" x14ac:dyDescent="0.2">
      <c r="A89" s="1479">
        <v>29</v>
      </c>
      <c r="B89" s="1458" t="s">
        <v>444</v>
      </c>
      <c r="C89" s="1458" t="s">
        <v>213</v>
      </c>
      <c r="D89" s="686">
        <v>85</v>
      </c>
      <c r="E89" s="686" t="s">
        <v>347</v>
      </c>
      <c r="F89" s="661" t="s">
        <v>214</v>
      </c>
    </row>
    <row r="90" spans="1:6" ht="37.5" customHeight="1" outlineLevel="1" x14ac:dyDescent="0.2">
      <c r="A90" s="1479"/>
      <c r="B90" s="1459"/>
      <c r="C90" s="1459"/>
      <c r="D90" s="686">
        <v>86</v>
      </c>
      <c r="E90" s="686" t="s">
        <v>348</v>
      </c>
      <c r="F90" s="661" t="s">
        <v>445</v>
      </c>
    </row>
    <row r="91" spans="1:6" ht="37.5" customHeight="1" outlineLevel="1" x14ac:dyDescent="0.2">
      <c r="A91" s="1479"/>
      <c r="B91" s="1464"/>
      <c r="C91" s="1464"/>
      <c r="D91" s="686">
        <v>87</v>
      </c>
      <c r="E91" s="686" t="s">
        <v>349</v>
      </c>
      <c r="F91" s="661" t="s">
        <v>446</v>
      </c>
    </row>
    <row r="92" spans="1:6" ht="37.5" customHeight="1" outlineLevel="1" x14ac:dyDescent="0.2">
      <c r="A92" s="1470">
        <v>30</v>
      </c>
      <c r="B92" s="1472" t="s">
        <v>447</v>
      </c>
      <c r="C92" s="1474" t="s">
        <v>448</v>
      </c>
      <c r="D92" s="203">
        <v>88</v>
      </c>
      <c r="E92" s="685" t="s">
        <v>347</v>
      </c>
      <c r="F92" s="662" t="s">
        <v>449</v>
      </c>
    </row>
    <row r="93" spans="1:6" ht="37.5" customHeight="1" outlineLevel="1" x14ac:dyDescent="0.2">
      <c r="A93" s="1470"/>
      <c r="B93" s="1472"/>
      <c r="C93" s="1474"/>
      <c r="D93" s="203">
        <v>89</v>
      </c>
      <c r="E93" s="685" t="s">
        <v>348</v>
      </c>
      <c r="F93" s="662" t="s">
        <v>450</v>
      </c>
    </row>
    <row r="94" spans="1:6" ht="37.5" customHeight="1" outlineLevel="1" x14ac:dyDescent="0.2">
      <c r="A94" s="1470"/>
      <c r="B94" s="1472"/>
      <c r="C94" s="1474"/>
      <c r="D94" s="203">
        <v>90</v>
      </c>
      <c r="E94" s="685" t="s">
        <v>349</v>
      </c>
      <c r="F94" s="662" t="s">
        <v>451</v>
      </c>
    </row>
    <row r="95" spans="1:6" ht="37.5" customHeight="1" outlineLevel="1" x14ac:dyDescent="0.2">
      <c r="A95" s="1479">
        <v>31</v>
      </c>
      <c r="B95" s="1458" t="s">
        <v>452</v>
      </c>
      <c r="C95" s="1458" t="s">
        <v>453</v>
      </c>
      <c r="D95" s="686">
        <v>91</v>
      </c>
      <c r="E95" s="686" t="s">
        <v>347</v>
      </c>
      <c r="F95" s="661" t="s">
        <v>454</v>
      </c>
    </row>
    <row r="96" spans="1:6" ht="37.5" customHeight="1" outlineLevel="1" x14ac:dyDescent="0.2">
      <c r="A96" s="1479"/>
      <c r="B96" s="1459"/>
      <c r="C96" s="1459"/>
      <c r="D96" s="686">
        <v>92</v>
      </c>
      <c r="E96" s="686" t="s">
        <v>348</v>
      </c>
      <c r="F96" s="661" t="s">
        <v>455</v>
      </c>
    </row>
    <row r="97" spans="1:6" ht="37.5" customHeight="1" outlineLevel="1" x14ac:dyDescent="0.2">
      <c r="A97" s="1479"/>
      <c r="B97" s="1464"/>
      <c r="C97" s="1464"/>
      <c r="D97" s="686">
        <v>93</v>
      </c>
      <c r="E97" s="686" t="s">
        <v>349</v>
      </c>
      <c r="F97" s="661" t="s">
        <v>456</v>
      </c>
    </row>
    <row r="98" spans="1:6" ht="37.5" customHeight="1" outlineLevel="1" x14ac:dyDescent="0.2">
      <c r="A98" s="1470">
        <v>32</v>
      </c>
      <c r="B98" s="1472" t="s">
        <v>457</v>
      </c>
      <c r="C98" s="1474" t="s">
        <v>458</v>
      </c>
      <c r="D98" s="203">
        <v>94</v>
      </c>
      <c r="E98" s="685" t="s">
        <v>347</v>
      </c>
      <c r="F98" s="662" t="s">
        <v>459</v>
      </c>
    </row>
    <row r="99" spans="1:6" ht="37.5" customHeight="1" outlineLevel="1" x14ac:dyDescent="0.2">
      <c r="A99" s="1470"/>
      <c r="B99" s="1472"/>
      <c r="C99" s="1474"/>
      <c r="D99" s="203">
        <v>95</v>
      </c>
      <c r="E99" s="685" t="s">
        <v>348</v>
      </c>
      <c r="F99" s="662" t="s">
        <v>460</v>
      </c>
    </row>
    <row r="100" spans="1:6" ht="37.5" customHeight="1" outlineLevel="1" x14ac:dyDescent="0.2">
      <c r="A100" s="1470"/>
      <c r="B100" s="1472"/>
      <c r="C100" s="1474"/>
      <c r="D100" s="203">
        <v>96</v>
      </c>
      <c r="E100" s="685" t="s">
        <v>349</v>
      </c>
      <c r="F100" s="662" t="s">
        <v>461</v>
      </c>
    </row>
    <row r="101" spans="1:6" ht="37.5" customHeight="1" outlineLevel="1" x14ac:dyDescent="0.2">
      <c r="A101" s="1479">
        <v>33</v>
      </c>
      <c r="B101" s="1458" t="s">
        <v>462</v>
      </c>
      <c r="C101" s="1458" t="s">
        <v>463</v>
      </c>
      <c r="D101" s="686">
        <v>97</v>
      </c>
      <c r="E101" s="686" t="s">
        <v>347</v>
      </c>
      <c r="F101" s="661" t="s">
        <v>464</v>
      </c>
    </row>
    <row r="102" spans="1:6" ht="37.5" customHeight="1" outlineLevel="1" x14ac:dyDescent="0.2">
      <c r="A102" s="1479"/>
      <c r="B102" s="1459"/>
      <c r="C102" s="1459"/>
      <c r="D102" s="686">
        <v>98</v>
      </c>
      <c r="E102" s="686" t="s">
        <v>348</v>
      </c>
      <c r="F102" s="661" t="s">
        <v>465</v>
      </c>
    </row>
    <row r="103" spans="1:6" ht="37.5" customHeight="1" outlineLevel="1" x14ac:dyDescent="0.2">
      <c r="A103" s="1479"/>
      <c r="B103" s="1464"/>
      <c r="C103" s="1464"/>
      <c r="D103" s="686">
        <v>99</v>
      </c>
      <c r="E103" s="686" t="s">
        <v>349</v>
      </c>
      <c r="F103" s="661" t="s">
        <v>466</v>
      </c>
    </row>
    <row r="104" spans="1:6" ht="37.5" customHeight="1" outlineLevel="1" x14ac:dyDescent="0.2">
      <c r="A104" s="1470">
        <v>34</v>
      </c>
      <c r="B104" s="1472" t="s">
        <v>467</v>
      </c>
      <c r="C104" s="1474" t="s">
        <v>468</v>
      </c>
      <c r="D104" s="203">
        <v>100</v>
      </c>
      <c r="E104" s="685" t="s">
        <v>347</v>
      </c>
      <c r="F104" s="662" t="s">
        <v>216</v>
      </c>
    </row>
    <row r="105" spans="1:6" ht="37.5" customHeight="1" outlineLevel="1" x14ac:dyDescent="0.2">
      <c r="A105" s="1470"/>
      <c r="B105" s="1472"/>
      <c r="C105" s="1474"/>
      <c r="D105" s="203">
        <v>101</v>
      </c>
      <c r="E105" s="685" t="s">
        <v>348</v>
      </c>
      <c r="F105" s="662" t="s">
        <v>469</v>
      </c>
    </row>
    <row r="106" spans="1:6" ht="37.5" customHeight="1" outlineLevel="1" thickBot="1" x14ac:dyDescent="0.25">
      <c r="A106" s="1471"/>
      <c r="B106" s="1473"/>
      <c r="C106" s="1475"/>
      <c r="D106" s="663">
        <v>102</v>
      </c>
      <c r="E106" s="687" t="s">
        <v>349</v>
      </c>
      <c r="F106" s="664" t="s">
        <v>470</v>
      </c>
    </row>
    <row r="107" spans="1:6" ht="37.5" customHeight="1" outlineLevel="1" x14ac:dyDescent="0.2">
      <c r="A107" s="1456">
        <v>8</v>
      </c>
      <c r="B107" s="1468"/>
      <c r="C107" s="1468"/>
      <c r="D107" s="689">
        <v>103</v>
      </c>
      <c r="E107" s="680" t="s">
        <v>347</v>
      </c>
      <c r="F107" s="681"/>
    </row>
    <row r="108" spans="1:6" ht="37.5" customHeight="1" outlineLevel="1" x14ac:dyDescent="0.2">
      <c r="A108" s="1456"/>
      <c r="B108" s="1468"/>
      <c r="C108" s="1468"/>
      <c r="D108" s="689">
        <v>104</v>
      </c>
      <c r="E108" s="680" t="s">
        <v>348</v>
      </c>
      <c r="F108" s="681"/>
    </row>
    <row r="109" spans="1:6" ht="37.5" customHeight="1" outlineLevel="1" thickBot="1" x14ac:dyDescent="0.25">
      <c r="A109" s="1457"/>
      <c r="B109" s="1468"/>
      <c r="C109" s="1468"/>
      <c r="D109" s="689">
        <v>105</v>
      </c>
      <c r="E109" s="680" t="s">
        <v>349</v>
      </c>
      <c r="F109" s="681"/>
    </row>
    <row r="110" spans="1:6" ht="37.5" customHeight="1" outlineLevel="1" x14ac:dyDescent="0.2">
      <c r="A110" s="1456">
        <v>8</v>
      </c>
      <c r="B110" s="1468"/>
      <c r="C110" s="1468"/>
      <c r="D110" s="689">
        <v>106</v>
      </c>
      <c r="E110" s="680" t="s">
        <v>347</v>
      </c>
      <c r="F110" s="681"/>
    </row>
    <row r="111" spans="1:6" ht="37.5" customHeight="1" outlineLevel="1" x14ac:dyDescent="0.2">
      <c r="A111" s="1456"/>
      <c r="B111" s="1468"/>
      <c r="C111" s="1468"/>
      <c r="D111" s="689">
        <v>107</v>
      </c>
      <c r="E111" s="680" t="s">
        <v>348</v>
      </c>
      <c r="F111" s="681"/>
    </row>
    <row r="112" spans="1:6" ht="37.5" customHeight="1" outlineLevel="1" thickBot="1" x14ac:dyDescent="0.25">
      <c r="A112" s="1457"/>
      <c r="B112" s="1468"/>
      <c r="C112" s="1468"/>
      <c r="D112" s="689">
        <v>108</v>
      </c>
      <c r="E112" s="680" t="s">
        <v>349</v>
      </c>
      <c r="F112" s="681"/>
    </row>
    <row r="113" spans="1:6" ht="37.5" customHeight="1" outlineLevel="1" x14ac:dyDescent="0.2">
      <c r="A113" s="1456">
        <v>8</v>
      </c>
      <c r="B113" s="1468"/>
      <c r="C113" s="1468"/>
      <c r="D113" s="689">
        <v>109</v>
      </c>
      <c r="E113" s="680" t="s">
        <v>347</v>
      </c>
      <c r="F113" s="681"/>
    </row>
    <row r="114" spans="1:6" ht="37.5" customHeight="1" outlineLevel="1" x14ac:dyDescent="0.2">
      <c r="A114" s="1456"/>
      <c r="B114" s="1468"/>
      <c r="C114" s="1468"/>
      <c r="D114" s="689">
        <v>110</v>
      </c>
      <c r="E114" s="680" t="s">
        <v>348</v>
      </c>
      <c r="F114" s="681"/>
    </row>
    <row r="115" spans="1:6" ht="37.5" customHeight="1" outlineLevel="1" thickBot="1" x14ac:dyDescent="0.25">
      <c r="A115" s="1457"/>
      <c r="B115" s="1468"/>
      <c r="C115" s="1468"/>
      <c r="D115" s="689">
        <v>111</v>
      </c>
      <c r="E115" s="680" t="s">
        <v>349</v>
      </c>
      <c r="F115" s="681"/>
    </row>
    <row r="116" spans="1:6" ht="20.100000000000001" customHeight="1" thickBot="1" x14ac:dyDescent="0.25">
      <c r="A116" s="1476"/>
      <c r="B116" s="1476"/>
      <c r="C116" s="1476"/>
      <c r="D116" s="1476"/>
      <c r="E116" s="1476"/>
      <c r="F116" s="1476"/>
    </row>
    <row r="117" spans="1:6" ht="19.5" customHeight="1" x14ac:dyDescent="0.2">
      <c r="A117" s="735" t="s">
        <v>9</v>
      </c>
      <c r="B117" s="1477"/>
      <c r="C117" s="1477"/>
      <c r="D117" s="1477"/>
      <c r="E117" s="1477"/>
      <c r="F117" s="1478"/>
    </row>
    <row r="118" spans="1:6" ht="24.75" customHeight="1" outlineLevel="1" x14ac:dyDescent="0.2">
      <c r="A118" s="660" t="s">
        <v>10</v>
      </c>
      <c r="B118" s="620" t="s">
        <v>343</v>
      </c>
      <c r="C118" s="620" t="s">
        <v>12</v>
      </c>
      <c r="D118" s="620" t="s">
        <v>10</v>
      </c>
      <c r="E118" s="620" t="s">
        <v>344</v>
      </c>
      <c r="F118" s="621" t="s">
        <v>2</v>
      </c>
    </row>
    <row r="119" spans="1:6" ht="37.5" customHeight="1" outlineLevel="1" x14ac:dyDescent="0.2">
      <c r="A119" s="1465">
        <v>1</v>
      </c>
      <c r="B119" s="1466" t="s">
        <v>471</v>
      </c>
      <c r="C119" s="1467" t="s">
        <v>472</v>
      </c>
      <c r="D119" s="665">
        <v>1</v>
      </c>
      <c r="E119" s="688" t="s">
        <v>347</v>
      </c>
      <c r="F119" s="666" t="s">
        <v>473</v>
      </c>
    </row>
    <row r="120" spans="1:6" ht="37.5" customHeight="1" outlineLevel="1" x14ac:dyDescent="0.2">
      <c r="A120" s="1465"/>
      <c r="B120" s="1466"/>
      <c r="C120" s="1467"/>
      <c r="D120" s="665">
        <v>2</v>
      </c>
      <c r="E120" s="688" t="s">
        <v>348</v>
      </c>
      <c r="F120" s="666" t="s">
        <v>474</v>
      </c>
    </row>
    <row r="121" spans="1:6" ht="37.5" customHeight="1" outlineLevel="1" x14ac:dyDescent="0.2">
      <c r="A121" s="1465"/>
      <c r="B121" s="1466"/>
      <c r="C121" s="1467"/>
      <c r="D121" s="665">
        <v>3</v>
      </c>
      <c r="E121" s="688" t="s">
        <v>349</v>
      </c>
      <c r="F121" s="666" t="s">
        <v>475</v>
      </c>
    </row>
    <row r="122" spans="1:6" ht="37.5" customHeight="1" outlineLevel="1" x14ac:dyDescent="0.2">
      <c r="A122" s="1456">
        <v>2</v>
      </c>
      <c r="B122" s="1458" t="s">
        <v>476</v>
      </c>
      <c r="C122" s="1458" t="s">
        <v>477</v>
      </c>
      <c r="D122" s="686">
        <v>4</v>
      </c>
      <c r="E122" s="686" t="s">
        <v>347</v>
      </c>
      <c r="F122" s="661" t="s">
        <v>478</v>
      </c>
    </row>
    <row r="123" spans="1:6" ht="37.5" customHeight="1" outlineLevel="1" x14ac:dyDescent="0.2">
      <c r="A123" s="1456"/>
      <c r="B123" s="1459"/>
      <c r="C123" s="1459"/>
      <c r="D123" s="686">
        <v>5</v>
      </c>
      <c r="E123" s="686" t="s">
        <v>348</v>
      </c>
      <c r="F123" s="661" t="s">
        <v>479</v>
      </c>
    </row>
    <row r="124" spans="1:6" ht="37.5" customHeight="1" outlineLevel="1" x14ac:dyDescent="0.2">
      <c r="A124" s="1456"/>
      <c r="B124" s="1464"/>
      <c r="C124" s="1464"/>
      <c r="D124" s="686">
        <v>6</v>
      </c>
      <c r="E124" s="686" t="s">
        <v>349</v>
      </c>
      <c r="F124" s="661" t="s">
        <v>480</v>
      </c>
    </row>
    <row r="125" spans="1:6" ht="37.5" customHeight="1" outlineLevel="1" x14ac:dyDescent="0.2">
      <c r="A125" s="1465">
        <v>3</v>
      </c>
      <c r="B125" s="1466" t="s">
        <v>481</v>
      </c>
      <c r="C125" s="1467" t="s">
        <v>482</v>
      </c>
      <c r="D125" s="665">
        <v>7</v>
      </c>
      <c r="E125" s="688" t="s">
        <v>347</v>
      </c>
      <c r="F125" s="666" t="s">
        <v>483</v>
      </c>
    </row>
    <row r="126" spans="1:6" ht="37.5" customHeight="1" outlineLevel="1" x14ac:dyDescent="0.2">
      <c r="A126" s="1465"/>
      <c r="B126" s="1466"/>
      <c r="C126" s="1467"/>
      <c r="D126" s="665">
        <v>8</v>
      </c>
      <c r="E126" s="688" t="s">
        <v>348</v>
      </c>
      <c r="F126" s="666" t="s">
        <v>484</v>
      </c>
    </row>
    <row r="127" spans="1:6" ht="37.5" customHeight="1" outlineLevel="1" x14ac:dyDescent="0.2">
      <c r="A127" s="1465"/>
      <c r="B127" s="1466"/>
      <c r="C127" s="1467"/>
      <c r="D127" s="665">
        <v>9</v>
      </c>
      <c r="E127" s="688" t="s">
        <v>349</v>
      </c>
      <c r="F127" s="666" t="s">
        <v>485</v>
      </c>
    </row>
    <row r="128" spans="1:6" ht="37.5" customHeight="1" outlineLevel="1" x14ac:dyDescent="0.2">
      <c r="A128" s="1456">
        <v>4</v>
      </c>
      <c r="B128" s="1458" t="s">
        <v>486</v>
      </c>
      <c r="C128" s="1458" t="s">
        <v>487</v>
      </c>
      <c r="D128" s="686">
        <v>10</v>
      </c>
      <c r="E128" s="686" t="s">
        <v>347</v>
      </c>
      <c r="F128" s="661" t="s">
        <v>488</v>
      </c>
    </row>
    <row r="129" spans="1:6" ht="37.5" customHeight="1" outlineLevel="1" x14ac:dyDescent="0.2">
      <c r="A129" s="1456"/>
      <c r="B129" s="1459"/>
      <c r="C129" s="1459"/>
      <c r="D129" s="686">
        <v>11</v>
      </c>
      <c r="E129" s="686" t="s">
        <v>348</v>
      </c>
      <c r="F129" s="661" t="s">
        <v>489</v>
      </c>
    </row>
    <row r="130" spans="1:6" ht="37.5" customHeight="1" outlineLevel="1" x14ac:dyDescent="0.2">
      <c r="A130" s="1456"/>
      <c r="B130" s="1464"/>
      <c r="C130" s="1464"/>
      <c r="D130" s="686">
        <v>12</v>
      </c>
      <c r="E130" s="686" t="s">
        <v>349</v>
      </c>
      <c r="F130" s="661" t="s">
        <v>490</v>
      </c>
    </row>
    <row r="131" spans="1:6" ht="37.5" customHeight="1" outlineLevel="1" x14ac:dyDescent="0.2">
      <c r="A131" s="1469">
        <v>5</v>
      </c>
      <c r="B131" s="1466" t="s">
        <v>491</v>
      </c>
      <c r="C131" s="1467" t="s">
        <v>492</v>
      </c>
      <c r="D131" s="667">
        <v>13</v>
      </c>
      <c r="E131" s="688" t="s">
        <v>347</v>
      </c>
      <c r="F131" s="666" t="s">
        <v>493</v>
      </c>
    </row>
    <row r="132" spans="1:6" ht="37.5" customHeight="1" outlineLevel="1" x14ac:dyDescent="0.2">
      <c r="A132" s="1469"/>
      <c r="B132" s="1466"/>
      <c r="C132" s="1467"/>
      <c r="D132" s="667">
        <v>14</v>
      </c>
      <c r="E132" s="688" t="s">
        <v>348</v>
      </c>
      <c r="F132" s="666" t="s">
        <v>494</v>
      </c>
    </row>
    <row r="133" spans="1:6" ht="37.5" customHeight="1" outlineLevel="1" x14ac:dyDescent="0.2">
      <c r="A133" s="1469"/>
      <c r="B133" s="1466"/>
      <c r="C133" s="1467"/>
      <c r="D133" s="667">
        <v>15</v>
      </c>
      <c r="E133" s="688" t="s">
        <v>349</v>
      </c>
      <c r="F133" s="666" t="s">
        <v>495</v>
      </c>
    </row>
    <row r="134" spans="1:6" ht="37.5" customHeight="1" outlineLevel="1" x14ac:dyDescent="0.2">
      <c r="A134" s="1456">
        <v>6</v>
      </c>
      <c r="B134" s="1458" t="s">
        <v>496</v>
      </c>
      <c r="C134" s="1458" t="s">
        <v>497</v>
      </c>
      <c r="D134" s="686">
        <v>16</v>
      </c>
      <c r="E134" s="686" t="s">
        <v>347</v>
      </c>
      <c r="F134" s="661" t="s">
        <v>498</v>
      </c>
    </row>
    <row r="135" spans="1:6" ht="37.5" customHeight="1" outlineLevel="1" x14ac:dyDescent="0.2">
      <c r="A135" s="1456"/>
      <c r="B135" s="1459"/>
      <c r="C135" s="1459"/>
      <c r="D135" s="686">
        <v>17</v>
      </c>
      <c r="E135" s="686" t="s">
        <v>348</v>
      </c>
      <c r="F135" s="661" t="s">
        <v>499</v>
      </c>
    </row>
    <row r="136" spans="1:6" ht="37.5" customHeight="1" outlineLevel="1" x14ac:dyDescent="0.2">
      <c r="A136" s="1456"/>
      <c r="B136" s="1464"/>
      <c r="C136" s="1464"/>
      <c r="D136" s="686">
        <v>18</v>
      </c>
      <c r="E136" s="686" t="s">
        <v>349</v>
      </c>
      <c r="F136" s="661" t="s">
        <v>500</v>
      </c>
    </row>
    <row r="137" spans="1:6" ht="37.5" customHeight="1" outlineLevel="1" x14ac:dyDescent="0.2">
      <c r="A137" s="1465">
        <v>7</v>
      </c>
      <c r="B137" s="1466" t="s">
        <v>501</v>
      </c>
      <c r="C137" s="1467" t="s">
        <v>502</v>
      </c>
      <c r="D137" s="667">
        <v>19</v>
      </c>
      <c r="E137" s="688" t="s">
        <v>347</v>
      </c>
      <c r="F137" s="666" t="s">
        <v>503</v>
      </c>
    </row>
    <row r="138" spans="1:6" ht="37.5" customHeight="1" outlineLevel="1" x14ac:dyDescent="0.2">
      <c r="A138" s="1465"/>
      <c r="B138" s="1466"/>
      <c r="C138" s="1467"/>
      <c r="D138" s="667">
        <v>20</v>
      </c>
      <c r="E138" s="688" t="s">
        <v>348</v>
      </c>
      <c r="F138" s="666" t="s">
        <v>504</v>
      </c>
    </row>
    <row r="139" spans="1:6" ht="37.5" customHeight="1" outlineLevel="1" x14ac:dyDescent="0.2">
      <c r="A139" s="1465"/>
      <c r="B139" s="1466"/>
      <c r="C139" s="1467"/>
      <c r="D139" s="667">
        <v>21</v>
      </c>
      <c r="E139" s="688" t="s">
        <v>349</v>
      </c>
      <c r="F139" s="666" t="s">
        <v>505</v>
      </c>
    </row>
    <row r="140" spans="1:6" ht="37.5" customHeight="1" outlineLevel="1" x14ac:dyDescent="0.2">
      <c r="A140" s="1456">
        <v>8</v>
      </c>
      <c r="B140" s="1458" t="s">
        <v>506</v>
      </c>
      <c r="C140" s="1458" t="s">
        <v>507</v>
      </c>
      <c r="D140" s="686">
        <v>22</v>
      </c>
      <c r="E140" s="686" t="s">
        <v>347</v>
      </c>
      <c r="F140" s="661" t="s">
        <v>187</v>
      </c>
    </row>
    <row r="141" spans="1:6" ht="37.5" customHeight="1" outlineLevel="1" x14ac:dyDescent="0.2">
      <c r="A141" s="1456"/>
      <c r="B141" s="1459"/>
      <c r="C141" s="1459"/>
      <c r="D141" s="686">
        <v>23</v>
      </c>
      <c r="E141" s="686" t="s">
        <v>348</v>
      </c>
      <c r="F141" s="661" t="s">
        <v>508</v>
      </c>
    </row>
    <row r="142" spans="1:6" ht="37.5" customHeight="1" outlineLevel="1" thickBot="1" x14ac:dyDescent="0.25">
      <c r="A142" s="1457"/>
      <c r="B142" s="1460"/>
      <c r="C142" s="1460"/>
      <c r="D142" s="622">
        <v>24</v>
      </c>
      <c r="E142" s="622" t="s">
        <v>349</v>
      </c>
      <c r="F142" s="668" t="s">
        <v>509</v>
      </c>
    </row>
    <row r="143" spans="1:6" ht="37.5" customHeight="1" outlineLevel="1" x14ac:dyDescent="0.2">
      <c r="A143" s="1456">
        <v>8</v>
      </c>
      <c r="B143" s="1468"/>
      <c r="C143" s="1468"/>
      <c r="D143" s="689">
        <v>25</v>
      </c>
      <c r="E143" s="680" t="s">
        <v>347</v>
      </c>
      <c r="F143" s="681"/>
    </row>
    <row r="144" spans="1:6" ht="37.5" customHeight="1" outlineLevel="1" x14ac:dyDescent="0.2">
      <c r="A144" s="1456"/>
      <c r="B144" s="1468"/>
      <c r="C144" s="1468"/>
      <c r="D144" s="689">
        <v>26</v>
      </c>
      <c r="E144" s="680" t="s">
        <v>348</v>
      </c>
      <c r="F144" s="681"/>
    </row>
    <row r="145" spans="1:12" ht="37.5" customHeight="1" outlineLevel="1" thickBot="1" x14ac:dyDescent="0.25">
      <c r="A145" s="1457"/>
      <c r="B145" s="1468"/>
      <c r="C145" s="1468"/>
      <c r="D145" s="689">
        <v>27</v>
      </c>
      <c r="E145" s="680" t="s">
        <v>349</v>
      </c>
      <c r="F145" s="681"/>
    </row>
    <row r="146" spans="1:12" ht="37.5" customHeight="1" outlineLevel="1" x14ac:dyDescent="0.2">
      <c r="A146" s="1456">
        <v>8</v>
      </c>
      <c r="B146" s="1468"/>
      <c r="C146" s="1468"/>
      <c r="D146" s="689">
        <v>28</v>
      </c>
      <c r="E146" s="680" t="s">
        <v>347</v>
      </c>
      <c r="F146" s="681"/>
    </row>
    <row r="147" spans="1:12" ht="37.5" customHeight="1" outlineLevel="1" x14ac:dyDescent="0.2">
      <c r="A147" s="1456"/>
      <c r="B147" s="1468"/>
      <c r="C147" s="1468"/>
      <c r="D147" s="689">
        <v>29</v>
      </c>
      <c r="E147" s="680" t="s">
        <v>348</v>
      </c>
      <c r="F147" s="681"/>
    </row>
    <row r="148" spans="1:12" ht="37.5" customHeight="1" outlineLevel="1" thickBot="1" x14ac:dyDescent="0.25">
      <c r="A148" s="1457"/>
      <c r="B148" s="1468"/>
      <c r="C148" s="1468"/>
      <c r="D148" s="689">
        <v>30</v>
      </c>
      <c r="E148" s="680" t="s">
        <v>349</v>
      </c>
      <c r="F148" s="681"/>
    </row>
    <row r="149" spans="1:12" ht="37.5" customHeight="1" outlineLevel="1" x14ac:dyDescent="0.2">
      <c r="A149" s="1456">
        <v>8</v>
      </c>
      <c r="B149" s="1468"/>
      <c r="C149" s="1468"/>
      <c r="D149" s="689">
        <v>31</v>
      </c>
      <c r="E149" s="680" t="s">
        <v>347</v>
      </c>
      <c r="F149" s="681"/>
    </row>
    <row r="150" spans="1:12" ht="37.5" customHeight="1" outlineLevel="1" x14ac:dyDescent="0.2">
      <c r="A150" s="1456"/>
      <c r="B150" s="1468"/>
      <c r="C150" s="1468"/>
      <c r="D150" s="689">
        <v>32</v>
      </c>
      <c r="E150" s="680" t="s">
        <v>348</v>
      </c>
      <c r="F150" s="681"/>
    </row>
    <row r="151" spans="1:12" ht="37.5" customHeight="1" outlineLevel="1" thickBot="1" x14ac:dyDescent="0.25">
      <c r="A151" s="1457"/>
      <c r="B151" s="1468"/>
      <c r="C151" s="1468"/>
      <c r="D151" s="689">
        <v>33</v>
      </c>
      <c r="E151" s="680" t="s">
        <v>349</v>
      </c>
      <c r="F151" s="681"/>
    </row>
    <row r="152" spans="1:12" x14ac:dyDescent="0.2">
      <c r="B152" s="669"/>
      <c r="C152" s="670"/>
      <c r="D152" s="669"/>
      <c r="E152" s="671"/>
      <c r="F152" s="670"/>
    </row>
    <row r="153" spans="1:12" x14ac:dyDescent="0.2">
      <c r="B153" s="669"/>
      <c r="C153" s="670"/>
      <c r="D153" s="669"/>
      <c r="E153" s="671"/>
      <c r="F153" s="670"/>
    </row>
    <row r="154" spans="1:12" ht="18.75" x14ac:dyDescent="0.2">
      <c r="B154" s="669"/>
      <c r="C154" s="670"/>
      <c r="D154" s="669"/>
      <c r="E154" s="671"/>
      <c r="F154" s="670"/>
      <c r="H154" s="1461" t="s">
        <v>8</v>
      </c>
      <c r="I154" s="1461"/>
      <c r="J154" s="1461"/>
      <c r="K154" s="1461"/>
      <c r="L154" s="1462"/>
    </row>
    <row r="155" spans="1:12" ht="51" x14ac:dyDescent="0.2">
      <c r="B155" s="669"/>
      <c r="C155" s="670"/>
      <c r="D155" s="669"/>
      <c r="E155" s="671"/>
      <c r="F155" s="670"/>
      <c r="H155" s="208" t="s">
        <v>10</v>
      </c>
      <c r="I155" s="199" t="s">
        <v>343</v>
      </c>
      <c r="J155" s="208" t="s">
        <v>12</v>
      </c>
      <c r="K155" s="208" t="s">
        <v>344</v>
      </c>
      <c r="L155" s="208" t="s">
        <v>2</v>
      </c>
    </row>
    <row r="156" spans="1:12" ht="258.75" x14ac:dyDescent="0.2">
      <c r="B156" s="669"/>
      <c r="C156" s="670"/>
      <c r="D156" s="669"/>
      <c r="E156" s="671"/>
      <c r="F156" s="670"/>
      <c r="H156" s="200">
        <v>1</v>
      </c>
      <c r="I156" s="224" t="s">
        <v>345</v>
      </c>
      <c r="J156" s="201" t="s">
        <v>346</v>
      </c>
      <c r="K156" s="201" t="s">
        <v>347</v>
      </c>
      <c r="L156" s="202" t="s">
        <v>182</v>
      </c>
    </row>
    <row r="157" spans="1:12" ht="258.75" x14ac:dyDescent="0.2">
      <c r="B157" s="669"/>
      <c r="C157" s="670"/>
      <c r="D157" s="669"/>
      <c r="E157" s="671"/>
      <c r="F157" s="670"/>
      <c r="H157" s="200">
        <v>2</v>
      </c>
      <c r="I157" s="224" t="s">
        <v>345</v>
      </c>
      <c r="J157" s="201" t="s">
        <v>346</v>
      </c>
      <c r="K157" s="201" t="s">
        <v>348</v>
      </c>
      <c r="L157" s="202" t="s">
        <v>134</v>
      </c>
    </row>
    <row r="158" spans="1:12" ht="258.75" x14ac:dyDescent="0.2">
      <c r="B158" s="669"/>
      <c r="C158" s="670"/>
      <c r="D158" s="669"/>
      <c r="E158" s="671"/>
      <c r="F158" s="670"/>
      <c r="H158" s="200">
        <v>3</v>
      </c>
      <c r="I158" s="224" t="s">
        <v>345</v>
      </c>
      <c r="J158" s="201" t="s">
        <v>346</v>
      </c>
      <c r="K158" s="201" t="s">
        <v>349</v>
      </c>
      <c r="L158" s="202" t="s">
        <v>350</v>
      </c>
    </row>
    <row r="159" spans="1:12" ht="146.25" x14ac:dyDescent="0.2">
      <c r="B159" s="220"/>
      <c r="C159" s="221"/>
      <c r="D159" s="220"/>
      <c r="E159" s="222"/>
      <c r="F159" s="223"/>
      <c r="H159" s="203">
        <v>4</v>
      </c>
      <c r="I159" s="225" t="s">
        <v>351</v>
      </c>
      <c r="J159" s="204" t="s">
        <v>185</v>
      </c>
      <c r="K159" s="204" t="s">
        <v>347</v>
      </c>
      <c r="L159" s="205" t="s">
        <v>186</v>
      </c>
    </row>
    <row r="160" spans="1:12" ht="78.75" x14ac:dyDescent="0.2">
      <c r="B160" s="220"/>
      <c r="C160" s="221"/>
      <c r="D160" s="220"/>
      <c r="E160" s="222"/>
      <c r="F160" s="223"/>
      <c r="H160" s="203">
        <v>5</v>
      </c>
      <c r="I160" s="225" t="s">
        <v>351</v>
      </c>
      <c r="J160" s="204" t="s">
        <v>185</v>
      </c>
      <c r="K160" s="204" t="s">
        <v>348</v>
      </c>
      <c r="L160" s="205" t="s">
        <v>141</v>
      </c>
    </row>
    <row r="161" spans="2:12" ht="78.75" x14ac:dyDescent="0.2">
      <c r="B161" s="220"/>
      <c r="C161" s="221"/>
      <c r="D161" s="220"/>
      <c r="E161" s="222"/>
      <c r="F161" s="223"/>
      <c r="H161" s="203">
        <v>6</v>
      </c>
      <c r="I161" s="225" t="s">
        <v>351</v>
      </c>
      <c r="J161" s="204" t="s">
        <v>185</v>
      </c>
      <c r="K161" s="204" t="s">
        <v>349</v>
      </c>
      <c r="L161" s="205" t="s">
        <v>352</v>
      </c>
    </row>
    <row r="162" spans="2:12" ht="225" x14ac:dyDescent="0.2">
      <c r="B162" s="220"/>
      <c r="C162" s="221"/>
      <c r="D162" s="220"/>
      <c r="E162" s="222"/>
      <c r="F162" s="223"/>
      <c r="H162" s="200">
        <v>7</v>
      </c>
      <c r="I162" s="224" t="s">
        <v>353</v>
      </c>
      <c r="J162" s="201" t="s">
        <v>173</v>
      </c>
      <c r="K162" s="201" t="s">
        <v>347</v>
      </c>
      <c r="L162" s="202" t="s">
        <v>354</v>
      </c>
    </row>
    <row r="163" spans="2:12" ht="202.5" x14ac:dyDescent="0.2">
      <c r="B163" s="220"/>
      <c r="C163" s="221"/>
      <c r="D163" s="220"/>
      <c r="E163" s="222"/>
      <c r="F163" s="223"/>
      <c r="H163" s="200">
        <v>8</v>
      </c>
      <c r="I163" s="224" t="s">
        <v>353</v>
      </c>
      <c r="J163" s="201" t="s">
        <v>173</v>
      </c>
      <c r="K163" s="201" t="s">
        <v>348</v>
      </c>
      <c r="L163" s="202" t="s">
        <v>355</v>
      </c>
    </row>
    <row r="164" spans="2:12" ht="202.5" x14ac:dyDescent="0.2">
      <c r="B164" s="220"/>
      <c r="C164" s="221"/>
      <c r="D164" s="220"/>
      <c r="E164" s="222"/>
      <c r="F164" s="223"/>
      <c r="H164" s="200">
        <v>9</v>
      </c>
      <c r="I164" s="224" t="s">
        <v>353</v>
      </c>
      <c r="J164" s="201" t="s">
        <v>173</v>
      </c>
      <c r="K164" s="201" t="s">
        <v>349</v>
      </c>
      <c r="L164" s="202" t="s">
        <v>356</v>
      </c>
    </row>
    <row r="165" spans="2:12" ht="292.5" x14ac:dyDescent="0.2">
      <c r="B165" s="220"/>
      <c r="C165" s="221"/>
      <c r="D165" s="220"/>
      <c r="E165" s="222"/>
      <c r="F165" s="223"/>
      <c r="H165" s="203">
        <v>10</v>
      </c>
      <c r="I165" s="225" t="s">
        <v>357</v>
      </c>
      <c r="J165" s="204" t="s">
        <v>358</v>
      </c>
      <c r="K165" s="204" t="s">
        <v>347</v>
      </c>
      <c r="L165" s="205" t="s">
        <v>359</v>
      </c>
    </row>
    <row r="166" spans="2:12" ht="225" x14ac:dyDescent="0.2">
      <c r="B166" s="220"/>
      <c r="C166" s="221"/>
      <c r="D166" s="220"/>
      <c r="E166" s="222"/>
      <c r="F166" s="223"/>
      <c r="H166" s="203">
        <v>11</v>
      </c>
      <c r="I166" s="225" t="s">
        <v>357</v>
      </c>
      <c r="J166" s="204" t="s">
        <v>358</v>
      </c>
      <c r="K166" s="204" t="s">
        <v>348</v>
      </c>
      <c r="L166" s="205" t="s">
        <v>360</v>
      </c>
    </row>
    <row r="167" spans="2:12" ht="225" x14ac:dyDescent="0.2">
      <c r="B167" s="220"/>
      <c r="C167" s="221"/>
      <c r="D167" s="220"/>
      <c r="E167" s="222"/>
      <c r="F167" s="223"/>
      <c r="H167" s="203">
        <v>12</v>
      </c>
      <c r="I167" s="225" t="s">
        <v>357</v>
      </c>
      <c r="J167" s="204" t="s">
        <v>358</v>
      </c>
      <c r="K167" s="204" t="s">
        <v>349</v>
      </c>
      <c r="L167" s="205" t="s">
        <v>361</v>
      </c>
    </row>
    <row r="168" spans="2:12" ht="123.75" x14ac:dyDescent="0.2">
      <c r="B168" s="220"/>
      <c r="C168" s="221"/>
      <c r="D168" s="220"/>
      <c r="E168" s="222"/>
      <c r="F168" s="223"/>
      <c r="H168" s="200">
        <v>13</v>
      </c>
      <c r="I168" s="224" t="s">
        <v>362</v>
      </c>
      <c r="J168" s="201" t="s">
        <v>363</v>
      </c>
      <c r="K168" s="201" t="s">
        <v>347</v>
      </c>
      <c r="L168" s="202" t="s">
        <v>82</v>
      </c>
    </row>
    <row r="169" spans="2:12" ht="112.5" x14ac:dyDescent="0.2">
      <c r="B169" s="220"/>
      <c r="C169" s="221"/>
      <c r="D169" s="220"/>
      <c r="E169" s="222"/>
      <c r="F169" s="223"/>
      <c r="H169" s="200">
        <v>14</v>
      </c>
      <c r="I169" s="224" t="s">
        <v>362</v>
      </c>
      <c r="J169" s="201" t="s">
        <v>363</v>
      </c>
      <c r="K169" s="201" t="s">
        <v>348</v>
      </c>
      <c r="L169" s="202" t="s">
        <v>83</v>
      </c>
    </row>
    <row r="170" spans="2:12" ht="112.5" x14ac:dyDescent="0.2">
      <c r="B170" s="220"/>
      <c r="C170" s="221"/>
      <c r="D170" s="220"/>
      <c r="E170" s="222"/>
      <c r="F170" s="223"/>
      <c r="H170" s="200">
        <v>15</v>
      </c>
      <c r="I170" s="224" t="s">
        <v>362</v>
      </c>
      <c r="J170" s="201" t="s">
        <v>363</v>
      </c>
      <c r="K170" s="201" t="s">
        <v>349</v>
      </c>
      <c r="L170" s="202" t="s">
        <v>84</v>
      </c>
    </row>
    <row r="171" spans="2:12" ht="90" x14ac:dyDescent="0.2">
      <c r="B171" s="220"/>
      <c r="C171" s="221"/>
      <c r="D171" s="220"/>
      <c r="E171" s="222"/>
      <c r="F171" s="223"/>
      <c r="H171" s="203">
        <v>16</v>
      </c>
      <c r="I171" s="225" t="s">
        <v>364</v>
      </c>
      <c r="J171" s="204" t="s">
        <v>365</v>
      </c>
      <c r="K171" s="204" t="s">
        <v>347</v>
      </c>
      <c r="L171" s="205" t="s">
        <v>366</v>
      </c>
    </row>
    <row r="172" spans="2:12" ht="101.25" x14ac:dyDescent="0.2">
      <c r="B172" s="220"/>
      <c r="C172" s="221"/>
      <c r="D172" s="220"/>
      <c r="E172" s="222"/>
      <c r="F172" s="223"/>
      <c r="H172" s="203">
        <v>17</v>
      </c>
      <c r="I172" s="225" t="s">
        <v>364</v>
      </c>
      <c r="J172" s="204" t="s">
        <v>365</v>
      </c>
      <c r="K172" s="204" t="s">
        <v>348</v>
      </c>
      <c r="L172" s="205" t="s">
        <v>367</v>
      </c>
    </row>
    <row r="173" spans="2:12" ht="56.25" x14ac:dyDescent="0.2">
      <c r="B173" s="220"/>
      <c r="C173" s="221"/>
      <c r="D173" s="220"/>
      <c r="E173" s="222"/>
      <c r="F173" s="223"/>
      <c r="H173" s="203">
        <v>18</v>
      </c>
      <c r="I173" s="225" t="s">
        <v>364</v>
      </c>
      <c r="J173" s="204" t="s">
        <v>365</v>
      </c>
      <c r="K173" s="204" t="s">
        <v>349</v>
      </c>
      <c r="L173" s="205" t="s">
        <v>368</v>
      </c>
    </row>
    <row r="174" spans="2:12" ht="270" x14ac:dyDescent="0.2">
      <c r="B174" s="220"/>
      <c r="C174" s="221"/>
      <c r="D174" s="220"/>
      <c r="E174" s="222"/>
      <c r="F174" s="223"/>
      <c r="H174" s="200">
        <v>19</v>
      </c>
      <c r="I174" s="224" t="s">
        <v>369</v>
      </c>
      <c r="J174" s="201" t="s">
        <v>194</v>
      </c>
      <c r="K174" s="201" t="s">
        <v>347</v>
      </c>
      <c r="L174" s="202" t="s">
        <v>195</v>
      </c>
    </row>
    <row r="175" spans="2:12" ht="213.75" x14ac:dyDescent="0.2">
      <c r="B175" s="220"/>
      <c r="C175" s="221"/>
      <c r="D175" s="220"/>
      <c r="E175" s="222"/>
      <c r="F175" s="223"/>
      <c r="H175" s="200">
        <v>20</v>
      </c>
      <c r="I175" s="224" t="s">
        <v>369</v>
      </c>
      <c r="J175" s="201" t="s">
        <v>194</v>
      </c>
      <c r="K175" s="201" t="s">
        <v>348</v>
      </c>
      <c r="L175" s="202" t="s">
        <v>370</v>
      </c>
    </row>
    <row r="176" spans="2:12" ht="202.5" x14ac:dyDescent="0.2">
      <c r="B176" s="220"/>
      <c r="C176" s="221"/>
      <c r="D176" s="220"/>
      <c r="E176" s="222"/>
      <c r="F176" s="223"/>
      <c r="H176" s="200">
        <v>21</v>
      </c>
      <c r="I176" s="224" t="s">
        <v>369</v>
      </c>
      <c r="J176" s="201" t="s">
        <v>194</v>
      </c>
      <c r="K176" s="201" t="s">
        <v>349</v>
      </c>
      <c r="L176" s="202" t="s">
        <v>371</v>
      </c>
    </row>
    <row r="177" spans="2:12" ht="247.5" x14ac:dyDescent="0.2">
      <c r="B177" s="220"/>
      <c r="C177" s="221"/>
      <c r="D177" s="220"/>
      <c r="E177" s="222"/>
      <c r="F177" s="223"/>
      <c r="H177" s="203">
        <v>22</v>
      </c>
      <c r="I177" s="225" t="s">
        <v>372</v>
      </c>
      <c r="J177" s="204" t="s">
        <v>204</v>
      </c>
      <c r="K177" s="204" t="s">
        <v>347</v>
      </c>
      <c r="L177" s="205" t="s">
        <v>205</v>
      </c>
    </row>
    <row r="178" spans="2:12" ht="247.5" x14ac:dyDescent="0.2">
      <c r="B178" s="220"/>
      <c r="C178" s="221"/>
      <c r="D178" s="220"/>
      <c r="E178" s="222"/>
      <c r="F178" s="223"/>
      <c r="H178" s="203">
        <v>23</v>
      </c>
      <c r="I178" s="225" t="s">
        <v>372</v>
      </c>
      <c r="J178" s="204" t="s">
        <v>204</v>
      </c>
      <c r="K178" s="204" t="s">
        <v>348</v>
      </c>
      <c r="L178" s="205" t="s">
        <v>120</v>
      </c>
    </row>
    <row r="179" spans="2:12" ht="247.5" x14ac:dyDescent="0.2">
      <c r="B179" s="220"/>
      <c r="C179" s="221"/>
      <c r="D179" s="220"/>
      <c r="E179" s="222"/>
      <c r="F179" s="223"/>
      <c r="H179" s="203">
        <v>24</v>
      </c>
      <c r="I179" s="225" t="s">
        <v>372</v>
      </c>
      <c r="J179" s="204" t="s">
        <v>204</v>
      </c>
      <c r="K179" s="204" t="s">
        <v>349</v>
      </c>
      <c r="L179" s="205" t="s">
        <v>373</v>
      </c>
    </row>
    <row r="180" spans="2:12" ht="78.75" x14ac:dyDescent="0.2">
      <c r="B180" s="220"/>
      <c r="C180" s="221"/>
      <c r="D180" s="220"/>
      <c r="E180" s="222"/>
      <c r="F180" s="223"/>
      <c r="H180" s="200">
        <v>25</v>
      </c>
      <c r="I180" s="224" t="s">
        <v>374</v>
      </c>
      <c r="J180" s="201" t="s">
        <v>192</v>
      </c>
      <c r="K180" s="201" t="s">
        <v>347</v>
      </c>
      <c r="L180" s="202" t="s">
        <v>375</v>
      </c>
    </row>
    <row r="181" spans="2:12" ht="78.75" x14ac:dyDescent="0.2">
      <c r="B181" s="220"/>
      <c r="C181" s="221"/>
      <c r="D181" s="220"/>
      <c r="E181" s="222"/>
      <c r="F181" s="223"/>
      <c r="H181" s="200">
        <v>26</v>
      </c>
      <c r="I181" s="224" t="s">
        <v>374</v>
      </c>
      <c r="J181" s="201" t="s">
        <v>192</v>
      </c>
      <c r="K181" s="201" t="s">
        <v>348</v>
      </c>
      <c r="L181" s="202" t="s">
        <v>108</v>
      </c>
    </row>
    <row r="182" spans="2:12" ht="78.75" x14ac:dyDescent="0.2">
      <c r="B182" s="220"/>
      <c r="C182" s="221"/>
      <c r="D182" s="220"/>
      <c r="E182" s="222"/>
      <c r="F182" s="223"/>
      <c r="H182" s="200">
        <v>27</v>
      </c>
      <c r="I182" s="224" t="s">
        <v>374</v>
      </c>
      <c r="J182" s="201" t="s">
        <v>192</v>
      </c>
      <c r="K182" s="201" t="s">
        <v>349</v>
      </c>
      <c r="L182" s="202" t="s">
        <v>376</v>
      </c>
    </row>
    <row r="183" spans="2:12" ht="191.25" x14ac:dyDescent="0.2">
      <c r="B183" s="220"/>
      <c r="C183" s="221"/>
      <c r="D183" s="220"/>
      <c r="E183" s="222"/>
      <c r="F183" s="223"/>
      <c r="H183" s="203">
        <v>28</v>
      </c>
      <c r="I183" s="225" t="s">
        <v>377</v>
      </c>
      <c r="J183" s="204" t="s">
        <v>198</v>
      </c>
      <c r="K183" s="204" t="s">
        <v>347</v>
      </c>
      <c r="L183" s="205" t="s">
        <v>199</v>
      </c>
    </row>
    <row r="184" spans="2:12" ht="236.25" x14ac:dyDescent="0.2">
      <c r="B184" s="220"/>
      <c r="C184" s="221"/>
      <c r="D184" s="220"/>
      <c r="E184" s="222"/>
      <c r="F184" s="223"/>
      <c r="H184" s="203">
        <v>29</v>
      </c>
      <c r="I184" s="225" t="s">
        <v>377</v>
      </c>
      <c r="J184" s="204" t="s">
        <v>198</v>
      </c>
      <c r="K184" s="204" t="s">
        <v>348</v>
      </c>
      <c r="L184" s="205" t="s">
        <v>114</v>
      </c>
    </row>
    <row r="185" spans="2:12" ht="78.75" x14ac:dyDescent="0.2">
      <c r="B185" s="220"/>
      <c r="C185" s="221"/>
      <c r="D185" s="220"/>
      <c r="E185" s="222"/>
      <c r="F185" s="223"/>
      <c r="H185" s="203">
        <v>30</v>
      </c>
      <c r="I185" s="225" t="s">
        <v>377</v>
      </c>
      <c r="J185" s="204" t="s">
        <v>198</v>
      </c>
      <c r="K185" s="204" t="s">
        <v>349</v>
      </c>
      <c r="L185" s="205" t="s">
        <v>378</v>
      </c>
    </row>
    <row r="186" spans="2:12" ht="123.75" x14ac:dyDescent="0.2">
      <c r="B186" s="220"/>
      <c r="C186" s="221"/>
      <c r="D186" s="220"/>
      <c r="E186" s="222"/>
      <c r="F186" s="223"/>
      <c r="H186" s="200">
        <v>31</v>
      </c>
      <c r="I186" s="224" t="s">
        <v>379</v>
      </c>
      <c r="J186" s="201" t="s">
        <v>217</v>
      </c>
      <c r="K186" s="201" t="s">
        <v>347</v>
      </c>
      <c r="L186" s="202" t="s">
        <v>218</v>
      </c>
    </row>
    <row r="187" spans="2:12" ht="123.75" x14ac:dyDescent="0.2">
      <c r="B187" s="220"/>
      <c r="C187" s="221"/>
      <c r="D187" s="220"/>
      <c r="E187" s="222"/>
      <c r="F187" s="223"/>
      <c r="H187" s="200">
        <v>32</v>
      </c>
      <c r="I187" s="224" t="s">
        <v>379</v>
      </c>
      <c r="J187" s="201" t="s">
        <v>217</v>
      </c>
      <c r="K187" s="201" t="s">
        <v>348</v>
      </c>
      <c r="L187" s="202" t="s">
        <v>132</v>
      </c>
    </row>
    <row r="188" spans="2:12" ht="146.25" x14ac:dyDescent="0.2">
      <c r="B188" s="220"/>
      <c r="C188" s="221"/>
      <c r="D188" s="220"/>
      <c r="E188" s="222"/>
      <c r="F188" s="223"/>
      <c r="H188" s="200">
        <v>33</v>
      </c>
      <c r="I188" s="224" t="s">
        <v>379</v>
      </c>
      <c r="J188" s="201" t="s">
        <v>217</v>
      </c>
      <c r="K188" s="201" t="s">
        <v>349</v>
      </c>
      <c r="L188" s="202" t="s">
        <v>380</v>
      </c>
    </row>
    <row r="189" spans="2:12" ht="135" x14ac:dyDescent="0.2">
      <c r="B189" s="220"/>
      <c r="C189" s="221"/>
      <c r="D189" s="220"/>
      <c r="E189" s="222"/>
      <c r="F189" s="223"/>
      <c r="H189" s="203">
        <v>34</v>
      </c>
      <c r="I189" s="225" t="s">
        <v>381</v>
      </c>
      <c r="J189" s="204" t="s">
        <v>196</v>
      </c>
      <c r="K189" s="204" t="s">
        <v>347</v>
      </c>
      <c r="L189" s="205" t="s">
        <v>382</v>
      </c>
    </row>
    <row r="190" spans="2:12" ht="90" x14ac:dyDescent="0.2">
      <c r="B190" s="220"/>
      <c r="C190" s="221"/>
      <c r="D190" s="220"/>
      <c r="E190" s="222"/>
      <c r="F190" s="223"/>
      <c r="H190" s="203">
        <v>35</v>
      </c>
      <c r="I190" s="225" t="s">
        <v>381</v>
      </c>
      <c r="J190" s="204" t="s">
        <v>196</v>
      </c>
      <c r="K190" s="204" t="s">
        <v>348</v>
      </c>
      <c r="L190" s="205" t="s">
        <v>112</v>
      </c>
    </row>
    <row r="191" spans="2:12" ht="90" x14ac:dyDescent="0.2">
      <c r="B191" s="220"/>
      <c r="C191" s="221"/>
      <c r="D191" s="220"/>
      <c r="E191" s="222"/>
      <c r="F191" s="223"/>
      <c r="H191" s="203">
        <v>36</v>
      </c>
      <c r="I191" s="225" t="s">
        <v>381</v>
      </c>
      <c r="J191" s="204" t="s">
        <v>196</v>
      </c>
      <c r="K191" s="204" t="s">
        <v>349</v>
      </c>
      <c r="L191" s="205" t="s">
        <v>383</v>
      </c>
    </row>
    <row r="192" spans="2:12" ht="191.25" x14ac:dyDescent="0.2">
      <c r="B192" s="220"/>
      <c r="C192" s="221"/>
      <c r="D192" s="220"/>
      <c r="E192" s="222"/>
      <c r="F192" s="223"/>
      <c r="H192" s="200">
        <v>37</v>
      </c>
      <c r="I192" s="224" t="s">
        <v>384</v>
      </c>
      <c r="J192" s="201" t="s">
        <v>190</v>
      </c>
      <c r="K192" s="201" t="s">
        <v>347</v>
      </c>
      <c r="L192" s="226" t="s">
        <v>510</v>
      </c>
    </row>
    <row r="193" spans="2:12" ht="168.75" x14ac:dyDescent="0.2">
      <c r="B193" s="220"/>
      <c r="C193" s="221"/>
      <c r="D193" s="220"/>
      <c r="E193" s="222"/>
      <c r="F193" s="223"/>
      <c r="H193" s="200">
        <v>38</v>
      </c>
      <c r="I193" s="224" t="s">
        <v>384</v>
      </c>
      <c r="J193" s="201" t="s">
        <v>190</v>
      </c>
      <c r="K193" s="201" t="s">
        <v>348</v>
      </c>
      <c r="L193" s="202" t="s">
        <v>106</v>
      </c>
    </row>
    <row r="194" spans="2:12" ht="135" x14ac:dyDescent="0.2">
      <c r="B194" s="220"/>
      <c r="C194" s="221"/>
      <c r="D194" s="220"/>
      <c r="E194" s="222"/>
      <c r="F194" s="223"/>
      <c r="H194" s="200">
        <v>39</v>
      </c>
      <c r="I194" s="224" t="s">
        <v>384</v>
      </c>
      <c r="J194" s="201" t="s">
        <v>190</v>
      </c>
      <c r="K194" s="201" t="s">
        <v>349</v>
      </c>
      <c r="L194" s="202" t="s">
        <v>385</v>
      </c>
    </row>
    <row r="195" spans="2:12" ht="146.25" x14ac:dyDescent="0.2">
      <c r="B195" s="220"/>
      <c r="C195" s="221"/>
      <c r="D195" s="220"/>
      <c r="E195" s="222"/>
      <c r="F195" s="223"/>
      <c r="H195" s="203">
        <v>40</v>
      </c>
      <c r="I195" s="225" t="s">
        <v>386</v>
      </c>
      <c r="J195" s="204" t="s">
        <v>200</v>
      </c>
      <c r="K195" s="204" t="s">
        <v>347</v>
      </c>
      <c r="L195" s="205" t="s">
        <v>201</v>
      </c>
    </row>
    <row r="196" spans="2:12" ht="123.75" x14ac:dyDescent="0.2">
      <c r="B196" s="220"/>
      <c r="C196" s="221"/>
      <c r="D196" s="220"/>
      <c r="E196" s="222"/>
      <c r="F196" s="223"/>
      <c r="H196" s="203">
        <v>41</v>
      </c>
      <c r="I196" s="225" t="s">
        <v>386</v>
      </c>
      <c r="J196" s="204" t="s">
        <v>200</v>
      </c>
      <c r="K196" s="204" t="s">
        <v>348</v>
      </c>
      <c r="L196" s="205" t="s">
        <v>116</v>
      </c>
    </row>
    <row r="197" spans="2:12" ht="56.25" x14ac:dyDescent="0.2">
      <c r="B197" s="220"/>
      <c r="C197" s="221"/>
      <c r="D197" s="220"/>
      <c r="E197" s="222"/>
      <c r="F197" s="223"/>
      <c r="H197" s="203">
        <v>42</v>
      </c>
      <c r="I197" s="225" t="s">
        <v>386</v>
      </c>
      <c r="J197" s="204" t="s">
        <v>200</v>
      </c>
      <c r="K197" s="204" t="s">
        <v>349</v>
      </c>
      <c r="L197" s="205" t="s">
        <v>387</v>
      </c>
    </row>
    <row r="198" spans="2:12" ht="101.25" x14ac:dyDescent="0.2">
      <c r="B198" s="220"/>
      <c r="C198" s="221"/>
      <c r="D198" s="220"/>
      <c r="E198" s="222"/>
      <c r="F198" s="223"/>
      <c r="H198" s="200">
        <v>43</v>
      </c>
      <c r="I198" s="224" t="s">
        <v>388</v>
      </c>
      <c r="J198" s="201" t="s">
        <v>389</v>
      </c>
      <c r="K198" s="201" t="s">
        <v>347</v>
      </c>
      <c r="L198" s="202" t="s">
        <v>390</v>
      </c>
    </row>
    <row r="199" spans="2:12" ht="213.75" x14ac:dyDescent="0.2">
      <c r="B199" s="220"/>
      <c r="C199" s="221"/>
      <c r="D199" s="220"/>
      <c r="E199" s="222"/>
      <c r="F199" s="223"/>
      <c r="H199" s="200">
        <v>44</v>
      </c>
      <c r="I199" s="224" t="s">
        <v>388</v>
      </c>
      <c r="J199" s="201" t="s">
        <v>389</v>
      </c>
      <c r="K199" s="201" t="s">
        <v>348</v>
      </c>
      <c r="L199" s="202" t="s">
        <v>100</v>
      </c>
    </row>
    <row r="200" spans="2:12" ht="101.25" x14ac:dyDescent="0.2">
      <c r="B200" s="220"/>
      <c r="C200" s="221"/>
      <c r="D200" s="220"/>
      <c r="E200" s="222"/>
      <c r="F200" s="223"/>
      <c r="H200" s="200">
        <v>45</v>
      </c>
      <c r="I200" s="224" t="s">
        <v>388</v>
      </c>
      <c r="J200" s="201" t="s">
        <v>389</v>
      </c>
      <c r="K200" s="201" t="s">
        <v>349</v>
      </c>
      <c r="L200" s="202" t="s">
        <v>101</v>
      </c>
    </row>
    <row r="201" spans="2:12" ht="123.75" x14ac:dyDescent="0.2">
      <c r="B201" s="220"/>
      <c r="C201" s="221"/>
      <c r="D201" s="220"/>
      <c r="E201" s="222"/>
      <c r="F201" s="223"/>
      <c r="H201" s="203">
        <v>46</v>
      </c>
      <c r="I201" s="225" t="s">
        <v>391</v>
      </c>
      <c r="J201" s="204" t="s">
        <v>392</v>
      </c>
      <c r="K201" s="204" t="s">
        <v>347</v>
      </c>
      <c r="L201" s="205" t="s">
        <v>393</v>
      </c>
    </row>
    <row r="202" spans="2:12" ht="112.5" x14ac:dyDescent="0.2">
      <c r="B202" s="220"/>
      <c r="C202" s="221"/>
      <c r="D202" s="220"/>
      <c r="E202" s="222"/>
      <c r="F202" s="223"/>
      <c r="H202" s="203">
        <v>47</v>
      </c>
      <c r="I202" s="225" t="s">
        <v>391</v>
      </c>
      <c r="J202" s="204" t="s">
        <v>392</v>
      </c>
      <c r="K202" s="204" t="s">
        <v>348</v>
      </c>
      <c r="L202" s="205" t="s">
        <v>394</v>
      </c>
    </row>
    <row r="203" spans="2:12" ht="101.25" x14ac:dyDescent="0.2">
      <c r="B203" s="220"/>
      <c r="C203" s="221"/>
      <c r="D203" s="220"/>
      <c r="E203" s="222"/>
      <c r="F203" s="223"/>
      <c r="H203" s="203">
        <v>48</v>
      </c>
      <c r="I203" s="225" t="s">
        <v>391</v>
      </c>
      <c r="J203" s="204" t="s">
        <v>392</v>
      </c>
      <c r="K203" s="204" t="s">
        <v>349</v>
      </c>
      <c r="L203" s="205" t="s">
        <v>395</v>
      </c>
    </row>
    <row r="204" spans="2:12" ht="202.5" x14ac:dyDescent="0.2">
      <c r="B204" s="220"/>
      <c r="C204" s="221"/>
      <c r="D204" s="220"/>
      <c r="E204" s="222"/>
      <c r="F204" s="223"/>
      <c r="H204" s="200">
        <v>49</v>
      </c>
      <c r="I204" s="224" t="s">
        <v>396</v>
      </c>
      <c r="J204" s="201" t="s">
        <v>397</v>
      </c>
      <c r="K204" s="201" t="s">
        <v>347</v>
      </c>
      <c r="L204" s="202" t="s">
        <v>398</v>
      </c>
    </row>
    <row r="205" spans="2:12" ht="135" x14ac:dyDescent="0.2">
      <c r="B205" s="220"/>
      <c r="C205" s="221"/>
      <c r="D205" s="220"/>
      <c r="E205" s="222"/>
      <c r="F205" s="223"/>
      <c r="H205" s="200">
        <v>50</v>
      </c>
      <c r="I205" s="224" t="s">
        <v>396</v>
      </c>
      <c r="J205" s="201" t="s">
        <v>397</v>
      </c>
      <c r="K205" s="201" t="s">
        <v>348</v>
      </c>
      <c r="L205" s="202" t="s">
        <v>399</v>
      </c>
    </row>
    <row r="206" spans="2:12" ht="90" x14ac:dyDescent="0.2">
      <c r="B206" s="220"/>
      <c r="C206" s="221"/>
      <c r="D206" s="220"/>
      <c r="E206" s="222"/>
      <c r="F206" s="223"/>
      <c r="H206" s="200">
        <v>51</v>
      </c>
      <c r="I206" s="224" t="s">
        <v>396</v>
      </c>
      <c r="J206" s="201" t="s">
        <v>397</v>
      </c>
      <c r="K206" s="201" t="s">
        <v>349</v>
      </c>
      <c r="L206" s="202" t="s">
        <v>400</v>
      </c>
    </row>
    <row r="207" spans="2:12" ht="56.25" x14ac:dyDescent="0.2">
      <c r="B207" s="220"/>
      <c r="C207" s="221"/>
      <c r="D207" s="220"/>
      <c r="E207" s="222"/>
      <c r="F207" s="223"/>
      <c r="H207" s="203">
        <v>52</v>
      </c>
      <c r="I207" s="225" t="s">
        <v>401</v>
      </c>
      <c r="J207" s="204" t="s">
        <v>206</v>
      </c>
      <c r="K207" s="204" t="s">
        <v>347</v>
      </c>
      <c r="L207" s="205" t="s">
        <v>207</v>
      </c>
    </row>
    <row r="208" spans="2:12" ht="101.25" x14ac:dyDescent="0.2">
      <c r="B208" s="220"/>
      <c r="C208" s="221"/>
      <c r="D208" s="220"/>
      <c r="E208" s="222"/>
      <c r="F208" s="223"/>
      <c r="H208" s="203">
        <v>53</v>
      </c>
      <c r="I208" s="225" t="s">
        <v>401</v>
      </c>
      <c r="J208" s="204" t="s">
        <v>206</v>
      </c>
      <c r="K208" s="204" t="s">
        <v>348</v>
      </c>
      <c r="L208" s="205" t="s">
        <v>402</v>
      </c>
    </row>
    <row r="209" spans="2:12" ht="67.5" x14ac:dyDescent="0.2">
      <c r="B209" s="220"/>
      <c r="C209" s="221"/>
      <c r="D209" s="220"/>
      <c r="E209" s="222"/>
      <c r="F209" s="223"/>
      <c r="H209" s="203">
        <v>54</v>
      </c>
      <c r="I209" s="225" t="s">
        <v>401</v>
      </c>
      <c r="J209" s="204" t="s">
        <v>206</v>
      </c>
      <c r="K209" s="204" t="s">
        <v>349</v>
      </c>
      <c r="L209" s="205" t="s">
        <v>403</v>
      </c>
    </row>
    <row r="210" spans="2:12" ht="135" x14ac:dyDescent="0.2">
      <c r="B210" s="220"/>
      <c r="C210" s="221"/>
      <c r="D210" s="220"/>
      <c r="E210" s="222"/>
      <c r="F210" s="223"/>
      <c r="H210" s="200">
        <v>55</v>
      </c>
      <c r="I210" s="224" t="s">
        <v>404</v>
      </c>
      <c r="J210" s="201" t="s">
        <v>188</v>
      </c>
      <c r="K210" s="201" t="s">
        <v>347</v>
      </c>
      <c r="L210" s="202" t="s">
        <v>405</v>
      </c>
    </row>
    <row r="211" spans="2:12" ht="123.75" x14ac:dyDescent="0.2">
      <c r="B211" s="220"/>
      <c r="C211" s="221"/>
      <c r="D211" s="220"/>
      <c r="E211" s="222"/>
      <c r="F211" s="223"/>
      <c r="H211" s="200">
        <v>56</v>
      </c>
      <c r="I211" s="224" t="s">
        <v>404</v>
      </c>
      <c r="J211" s="201" t="s">
        <v>188</v>
      </c>
      <c r="K211" s="201" t="s">
        <v>348</v>
      </c>
      <c r="L211" s="202" t="s">
        <v>104</v>
      </c>
    </row>
    <row r="212" spans="2:12" ht="78.75" x14ac:dyDescent="0.2">
      <c r="B212" s="220"/>
      <c r="C212" s="221"/>
      <c r="D212" s="220"/>
      <c r="E212" s="222"/>
      <c r="F212" s="223"/>
      <c r="H212" s="200">
        <v>57</v>
      </c>
      <c r="I212" s="224" t="s">
        <v>404</v>
      </c>
      <c r="J212" s="201" t="s">
        <v>188</v>
      </c>
      <c r="K212" s="201" t="s">
        <v>349</v>
      </c>
      <c r="L212" s="202" t="s">
        <v>406</v>
      </c>
    </row>
    <row r="213" spans="2:12" ht="101.25" x14ac:dyDescent="0.2">
      <c r="B213" s="220"/>
      <c r="C213" s="221"/>
      <c r="D213" s="220"/>
      <c r="E213" s="222"/>
      <c r="F213" s="223"/>
      <c r="H213" s="203">
        <v>58</v>
      </c>
      <c r="I213" s="225" t="s">
        <v>407</v>
      </c>
      <c r="J213" s="204" t="s">
        <v>408</v>
      </c>
      <c r="K213" s="204" t="s">
        <v>347</v>
      </c>
      <c r="L213" s="205" t="s">
        <v>409</v>
      </c>
    </row>
    <row r="214" spans="2:12" ht="90" x14ac:dyDescent="0.2">
      <c r="B214" s="220"/>
      <c r="C214" s="221"/>
      <c r="D214" s="220"/>
      <c r="E214" s="222"/>
      <c r="F214" s="223"/>
      <c r="H214" s="203">
        <v>59</v>
      </c>
      <c r="I214" s="225" t="s">
        <v>407</v>
      </c>
      <c r="J214" s="204" t="s">
        <v>408</v>
      </c>
      <c r="K214" s="204" t="s">
        <v>348</v>
      </c>
      <c r="L214" s="205" t="s">
        <v>410</v>
      </c>
    </row>
    <row r="215" spans="2:12" ht="90" x14ac:dyDescent="0.2">
      <c r="B215" s="220"/>
      <c r="C215" s="221"/>
      <c r="D215" s="220"/>
      <c r="E215" s="222"/>
      <c r="F215" s="223"/>
      <c r="H215" s="203">
        <v>60</v>
      </c>
      <c r="I215" s="225" t="s">
        <v>407</v>
      </c>
      <c r="J215" s="204" t="s">
        <v>408</v>
      </c>
      <c r="K215" s="204" t="s">
        <v>349</v>
      </c>
      <c r="L215" s="205" t="s">
        <v>411</v>
      </c>
    </row>
    <row r="216" spans="2:12" ht="90" x14ac:dyDescent="0.2">
      <c r="B216" s="220"/>
      <c r="C216" s="221"/>
      <c r="D216" s="220"/>
      <c r="E216" s="222"/>
      <c r="F216" s="223"/>
      <c r="H216" s="200">
        <v>61</v>
      </c>
      <c r="I216" s="224" t="s">
        <v>412</v>
      </c>
      <c r="J216" s="201" t="s">
        <v>219</v>
      </c>
      <c r="K216" s="201" t="s">
        <v>347</v>
      </c>
      <c r="L216" s="202" t="s">
        <v>220</v>
      </c>
    </row>
    <row r="217" spans="2:12" ht="135" x14ac:dyDescent="0.2">
      <c r="B217" s="220"/>
      <c r="C217" s="221"/>
      <c r="D217" s="220"/>
      <c r="E217" s="222"/>
      <c r="F217" s="223"/>
      <c r="H217" s="200">
        <v>62</v>
      </c>
      <c r="I217" s="224" t="s">
        <v>412</v>
      </c>
      <c r="J217" s="201" t="s">
        <v>219</v>
      </c>
      <c r="K217" s="201" t="s">
        <v>348</v>
      </c>
      <c r="L217" s="202" t="s">
        <v>138</v>
      </c>
    </row>
    <row r="218" spans="2:12" ht="78.75" x14ac:dyDescent="0.2">
      <c r="B218" s="220"/>
      <c r="C218" s="221"/>
      <c r="D218" s="220"/>
      <c r="E218" s="222"/>
      <c r="F218" s="223"/>
      <c r="H218" s="200">
        <v>63</v>
      </c>
      <c r="I218" s="224" t="s">
        <v>412</v>
      </c>
      <c r="J218" s="201" t="s">
        <v>219</v>
      </c>
      <c r="K218" s="201" t="s">
        <v>349</v>
      </c>
      <c r="L218" s="202" t="s">
        <v>413</v>
      </c>
    </row>
    <row r="219" spans="2:12" ht="123.75" x14ac:dyDescent="0.2">
      <c r="B219" s="220"/>
      <c r="C219" s="221"/>
      <c r="D219" s="220"/>
      <c r="E219" s="222"/>
      <c r="F219" s="223"/>
      <c r="H219" s="203">
        <v>64</v>
      </c>
      <c r="I219" s="225" t="s">
        <v>414</v>
      </c>
      <c r="J219" s="204" t="s">
        <v>415</v>
      </c>
      <c r="K219" s="204" t="s">
        <v>347</v>
      </c>
      <c r="L219" s="205" t="s">
        <v>416</v>
      </c>
    </row>
    <row r="220" spans="2:12" ht="90" x14ac:dyDescent="0.2">
      <c r="B220" s="220"/>
      <c r="C220" s="221"/>
      <c r="D220" s="220"/>
      <c r="E220" s="222"/>
      <c r="F220" s="223"/>
      <c r="H220" s="203">
        <v>65</v>
      </c>
      <c r="I220" s="225" t="s">
        <v>414</v>
      </c>
      <c r="J220" s="204" t="s">
        <v>415</v>
      </c>
      <c r="K220" s="204" t="s">
        <v>348</v>
      </c>
      <c r="L220" s="205" t="s">
        <v>417</v>
      </c>
    </row>
    <row r="221" spans="2:12" ht="90" x14ac:dyDescent="0.2">
      <c r="B221" s="220"/>
      <c r="C221" s="221"/>
      <c r="D221" s="220"/>
      <c r="E221" s="222"/>
      <c r="F221" s="223"/>
      <c r="H221" s="203">
        <v>66</v>
      </c>
      <c r="I221" s="225" t="s">
        <v>414</v>
      </c>
      <c r="J221" s="204" t="s">
        <v>415</v>
      </c>
      <c r="K221" s="204" t="s">
        <v>349</v>
      </c>
      <c r="L221" s="205" t="s">
        <v>418</v>
      </c>
    </row>
    <row r="222" spans="2:12" ht="112.5" x14ac:dyDescent="0.2">
      <c r="B222" s="220"/>
      <c r="C222" s="221"/>
      <c r="D222" s="220"/>
      <c r="E222" s="222"/>
      <c r="F222" s="223"/>
      <c r="H222" s="200">
        <v>67</v>
      </c>
      <c r="I222" s="224" t="s">
        <v>419</v>
      </c>
      <c r="J222" s="201" t="s">
        <v>420</v>
      </c>
      <c r="K222" s="201" t="s">
        <v>347</v>
      </c>
      <c r="L222" s="202" t="s">
        <v>421</v>
      </c>
    </row>
    <row r="223" spans="2:12" ht="112.5" x14ac:dyDescent="0.2">
      <c r="B223" s="220"/>
      <c r="C223" s="221"/>
      <c r="D223" s="220"/>
      <c r="E223" s="222"/>
      <c r="F223" s="223"/>
      <c r="H223" s="200">
        <v>68</v>
      </c>
      <c r="I223" s="224" t="s">
        <v>419</v>
      </c>
      <c r="J223" s="201" t="s">
        <v>420</v>
      </c>
      <c r="K223" s="201" t="s">
        <v>348</v>
      </c>
      <c r="L223" s="202" t="s">
        <v>422</v>
      </c>
    </row>
    <row r="224" spans="2:12" ht="112.5" x14ac:dyDescent="0.2">
      <c r="B224" s="220"/>
      <c r="C224" s="221"/>
      <c r="D224" s="220"/>
      <c r="E224" s="222"/>
      <c r="F224" s="223"/>
      <c r="H224" s="200">
        <v>69</v>
      </c>
      <c r="I224" s="224" t="s">
        <v>419</v>
      </c>
      <c r="J224" s="201" t="s">
        <v>420</v>
      </c>
      <c r="K224" s="201" t="s">
        <v>349</v>
      </c>
      <c r="L224" s="202" t="s">
        <v>423</v>
      </c>
    </row>
    <row r="225" spans="2:12" ht="78.75" x14ac:dyDescent="0.2">
      <c r="B225" s="220"/>
      <c r="C225" s="221"/>
      <c r="D225" s="220"/>
      <c r="E225" s="222"/>
      <c r="F225" s="223"/>
      <c r="H225" s="203">
        <v>70</v>
      </c>
      <c r="I225" s="225" t="s">
        <v>424</v>
      </c>
      <c r="J225" s="204" t="s">
        <v>208</v>
      </c>
      <c r="K225" s="204" t="s">
        <v>347</v>
      </c>
      <c r="L225" s="205" t="s">
        <v>209</v>
      </c>
    </row>
    <row r="226" spans="2:12" ht="90" x14ac:dyDescent="0.2">
      <c r="B226" s="220"/>
      <c r="C226" s="221"/>
      <c r="D226" s="220"/>
      <c r="E226" s="222"/>
      <c r="F226" s="223"/>
      <c r="H226" s="203">
        <v>71</v>
      </c>
      <c r="I226" s="225" t="s">
        <v>424</v>
      </c>
      <c r="J226" s="204" t="s">
        <v>208</v>
      </c>
      <c r="K226" s="204" t="s">
        <v>348</v>
      </c>
      <c r="L226" s="205" t="s">
        <v>124</v>
      </c>
    </row>
    <row r="227" spans="2:12" ht="78.75" x14ac:dyDescent="0.2">
      <c r="B227" s="220"/>
      <c r="C227" s="221"/>
      <c r="D227" s="220"/>
      <c r="E227" s="222"/>
      <c r="F227" s="223"/>
      <c r="H227" s="203">
        <v>72</v>
      </c>
      <c r="I227" s="225" t="s">
        <v>424</v>
      </c>
      <c r="J227" s="204" t="s">
        <v>208</v>
      </c>
      <c r="K227" s="204" t="s">
        <v>349</v>
      </c>
      <c r="L227" s="205" t="s">
        <v>425</v>
      </c>
    </row>
    <row r="228" spans="2:12" ht="67.5" x14ac:dyDescent="0.2">
      <c r="B228" s="220"/>
      <c r="C228" s="221"/>
      <c r="D228" s="220"/>
      <c r="E228" s="222"/>
      <c r="F228" s="223"/>
      <c r="H228" s="200">
        <v>73</v>
      </c>
      <c r="I228" s="224" t="s">
        <v>426</v>
      </c>
      <c r="J228" s="201" t="s">
        <v>221</v>
      </c>
      <c r="K228" s="201" t="s">
        <v>347</v>
      </c>
      <c r="L228" s="202" t="s">
        <v>427</v>
      </c>
    </row>
    <row r="229" spans="2:12" ht="112.5" x14ac:dyDescent="0.2">
      <c r="B229" s="220"/>
      <c r="C229" s="221"/>
      <c r="D229" s="220"/>
      <c r="E229" s="222"/>
      <c r="F229" s="223"/>
      <c r="H229" s="200">
        <v>74</v>
      </c>
      <c r="I229" s="224" t="s">
        <v>426</v>
      </c>
      <c r="J229" s="201" t="s">
        <v>221</v>
      </c>
      <c r="K229" s="201" t="s">
        <v>348</v>
      </c>
      <c r="L229" s="202" t="s">
        <v>136</v>
      </c>
    </row>
    <row r="230" spans="2:12" ht="67.5" x14ac:dyDescent="0.2">
      <c r="B230" s="220"/>
      <c r="C230" s="221"/>
      <c r="D230" s="220"/>
      <c r="E230" s="222"/>
      <c r="F230" s="223"/>
      <c r="H230" s="200">
        <v>75</v>
      </c>
      <c r="I230" s="224" t="s">
        <v>426</v>
      </c>
      <c r="J230" s="201" t="s">
        <v>221</v>
      </c>
      <c r="K230" s="201" t="s">
        <v>349</v>
      </c>
      <c r="L230" s="206" t="s">
        <v>428</v>
      </c>
    </row>
    <row r="231" spans="2:12" ht="135" x14ac:dyDescent="0.2">
      <c r="B231" s="220"/>
      <c r="C231" s="221"/>
      <c r="D231" s="220"/>
      <c r="E231" s="222"/>
      <c r="F231" s="223"/>
      <c r="H231" s="203">
        <v>76</v>
      </c>
      <c r="I231" s="225" t="s">
        <v>429</v>
      </c>
      <c r="J231" s="204" t="s">
        <v>430</v>
      </c>
      <c r="K231" s="204" t="s">
        <v>347</v>
      </c>
      <c r="L231" s="205" t="s">
        <v>431</v>
      </c>
    </row>
    <row r="232" spans="2:12" ht="101.25" x14ac:dyDescent="0.2">
      <c r="B232" s="220"/>
      <c r="C232" s="221"/>
      <c r="D232" s="220"/>
      <c r="E232" s="222"/>
      <c r="F232" s="223"/>
      <c r="H232" s="203">
        <v>77</v>
      </c>
      <c r="I232" s="225" t="s">
        <v>429</v>
      </c>
      <c r="J232" s="204" t="s">
        <v>430</v>
      </c>
      <c r="K232" s="204" t="s">
        <v>348</v>
      </c>
      <c r="L232" s="205" t="s">
        <v>432</v>
      </c>
    </row>
    <row r="233" spans="2:12" ht="123.75" x14ac:dyDescent="0.2">
      <c r="B233" s="220"/>
      <c r="C233" s="221"/>
      <c r="D233" s="220"/>
      <c r="E233" s="222"/>
      <c r="F233" s="223"/>
      <c r="H233" s="203">
        <v>78</v>
      </c>
      <c r="I233" s="225" t="s">
        <v>429</v>
      </c>
      <c r="J233" s="204" t="s">
        <v>430</v>
      </c>
      <c r="K233" s="204" t="s">
        <v>349</v>
      </c>
      <c r="L233" s="205" t="s">
        <v>433</v>
      </c>
    </row>
    <row r="234" spans="2:12" ht="90" x14ac:dyDescent="0.2">
      <c r="B234" s="220"/>
      <c r="C234" s="221"/>
      <c r="D234" s="220"/>
      <c r="E234" s="222"/>
      <c r="F234" s="223"/>
      <c r="H234" s="200">
        <v>79</v>
      </c>
      <c r="I234" s="224" t="s">
        <v>434</v>
      </c>
      <c r="J234" s="201" t="s">
        <v>435</v>
      </c>
      <c r="K234" s="201" t="s">
        <v>347</v>
      </c>
      <c r="L234" s="202" t="s">
        <v>436</v>
      </c>
    </row>
    <row r="235" spans="2:12" ht="90" x14ac:dyDescent="0.2">
      <c r="B235" s="220"/>
      <c r="C235" s="221"/>
      <c r="D235" s="220"/>
      <c r="E235" s="222"/>
      <c r="F235" s="223"/>
      <c r="H235" s="200">
        <v>80</v>
      </c>
      <c r="I235" s="224" t="s">
        <v>434</v>
      </c>
      <c r="J235" s="201" t="s">
        <v>435</v>
      </c>
      <c r="K235" s="201" t="s">
        <v>348</v>
      </c>
      <c r="L235" s="202" t="s">
        <v>437</v>
      </c>
    </row>
    <row r="236" spans="2:12" ht="78.75" x14ac:dyDescent="0.2">
      <c r="B236" s="220"/>
      <c r="C236" s="221"/>
      <c r="D236" s="220"/>
      <c r="E236" s="222"/>
      <c r="F236" s="223"/>
      <c r="H236" s="200">
        <v>81</v>
      </c>
      <c r="I236" s="224" t="s">
        <v>434</v>
      </c>
      <c r="J236" s="201" t="s">
        <v>435</v>
      </c>
      <c r="K236" s="201" t="s">
        <v>349</v>
      </c>
      <c r="L236" s="202" t="s">
        <v>438</v>
      </c>
    </row>
    <row r="237" spans="2:12" ht="236.25" x14ac:dyDescent="0.2">
      <c r="B237" s="220"/>
      <c r="C237" s="221"/>
      <c r="D237" s="220"/>
      <c r="E237" s="222"/>
      <c r="F237" s="223"/>
      <c r="H237" s="203">
        <v>82</v>
      </c>
      <c r="I237" s="225" t="s">
        <v>439</v>
      </c>
      <c r="J237" s="204" t="s">
        <v>440</v>
      </c>
      <c r="K237" s="204" t="s">
        <v>347</v>
      </c>
      <c r="L237" s="205" t="s">
        <v>441</v>
      </c>
    </row>
    <row r="238" spans="2:12" ht="90" x14ac:dyDescent="0.2">
      <c r="B238" s="220"/>
      <c r="C238" s="221"/>
      <c r="D238" s="220"/>
      <c r="E238" s="222"/>
      <c r="F238" s="223"/>
      <c r="H238" s="203">
        <v>83</v>
      </c>
      <c r="I238" s="225" t="s">
        <v>439</v>
      </c>
      <c r="J238" s="204" t="s">
        <v>440</v>
      </c>
      <c r="K238" s="204" t="s">
        <v>348</v>
      </c>
      <c r="L238" s="205" t="s">
        <v>442</v>
      </c>
    </row>
    <row r="239" spans="2:12" ht="90" x14ac:dyDescent="0.2">
      <c r="B239" s="220"/>
      <c r="C239" s="221"/>
      <c r="D239" s="220"/>
      <c r="E239" s="222"/>
      <c r="F239" s="223"/>
      <c r="H239" s="203">
        <v>84</v>
      </c>
      <c r="I239" s="225" t="s">
        <v>439</v>
      </c>
      <c r="J239" s="204" t="s">
        <v>440</v>
      </c>
      <c r="K239" s="204" t="s">
        <v>349</v>
      </c>
      <c r="L239" s="205" t="s">
        <v>443</v>
      </c>
    </row>
    <row r="240" spans="2:12" ht="191.25" x14ac:dyDescent="0.2">
      <c r="B240" s="220"/>
      <c r="C240" s="221"/>
      <c r="D240" s="220"/>
      <c r="E240" s="222"/>
      <c r="F240" s="223"/>
      <c r="H240" s="200">
        <v>85</v>
      </c>
      <c r="I240" s="224" t="s">
        <v>444</v>
      </c>
      <c r="J240" s="201" t="s">
        <v>213</v>
      </c>
      <c r="K240" s="201" t="s">
        <v>347</v>
      </c>
      <c r="L240" s="202" t="s">
        <v>214</v>
      </c>
    </row>
    <row r="241" spans="2:12" ht="168.75" x14ac:dyDescent="0.2">
      <c r="B241" s="220"/>
      <c r="C241" s="221"/>
      <c r="D241" s="220"/>
      <c r="E241" s="222"/>
      <c r="F241" s="223"/>
      <c r="H241" s="200">
        <v>86</v>
      </c>
      <c r="I241" s="224" t="s">
        <v>444</v>
      </c>
      <c r="J241" s="201" t="s">
        <v>213</v>
      </c>
      <c r="K241" s="201" t="s">
        <v>348</v>
      </c>
      <c r="L241" s="202" t="s">
        <v>445</v>
      </c>
    </row>
    <row r="242" spans="2:12" ht="146.25" x14ac:dyDescent="0.2">
      <c r="B242" s="220"/>
      <c r="C242" s="221"/>
      <c r="D242" s="220"/>
      <c r="E242" s="222"/>
      <c r="F242" s="223"/>
      <c r="H242" s="200">
        <v>87</v>
      </c>
      <c r="I242" s="224" t="s">
        <v>444</v>
      </c>
      <c r="J242" s="201" t="s">
        <v>213</v>
      </c>
      <c r="K242" s="201" t="s">
        <v>349</v>
      </c>
      <c r="L242" s="202" t="s">
        <v>446</v>
      </c>
    </row>
    <row r="243" spans="2:12" ht="135" x14ac:dyDescent="0.2">
      <c r="B243" s="220"/>
      <c r="C243" s="221"/>
      <c r="D243" s="220"/>
      <c r="E243" s="222"/>
      <c r="F243" s="223"/>
      <c r="H243" s="203">
        <v>88</v>
      </c>
      <c r="I243" s="225" t="s">
        <v>447</v>
      </c>
      <c r="J243" s="204" t="s">
        <v>448</v>
      </c>
      <c r="K243" s="204" t="s">
        <v>347</v>
      </c>
      <c r="L243" s="205" t="s">
        <v>449</v>
      </c>
    </row>
    <row r="244" spans="2:12" ht="101.25" x14ac:dyDescent="0.2">
      <c r="B244" s="220"/>
      <c r="C244" s="221"/>
      <c r="D244" s="220"/>
      <c r="E244" s="222"/>
      <c r="F244" s="223"/>
      <c r="H244" s="203">
        <v>89</v>
      </c>
      <c r="I244" s="225" t="s">
        <v>447</v>
      </c>
      <c r="J244" s="204" t="s">
        <v>448</v>
      </c>
      <c r="K244" s="204" t="s">
        <v>348</v>
      </c>
      <c r="L244" s="205" t="s">
        <v>450</v>
      </c>
    </row>
    <row r="245" spans="2:12" ht="101.25" x14ac:dyDescent="0.2">
      <c r="B245" s="220"/>
      <c r="C245" s="221"/>
      <c r="D245" s="220"/>
      <c r="E245" s="222"/>
      <c r="F245" s="223"/>
      <c r="H245" s="203">
        <v>90</v>
      </c>
      <c r="I245" s="225" t="s">
        <v>447</v>
      </c>
      <c r="J245" s="204" t="s">
        <v>448</v>
      </c>
      <c r="K245" s="204" t="s">
        <v>349</v>
      </c>
      <c r="L245" s="205" t="s">
        <v>451</v>
      </c>
    </row>
    <row r="246" spans="2:12" ht="90" x14ac:dyDescent="0.2">
      <c r="B246" s="220"/>
      <c r="C246" s="221"/>
      <c r="D246" s="220"/>
      <c r="E246" s="222"/>
      <c r="F246" s="223"/>
      <c r="H246" s="200">
        <v>91</v>
      </c>
      <c r="I246" s="224" t="s">
        <v>452</v>
      </c>
      <c r="J246" s="201" t="s">
        <v>453</v>
      </c>
      <c r="K246" s="201" t="s">
        <v>347</v>
      </c>
      <c r="L246" s="202" t="s">
        <v>454</v>
      </c>
    </row>
    <row r="247" spans="2:12" ht="112.5" x14ac:dyDescent="0.2">
      <c r="B247" s="220"/>
      <c r="C247" s="221"/>
      <c r="D247" s="220"/>
      <c r="E247" s="222"/>
      <c r="F247" s="223"/>
      <c r="H247" s="200">
        <v>92</v>
      </c>
      <c r="I247" s="224" t="s">
        <v>452</v>
      </c>
      <c r="J247" s="201" t="s">
        <v>453</v>
      </c>
      <c r="K247" s="201" t="s">
        <v>348</v>
      </c>
      <c r="L247" s="202" t="s">
        <v>455</v>
      </c>
    </row>
    <row r="248" spans="2:12" ht="90" x14ac:dyDescent="0.2">
      <c r="B248" s="220"/>
      <c r="C248" s="221"/>
      <c r="D248" s="220"/>
      <c r="E248" s="222"/>
      <c r="F248" s="223"/>
      <c r="H248" s="200">
        <v>93</v>
      </c>
      <c r="I248" s="224" t="s">
        <v>452</v>
      </c>
      <c r="J248" s="201" t="s">
        <v>453</v>
      </c>
      <c r="K248" s="201" t="s">
        <v>349</v>
      </c>
      <c r="L248" s="202" t="s">
        <v>456</v>
      </c>
    </row>
    <row r="249" spans="2:12" ht="101.25" x14ac:dyDescent="0.2">
      <c r="B249" s="220"/>
      <c r="C249" s="221"/>
      <c r="D249" s="220"/>
      <c r="E249" s="222"/>
      <c r="F249" s="223"/>
      <c r="H249" s="203">
        <v>94</v>
      </c>
      <c r="I249" s="225" t="s">
        <v>457</v>
      </c>
      <c r="J249" s="204" t="s">
        <v>458</v>
      </c>
      <c r="K249" s="204" t="s">
        <v>347</v>
      </c>
      <c r="L249" s="205" t="s">
        <v>459</v>
      </c>
    </row>
    <row r="250" spans="2:12" ht="101.25" x14ac:dyDescent="0.2">
      <c r="B250" s="220"/>
      <c r="C250" s="221"/>
      <c r="D250" s="220"/>
      <c r="E250" s="222"/>
      <c r="F250" s="223"/>
      <c r="H250" s="203">
        <v>95</v>
      </c>
      <c r="I250" s="225" t="s">
        <v>457</v>
      </c>
      <c r="J250" s="204" t="s">
        <v>458</v>
      </c>
      <c r="K250" s="204" t="s">
        <v>348</v>
      </c>
      <c r="L250" s="205" t="s">
        <v>460</v>
      </c>
    </row>
    <row r="251" spans="2:12" ht="101.25" x14ac:dyDescent="0.2">
      <c r="B251" s="220"/>
      <c r="C251" s="221"/>
      <c r="D251" s="220"/>
      <c r="E251" s="222"/>
      <c r="F251" s="223"/>
      <c r="H251" s="203">
        <v>96</v>
      </c>
      <c r="I251" s="225" t="s">
        <v>457</v>
      </c>
      <c r="J251" s="204" t="s">
        <v>458</v>
      </c>
      <c r="K251" s="204" t="s">
        <v>349</v>
      </c>
      <c r="L251" s="205" t="s">
        <v>461</v>
      </c>
    </row>
    <row r="252" spans="2:12" ht="213.75" x14ac:dyDescent="0.2">
      <c r="B252" s="220"/>
      <c r="C252" s="221"/>
      <c r="D252" s="220"/>
      <c r="E252" s="222"/>
      <c r="F252" s="223"/>
      <c r="H252" s="200">
        <v>97</v>
      </c>
      <c r="I252" s="224" t="s">
        <v>462</v>
      </c>
      <c r="J252" s="201" t="s">
        <v>463</v>
      </c>
      <c r="K252" s="201" t="s">
        <v>347</v>
      </c>
      <c r="L252" s="202" t="s">
        <v>464</v>
      </c>
    </row>
    <row r="253" spans="2:12" ht="157.5" x14ac:dyDescent="0.2">
      <c r="B253" s="220"/>
      <c r="C253" s="221"/>
      <c r="D253" s="220"/>
      <c r="E253" s="222"/>
      <c r="F253" s="223"/>
      <c r="H253" s="200">
        <v>98</v>
      </c>
      <c r="I253" s="224" t="s">
        <v>462</v>
      </c>
      <c r="J253" s="201" t="s">
        <v>463</v>
      </c>
      <c r="K253" s="201" t="s">
        <v>348</v>
      </c>
      <c r="L253" s="202" t="s">
        <v>465</v>
      </c>
    </row>
    <row r="254" spans="2:12" ht="157.5" x14ac:dyDescent="0.2">
      <c r="B254" s="220"/>
      <c r="C254" s="221"/>
      <c r="D254" s="220"/>
      <c r="E254" s="222"/>
      <c r="F254" s="223"/>
      <c r="H254" s="200">
        <v>99</v>
      </c>
      <c r="I254" s="224" t="s">
        <v>462</v>
      </c>
      <c r="J254" s="201" t="s">
        <v>463</v>
      </c>
      <c r="K254" s="201" t="s">
        <v>349</v>
      </c>
      <c r="L254" s="202" t="s">
        <v>466</v>
      </c>
    </row>
    <row r="255" spans="2:12" ht="135" x14ac:dyDescent="0.2">
      <c r="B255" s="220"/>
      <c r="C255" s="221"/>
      <c r="D255" s="220"/>
      <c r="E255" s="222"/>
      <c r="F255" s="223"/>
      <c r="H255" s="203">
        <v>100</v>
      </c>
      <c r="I255" s="225" t="s">
        <v>467</v>
      </c>
      <c r="J255" s="204" t="s">
        <v>468</v>
      </c>
      <c r="K255" s="204" t="s">
        <v>347</v>
      </c>
      <c r="L255" s="205" t="s">
        <v>216</v>
      </c>
    </row>
    <row r="256" spans="2:12" ht="90" x14ac:dyDescent="0.2">
      <c r="B256" s="220"/>
      <c r="C256" s="221"/>
      <c r="D256" s="220"/>
      <c r="E256" s="222"/>
      <c r="F256" s="223"/>
      <c r="H256" s="203">
        <v>101</v>
      </c>
      <c r="I256" s="225" t="s">
        <v>467</v>
      </c>
      <c r="J256" s="204" t="s">
        <v>468</v>
      </c>
      <c r="K256" s="204" t="s">
        <v>348</v>
      </c>
      <c r="L256" s="205" t="s">
        <v>469</v>
      </c>
    </row>
    <row r="257" spans="2:12" ht="135" x14ac:dyDescent="0.2">
      <c r="B257" s="220"/>
      <c r="C257" s="221"/>
      <c r="D257" s="220"/>
      <c r="E257" s="222"/>
      <c r="F257" s="223"/>
      <c r="H257" s="227">
        <v>102</v>
      </c>
      <c r="I257" s="228" t="s">
        <v>467</v>
      </c>
      <c r="J257" s="229" t="s">
        <v>468</v>
      </c>
      <c r="K257" s="229" t="s">
        <v>349</v>
      </c>
      <c r="L257" s="230" t="s">
        <v>470</v>
      </c>
    </row>
    <row r="258" spans="2:12" x14ac:dyDescent="0.2">
      <c r="B258" s="220"/>
      <c r="C258" s="221"/>
      <c r="D258" s="220"/>
      <c r="E258" s="222"/>
      <c r="F258" s="223"/>
      <c r="H258" s="231"/>
      <c r="I258" s="232"/>
      <c r="J258" s="233"/>
      <c r="K258" s="231"/>
      <c r="L258" s="234"/>
    </row>
    <row r="259" spans="2:12" ht="18.75" x14ac:dyDescent="0.2">
      <c r="B259" s="220"/>
      <c r="C259" s="221"/>
      <c r="D259" s="220"/>
      <c r="E259" s="222"/>
      <c r="F259" s="223"/>
      <c r="H259" s="1463" t="s">
        <v>9</v>
      </c>
      <c r="I259" s="1461"/>
      <c r="J259" s="1461"/>
      <c r="K259" s="1461"/>
      <c r="L259" s="1462"/>
    </row>
    <row r="260" spans="2:12" ht="51" x14ac:dyDescent="0.2">
      <c r="B260" s="220"/>
      <c r="C260" s="221"/>
      <c r="D260" s="220"/>
      <c r="E260" s="222"/>
      <c r="F260" s="223"/>
      <c r="H260" s="208" t="s">
        <v>10</v>
      </c>
      <c r="I260" s="207" t="s">
        <v>343</v>
      </c>
      <c r="J260" s="208" t="s">
        <v>12</v>
      </c>
      <c r="K260" s="208" t="s">
        <v>344</v>
      </c>
      <c r="L260" s="208" t="s">
        <v>2</v>
      </c>
    </row>
    <row r="261" spans="2:12" ht="247.5" x14ac:dyDescent="0.2">
      <c r="B261" s="220"/>
      <c r="C261" s="221"/>
      <c r="D261" s="220"/>
      <c r="E261" s="222"/>
      <c r="F261" s="223"/>
      <c r="H261" s="209">
        <v>1</v>
      </c>
      <c r="I261" s="235" t="s">
        <v>471</v>
      </c>
      <c r="J261" s="236" t="s">
        <v>472</v>
      </c>
      <c r="K261" s="210" t="s">
        <v>347</v>
      </c>
      <c r="L261" s="211" t="s">
        <v>473</v>
      </c>
    </row>
    <row r="262" spans="2:12" ht="146.25" x14ac:dyDescent="0.2">
      <c r="B262" s="220"/>
      <c r="C262" s="221"/>
      <c r="D262" s="220"/>
      <c r="E262" s="222"/>
      <c r="F262" s="223"/>
      <c r="H262" s="209">
        <v>2</v>
      </c>
      <c r="I262" s="235" t="s">
        <v>471</v>
      </c>
      <c r="J262" s="236" t="s">
        <v>472</v>
      </c>
      <c r="K262" s="210" t="s">
        <v>348</v>
      </c>
      <c r="L262" s="211" t="s">
        <v>474</v>
      </c>
    </row>
    <row r="263" spans="2:12" ht="191.25" x14ac:dyDescent="0.2">
      <c r="B263" s="220"/>
      <c r="C263" s="221"/>
      <c r="D263" s="220"/>
      <c r="E263" s="222"/>
      <c r="F263" s="223"/>
      <c r="H263" s="209">
        <v>3</v>
      </c>
      <c r="I263" s="235" t="s">
        <v>471</v>
      </c>
      <c r="J263" s="236" t="s">
        <v>472</v>
      </c>
      <c r="K263" s="210" t="s">
        <v>349</v>
      </c>
      <c r="L263" s="211" t="s">
        <v>475</v>
      </c>
    </row>
    <row r="264" spans="2:12" ht="213.75" x14ac:dyDescent="0.2">
      <c r="B264" s="220"/>
      <c r="C264" s="221"/>
      <c r="D264" s="220"/>
      <c r="E264" s="222"/>
      <c r="F264" s="223"/>
      <c r="H264" s="212">
        <v>4</v>
      </c>
      <c r="I264" s="237" t="s">
        <v>476</v>
      </c>
      <c r="J264" s="238" t="s">
        <v>477</v>
      </c>
      <c r="K264" s="213" t="s">
        <v>347</v>
      </c>
      <c r="L264" s="214" t="s">
        <v>478</v>
      </c>
    </row>
    <row r="265" spans="2:12" ht="213.75" x14ac:dyDescent="0.2">
      <c r="B265" s="220"/>
      <c r="C265" s="221"/>
      <c r="D265" s="220"/>
      <c r="E265" s="222"/>
      <c r="F265" s="223"/>
      <c r="H265" s="212">
        <v>5</v>
      </c>
      <c r="I265" s="237" t="s">
        <v>476</v>
      </c>
      <c r="J265" s="238" t="s">
        <v>477</v>
      </c>
      <c r="K265" s="213" t="s">
        <v>348</v>
      </c>
      <c r="L265" s="214" t="s">
        <v>479</v>
      </c>
    </row>
    <row r="266" spans="2:12" ht="213.75" x14ac:dyDescent="0.2">
      <c r="B266" s="220"/>
      <c r="C266" s="221"/>
      <c r="D266" s="220"/>
      <c r="E266" s="222"/>
      <c r="F266" s="223"/>
      <c r="H266" s="212">
        <v>6</v>
      </c>
      <c r="I266" s="237" t="s">
        <v>476</v>
      </c>
      <c r="J266" s="238" t="s">
        <v>477</v>
      </c>
      <c r="K266" s="213" t="s">
        <v>349</v>
      </c>
      <c r="L266" s="214" t="s">
        <v>480</v>
      </c>
    </row>
    <row r="267" spans="2:12" ht="157.5" x14ac:dyDescent="0.2">
      <c r="B267" s="220"/>
      <c r="C267" s="221"/>
      <c r="D267" s="220"/>
      <c r="E267" s="222"/>
      <c r="F267" s="223"/>
      <c r="H267" s="209">
        <v>7</v>
      </c>
      <c r="I267" s="235" t="s">
        <v>481</v>
      </c>
      <c r="J267" s="236" t="s">
        <v>482</v>
      </c>
      <c r="K267" s="210" t="s">
        <v>347</v>
      </c>
      <c r="L267" s="211" t="s">
        <v>483</v>
      </c>
    </row>
    <row r="268" spans="2:12" ht="112.5" x14ac:dyDescent="0.2">
      <c r="B268" s="220"/>
      <c r="C268" s="221"/>
      <c r="D268" s="220"/>
      <c r="E268" s="222"/>
      <c r="F268" s="223"/>
      <c r="H268" s="209">
        <v>8</v>
      </c>
      <c r="I268" s="235" t="s">
        <v>481</v>
      </c>
      <c r="J268" s="236" t="s">
        <v>482</v>
      </c>
      <c r="K268" s="210" t="s">
        <v>348</v>
      </c>
      <c r="L268" s="211" t="s">
        <v>484</v>
      </c>
    </row>
    <row r="269" spans="2:12" ht="78.75" x14ac:dyDescent="0.2">
      <c r="B269" s="220"/>
      <c r="C269" s="221"/>
      <c r="D269" s="220"/>
      <c r="E269" s="222"/>
      <c r="F269" s="223"/>
      <c r="H269" s="209">
        <v>9</v>
      </c>
      <c r="I269" s="235" t="s">
        <v>481</v>
      </c>
      <c r="J269" s="236" t="s">
        <v>482</v>
      </c>
      <c r="K269" s="210" t="s">
        <v>349</v>
      </c>
      <c r="L269" s="211" t="s">
        <v>485</v>
      </c>
    </row>
    <row r="270" spans="2:12" ht="123.75" x14ac:dyDescent="0.2">
      <c r="B270" s="220"/>
      <c r="C270" s="221"/>
      <c r="D270" s="220"/>
      <c r="E270" s="222"/>
      <c r="F270" s="223"/>
      <c r="H270" s="215">
        <v>10</v>
      </c>
      <c r="I270" s="237" t="s">
        <v>486</v>
      </c>
      <c r="J270" s="238" t="s">
        <v>487</v>
      </c>
      <c r="K270" s="213" t="s">
        <v>347</v>
      </c>
      <c r="L270" s="214" t="s">
        <v>488</v>
      </c>
    </row>
    <row r="271" spans="2:12" ht="112.5" x14ac:dyDescent="0.2">
      <c r="B271" s="220"/>
      <c r="C271" s="221"/>
      <c r="D271" s="220"/>
      <c r="E271" s="222"/>
      <c r="F271" s="223"/>
      <c r="H271" s="215">
        <v>11</v>
      </c>
      <c r="I271" s="237" t="s">
        <v>486</v>
      </c>
      <c r="J271" s="238" t="s">
        <v>487</v>
      </c>
      <c r="K271" s="213" t="s">
        <v>348</v>
      </c>
      <c r="L271" s="214" t="s">
        <v>489</v>
      </c>
    </row>
    <row r="272" spans="2:12" ht="101.25" x14ac:dyDescent="0.2">
      <c r="B272" s="220"/>
      <c r="C272" s="221"/>
      <c r="D272" s="220"/>
      <c r="E272" s="222"/>
      <c r="F272" s="223"/>
      <c r="H272" s="215">
        <v>12</v>
      </c>
      <c r="I272" s="237" t="s">
        <v>486</v>
      </c>
      <c r="J272" s="238" t="s">
        <v>487</v>
      </c>
      <c r="K272" s="213" t="s">
        <v>349</v>
      </c>
      <c r="L272" s="214" t="s">
        <v>490</v>
      </c>
    </row>
    <row r="273" spans="2:12" ht="180" x14ac:dyDescent="0.2">
      <c r="B273" s="220"/>
      <c r="C273" s="221"/>
      <c r="D273" s="220"/>
      <c r="E273" s="222"/>
      <c r="F273" s="223"/>
      <c r="H273" s="216">
        <v>13</v>
      </c>
      <c r="I273" s="239" t="s">
        <v>491</v>
      </c>
      <c r="J273" s="240" t="s">
        <v>492</v>
      </c>
      <c r="K273" s="217" t="s">
        <v>347</v>
      </c>
      <c r="L273" s="218" t="s">
        <v>493</v>
      </c>
    </row>
    <row r="274" spans="2:12" ht="168.75" x14ac:dyDescent="0.2">
      <c r="B274" s="220"/>
      <c r="C274" s="221"/>
      <c r="D274" s="220"/>
      <c r="E274" s="222"/>
      <c r="F274" s="223"/>
      <c r="H274" s="216">
        <v>14</v>
      </c>
      <c r="I274" s="239" t="s">
        <v>491</v>
      </c>
      <c r="J274" s="240" t="s">
        <v>492</v>
      </c>
      <c r="K274" s="217" t="s">
        <v>348</v>
      </c>
      <c r="L274" s="218" t="s">
        <v>494</v>
      </c>
    </row>
    <row r="275" spans="2:12" ht="112.5" x14ac:dyDescent="0.2">
      <c r="B275" s="220"/>
      <c r="C275" s="221"/>
      <c r="D275" s="220"/>
      <c r="E275" s="222"/>
      <c r="F275" s="223"/>
      <c r="H275" s="216">
        <v>15</v>
      </c>
      <c r="I275" s="239" t="s">
        <v>491</v>
      </c>
      <c r="J275" s="240" t="s">
        <v>492</v>
      </c>
      <c r="K275" s="217" t="s">
        <v>349</v>
      </c>
      <c r="L275" s="218" t="s">
        <v>495</v>
      </c>
    </row>
    <row r="276" spans="2:12" ht="270" x14ac:dyDescent="0.2">
      <c r="B276" s="220"/>
      <c r="C276" s="221"/>
      <c r="D276" s="220"/>
      <c r="E276" s="222"/>
      <c r="F276" s="223"/>
      <c r="H276" s="215">
        <v>16</v>
      </c>
      <c r="I276" s="237" t="s">
        <v>496</v>
      </c>
      <c r="J276" s="238" t="s">
        <v>497</v>
      </c>
      <c r="K276" s="213" t="s">
        <v>347</v>
      </c>
      <c r="L276" s="214" t="s">
        <v>498</v>
      </c>
    </row>
    <row r="277" spans="2:12" ht="270" x14ac:dyDescent="0.2">
      <c r="B277" s="220"/>
      <c r="C277" s="221"/>
      <c r="D277" s="220"/>
      <c r="E277" s="222"/>
      <c r="F277" s="223"/>
      <c r="H277" s="215">
        <v>17</v>
      </c>
      <c r="I277" s="237" t="s">
        <v>496</v>
      </c>
      <c r="J277" s="238" t="s">
        <v>497</v>
      </c>
      <c r="K277" s="213" t="s">
        <v>348</v>
      </c>
      <c r="L277" s="214" t="s">
        <v>499</v>
      </c>
    </row>
    <row r="278" spans="2:12" ht="270" x14ac:dyDescent="0.2">
      <c r="B278" s="220"/>
      <c r="C278" s="221"/>
      <c r="D278" s="220"/>
      <c r="E278" s="222"/>
      <c r="F278" s="223"/>
      <c r="H278" s="215">
        <v>18</v>
      </c>
      <c r="I278" s="237" t="s">
        <v>496</v>
      </c>
      <c r="J278" s="238" t="s">
        <v>497</v>
      </c>
      <c r="K278" s="213" t="s">
        <v>349</v>
      </c>
      <c r="L278" s="214" t="s">
        <v>500</v>
      </c>
    </row>
    <row r="279" spans="2:12" ht="202.5" x14ac:dyDescent="0.2">
      <c r="B279" s="220"/>
      <c r="C279" s="221"/>
      <c r="D279" s="220"/>
      <c r="E279" s="222"/>
      <c r="F279" s="223"/>
      <c r="H279" s="219">
        <v>19</v>
      </c>
      <c r="I279" s="235" t="s">
        <v>501</v>
      </c>
      <c r="J279" s="236" t="s">
        <v>502</v>
      </c>
      <c r="K279" s="210" t="s">
        <v>347</v>
      </c>
      <c r="L279" s="211" t="s">
        <v>503</v>
      </c>
    </row>
    <row r="280" spans="2:12" ht="191.25" x14ac:dyDescent="0.2">
      <c r="B280" s="220"/>
      <c r="C280" s="221"/>
      <c r="D280" s="220"/>
      <c r="E280" s="222"/>
      <c r="F280" s="223"/>
      <c r="H280" s="219">
        <v>20</v>
      </c>
      <c r="I280" s="235" t="s">
        <v>501</v>
      </c>
      <c r="J280" s="236" t="s">
        <v>502</v>
      </c>
      <c r="K280" s="210" t="s">
        <v>348</v>
      </c>
      <c r="L280" s="211" t="s">
        <v>504</v>
      </c>
    </row>
    <row r="281" spans="2:12" ht="180" x14ac:dyDescent="0.2">
      <c r="B281" s="220"/>
      <c r="C281" s="221"/>
      <c r="D281" s="220"/>
      <c r="E281" s="222"/>
      <c r="F281" s="223"/>
      <c r="H281" s="219">
        <v>21</v>
      </c>
      <c r="I281" s="235" t="s">
        <v>501</v>
      </c>
      <c r="J281" s="236" t="s">
        <v>502</v>
      </c>
      <c r="K281" s="210" t="s">
        <v>349</v>
      </c>
      <c r="L281" s="211" t="s">
        <v>505</v>
      </c>
    </row>
    <row r="282" spans="2:12" ht="168.75" x14ac:dyDescent="0.2">
      <c r="B282" s="220"/>
      <c r="C282" s="221"/>
      <c r="D282" s="220"/>
      <c r="E282" s="222"/>
      <c r="F282" s="223"/>
      <c r="H282" s="215">
        <v>22</v>
      </c>
      <c r="I282" s="237" t="s">
        <v>506</v>
      </c>
      <c r="J282" s="238" t="s">
        <v>507</v>
      </c>
      <c r="K282" s="213" t="s">
        <v>347</v>
      </c>
      <c r="L282" s="214" t="s">
        <v>187</v>
      </c>
    </row>
    <row r="283" spans="2:12" ht="157.5" x14ac:dyDescent="0.2">
      <c r="B283" s="220"/>
      <c r="C283" s="221"/>
      <c r="D283" s="220"/>
      <c r="E283" s="222"/>
      <c r="F283" s="223"/>
      <c r="H283" s="215">
        <v>23</v>
      </c>
      <c r="I283" s="237" t="s">
        <v>506</v>
      </c>
      <c r="J283" s="238" t="s">
        <v>507</v>
      </c>
      <c r="K283" s="213" t="s">
        <v>348</v>
      </c>
      <c r="L283" s="214" t="s">
        <v>508</v>
      </c>
    </row>
    <row r="284" spans="2:12" ht="157.5" x14ac:dyDescent="0.2">
      <c r="B284" s="220"/>
      <c r="C284" s="221"/>
      <c r="D284" s="220"/>
      <c r="E284" s="222"/>
      <c r="F284" s="223"/>
      <c r="H284" s="215">
        <v>24</v>
      </c>
      <c r="I284" s="237" t="s">
        <v>506</v>
      </c>
      <c r="J284" s="238" t="s">
        <v>507</v>
      </c>
      <c r="K284" s="213" t="s">
        <v>349</v>
      </c>
      <c r="L284" s="214" t="s">
        <v>509</v>
      </c>
    </row>
    <row r="285" spans="2:12" ht="15" x14ac:dyDescent="0.2">
      <c r="B285" s="220"/>
      <c r="C285" s="221"/>
      <c r="D285" s="220"/>
      <c r="E285" s="222"/>
      <c r="F285" s="223"/>
      <c r="H285" s="241"/>
      <c r="I285" s="242"/>
      <c r="J285" s="243"/>
      <c r="K285" s="243"/>
      <c r="L285" s="244"/>
    </row>
    <row r="286" spans="2:12" ht="15" x14ac:dyDescent="0.2">
      <c r="B286" s="220"/>
      <c r="C286" s="221"/>
      <c r="D286" s="220"/>
      <c r="E286" s="222"/>
      <c r="F286" s="223"/>
      <c r="H286" s="241"/>
      <c r="I286" s="242"/>
      <c r="J286" s="243"/>
      <c r="K286" s="243"/>
      <c r="L286" s="244"/>
    </row>
    <row r="287" spans="2:12" ht="15" x14ac:dyDescent="0.2">
      <c r="B287" s="220"/>
      <c r="C287" s="221"/>
      <c r="D287" s="220"/>
      <c r="E287" s="222"/>
      <c r="F287" s="223"/>
      <c r="H287" s="222"/>
      <c r="I287" s="220"/>
      <c r="J287" s="221"/>
      <c r="K287" s="221"/>
      <c r="L287" s="244"/>
    </row>
    <row r="288" spans="2:12" ht="15" x14ac:dyDescent="0.2">
      <c r="B288" s="220"/>
      <c r="C288" s="221"/>
      <c r="D288" s="220"/>
      <c r="E288" s="222"/>
      <c r="F288" s="223"/>
      <c r="H288" s="222"/>
      <c r="I288" s="220"/>
      <c r="J288" s="221"/>
      <c r="K288" s="221"/>
      <c r="L288" s="244"/>
    </row>
    <row r="289" spans="2:12" ht="15" x14ac:dyDescent="0.2">
      <c r="B289" s="220"/>
      <c r="C289" s="221"/>
      <c r="D289" s="220"/>
      <c r="E289" s="222"/>
      <c r="F289" s="223"/>
      <c r="H289" s="222"/>
      <c r="I289" s="220"/>
      <c r="J289" s="221"/>
      <c r="K289" s="221"/>
      <c r="L289" s="244"/>
    </row>
    <row r="290" spans="2:12" ht="15" x14ac:dyDescent="0.2">
      <c r="B290" s="220"/>
      <c r="C290" s="221"/>
      <c r="D290" s="220"/>
      <c r="E290" s="222"/>
      <c r="F290" s="223"/>
      <c r="H290" s="222"/>
      <c r="I290" s="220"/>
      <c r="J290" s="221"/>
      <c r="K290" s="221"/>
      <c r="L290" s="244"/>
    </row>
    <row r="291" spans="2:12" ht="15" x14ac:dyDescent="0.2">
      <c r="B291" s="220"/>
      <c r="C291" s="221"/>
      <c r="D291" s="220"/>
      <c r="E291" s="222"/>
      <c r="F291" s="223"/>
      <c r="H291" s="222"/>
      <c r="I291" s="220"/>
      <c r="J291" s="221"/>
      <c r="K291" s="221"/>
      <c r="L291" s="244"/>
    </row>
    <row r="292" spans="2:12" ht="15" x14ac:dyDescent="0.2">
      <c r="B292" s="220"/>
      <c r="C292" s="221"/>
      <c r="D292" s="220"/>
      <c r="E292" s="222"/>
      <c r="F292" s="223"/>
      <c r="H292" s="222"/>
      <c r="I292" s="220"/>
      <c r="J292" s="221"/>
      <c r="K292" s="221"/>
      <c r="L292" s="244"/>
    </row>
    <row r="293" spans="2:12" ht="15" x14ac:dyDescent="0.2">
      <c r="B293" s="220"/>
      <c r="C293" s="221"/>
      <c r="D293" s="220"/>
      <c r="E293" s="222"/>
      <c r="F293" s="223"/>
      <c r="H293" s="222"/>
      <c r="I293" s="220"/>
      <c r="J293" s="221"/>
      <c r="K293" s="221"/>
      <c r="L293" s="244"/>
    </row>
    <row r="294" spans="2:12" ht="15" x14ac:dyDescent="0.2">
      <c r="B294" s="220"/>
      <c r="C294" s="221"/>
      <c r="D294" s="220"/>
      <c r="E294" s="222"/>
      <c r="F294" s="223"/>
      <c r="H294" s="222"/>
      <c r="I294" s="220"/>
      <c r="J294" s="221"/>
      <c r="K294" s="221"/>
      <c r="L294" s="244"/>
    </row>
    <row r="295" spans="2:12" ht="15" x14ac:dyDescent="0.2">
      <c r="B295" s="220"/>
      <c r="C295" s="221"/>
      <c r="D295" s="220"/>
      <c r="E295" s="222"/>
      <c r="F295" s="223"/>
      <c r="H295" s="222"/>
      <c r="I295" s="220"/>
      <c r="J295" s="221"/>
      <c r="K295" s="221"/>
      <c r="L295" s="244"/>
    </row>
    <row r="296" spans="2:12" ht="15" x14ac:dyDescent="0.2">
      <c r="B296" s="220"/>
      <c r="C296" s="221"/>
      <c r="D296" s="220"/>
      <c r="E296" s="222"/>
      <c r="F296" s="223"/>
      <c r="H296" s="222"/>
      <c r="I296" s="220"/>
      <c r="J296" s="221"/>
      <c r="K296" s="221"/>
      <c r="L296" s="244"/>
    </row>
    <row r="297" spans="2:12" ht="15" x14ac:dyDescent="0.2">
      <c r="B297" s="220"/>
      <c r="C297" s="221"/>
      <c r="D297" s="220"/>
      <c r="E297" s="222"/>
      <c r="F297" s="223"/>
      <c r="H297" s="222"/>
      <c r="I297" s="220"/>
      <c r="J297" s="221"/>
      <c r="K297" s="221"/>
      <c r="L297" s="244"/>
    </row>
    <row r="298" spans="2:12" ht="15" x14ac:dyDescent="0.2">
      <c r="B298" s="220"/>
      <c r="C298" s="221"/>
      <c r="D298" s="220"/>
      <c r="E298" s="222"/>
      <c r="F298" s="223"/>
      <c r="H298" s="222"/>
      <c r="I298" s="220"/>
      <c r="J298" s="221"/>
      <c r="K298" s="221"/>
      <c r="L298" s="244"/>
    </row>
    <row r="299" spans="2:12" ht="15" x14ac:dyDescent="0.2">
      <c r="B299" s="220"/>
      <c r="C299" s="221"/>
      <c r="D299" s="220"/>
      <c r="E299" s="222"/>
      <c r="F299" s="223"/>
      <c r="H299" s="222"/>
      <c r="I299" s="220"/>
      <c r="J299" s="221"/>
      <c r="K299" s="221"/>
      <c r="L299" s="244"/>
    </row>
    <row r="300" spans="2:12" ht="15" x14ac:dyDescent="0.2">
      <c r="B300" s="220"/>
      <c r="C300" s="221"/>
      <c r="D300" s="220"/>
      <c r="E300" s="222"/>
      <c r="F300" s="223"/>
      <c r="H300" s="222"/>
      <c r="I300" s="220"/>
      <c r="J300" s="221"/>
      <c r="K300" s="221"/>
      <c r="L300" s="244"/>
    </row>
    <row r="301" spans="2:12" ht="15" x14ac:dyDescent="0.2">
      <c r="B301" s="220"/>
      <c r="C301" s="221"/>
      <c r="D301" s="220"/>
      <c r="E301" s="222"/>
      <c r="F301" s="223"/>
      <c r="H301" s="222"/>
      <c r="I301" s="220"/>
      <c r="J301" s="221"/>
      <c r="K301" s="221"/>
      <c r="L301" s="244"/>
    </row>
    <row r="302" spans="2:12" ht="15" x14ac:dyDescent="0.2">
      <c r="B302" s="220"/>
      <c r="C302" s="221"/>
      <c r="D302" s="220"/>
      <c r="E302" s="222"/>
      <c r="F302" s="223"/>
      <c r="H302" s="222"/>
      <c r="I302" s="220"/>
      <c r="J302" s="221"/>
      <c r="K302" s="221"/>
      <c r="L302" s="244"/>
    </row>
    <row r="303" spans="2:12" ht="15" x14ac:dyDescent="0.2">
      <c r="B303" s="220"/>
      <c r="C303" s="221"/>
      <c r="D303" s="220"/>
      <c r="E303" s="222"/>
      <c r="F303" s="223"/>
      <c r="H303" s="222"/>
      <c r="I303" s="220"/>
      <c r="J303" s="221"/>
      <c r="K303" s="221"/>
      <c r="L303" s="244"/>
    </row>
    <row r="304" spans="2:12" ht="15" x14ac:dyDescent="0.2">
      <c r="B304" s="220"/>
      <c r="C304" s="221"/>
      <c r="D304" s="220"/>
      <c r="E304" s="222"/>
      <c r="F304" s="223"/>
      <c r="H304" s="222"/>
      <c r="I304" s="220"/>
      <c r="J304" s="221"/>
      <c r="K304" s="221"/>
      <c r="L304" s="244"/>
    </row>
    <row r="305" spans="2:12" ht="15" x14ac:dyDescent="0.2">
      <c r="B305" s="220"/>
      <c r="C305" s="221"/>
      <c r="D305" s="220"/>
      <c r="E305" s="222"/>
      <c r="F305" s="223"/>
      <c r="H305" s="222"/>
      <c r="I305" s="220"/>
      <c r="J305" s="221"/>
      <c r="K305" s="221"/>
      <c r="L305" s="244"/>
    </row>
    <row r="306" spans="2:12" ht="15" x14ac:dyDescent="0.2">
      <c r="B306" s="220"/>
      <c r="C306" s="221"/>
      <c r="D306" s="220"/>
      <c r="E306" s="222"/>
      <c r="F306" s="223"/>
      <c r="H306" s="222"/>
      <c r="I306" s="220"/>
      <c r="J306" s="221"/>
      <c r="K306" s="221"/>
      <c r="L306" s="244"/>
    </row>
    <row r="307" spans="2:12" ht="15" x14ac:dyDescent="0.2">
      <c r="B307" s="220"/>
      <c r="C307" s="221"/>
      <c r="D307" s="220"/>
      <c r="E307" s="222"/>
      <c r="F307" s="223"/>
      <c r="H307" s="222"/>
      <c r="I307" s="220"/>
      <c r="J307" s="221"/>
      <c r="K307" s="221"/>
      <c r="L307" s="244"/>
    </row>
    <row r="308" spans="2:12" ht="15" x14ac:dyDescent="0.2">
      <c r="B308" s="220"/>
      <c r="C308" s="221"/>
      <c r="D308" s="220"/>
      <c r="E308" s="222"/>
      <c r="F308" s="223"/>
      <c r="H308" s="222"/>
      <c r="I308" s="220"/>
      <c r="J308" s="221"/>
      <c r="K308" s="221"/>
      <c r="L308" s="244"/>
    </row>
    <row r="309" spans="2:12" ht="15" x14ac:dyDescent="0.2">
      <c r="B309" s="220"/>
      <c r="C309" s="221"/>
      <c r="D309" s="220"/>
      <c r="E309" s="222"/>
      <c r="F309" s="223"/>
      <c r="H309" s="222"/>
      <c r="I309" s="220"/>
      <c r="J309" s="221"/>
      <c r="K309" s="221"/>
      <c r="L309" s="244"/>
    </row>
    <row r="310" spans="2:12" ht="15" x14ac:dyDescent="0.2">
      <c r="B310" s="220"/>
      <c r="C310" s="221"/>
      <c r="D310" s="220"/>
      <c r="E310" s="222"/>
      <c r="F310" s="223"/>
      <c r="H310" s="222"/>
      <c r="I310" s="220"/>
      <c r="J310" s="221"/>
      <c r="K310" s="221"/>
      <c r="L310" s="244"/>
    </row>
    <row r="311" spans="2:12" ht="15" x14ac:dyDescent="0.2">
      <c r="B311" s="220"/>
      <c r="C311" s="221"/>
      <c r="D311" s="220"/>
      <c r="E311" s="222"/>
      <c r="F311" s="223"/>
      <c r="H311" s="222"/>
      <c r="I311" s="220"/>
      <c r="J311" s="221"/>
      <c r="K311" s="221"/>
      <c r="L311" s="244"/>
    </row>
    <row r="312" spans="2:12" ht="15" x14ac:dyDescent="0.2">
      <c r="B312" s="220"/>
      <c r="C312" s="221"/>
      <c r="D312" s="220"/>
      <c r="E312" s="222"/>
      <c r="F312" s="223"/>
      <c r="H312" s="222"/>
      <c r="I312" s="220"/>
      <c r="J312" s="221"/>
      <c r="K312" s="221"/>
      <c r="L312" s="244"/>
    </row>
    <row r="313" spans="2:12" ht="15" x14ac:dyDescent="0.2">
      <c r="B313" s="220"/>
      <c r="C313" s="221"/>
      <c r="D313" s="220"/>
      <c r="E313" s="222"/>
      <c r="F313" s="223"/>
      <c r="H313" s="222"/>
      <c r="I313" s="220"/>
      <c r="J313" s="221"/>
      <c r="K313" s="221"/>
      <c r="L313" s="244"/>
    </row>
    <row r="314" spans="2:12" ht="15" x14ac:dyDescent="0.2">
      <c r="B314" s="220"/>
      <c r="C314" s="221"/>
      <c r="D314" s="220"/>
      <c r="E314" s="222"/>
      <c r="F314" s="223"/>
      <c r="H314" s="222"/>
      <c r="I314" s="220"/>
      <c r="J314" s="221"/>
      <c r="K314" s="221"/>
      <c r="L314" s="244"/>
    </row>
    <row r="315" spans="2:12" ht="15" x14ac:dyDescent="0.2">
      <c r="B315" s="220"/>
      <c r="C315" s="221"/>
      <c r="D315" s="220"/>
      <c r="E315" s="222"/>
      <c r="F315" s="223"/>
      <c r="H315" s="222"/>
      <c r="I315" s="220"/>
      <c r="J315" s="221"/>
      <c r="K315" s="221"/>
      <c r="L315" s="244"/>
    </row>
    <row r="316" spans="2:12" ht="15" x14ac:dyDescent="0.2">
      <c r="B316" s="220"/>
      <c r="C316" s="221"/>
      <c r="D316" s="220"/>
      <c r="E316" s="222"/>
      <c r="F316" s="223"/>
      <c r="H316" s="222"/>
      <c r="I316" s="220"/>
      <c r="J316" s="221"/>
      <c r="K316" s="221"/>
      <c r="L316" s="244"/>
    </row>
    <row r="317" spans="2:12" ht="15" x14ac:dyDescent="0.2">
      <c r="B317" s="220"/>
      <c r="C317" s="221"/>
      <c r="D317" s="220"/>
      <c r="E317" s="222"/>
      <c r="F317" s="223"/>
      <c r="H317" s="222"/>
      <c r="I317" s="220"/>
      <c r="J317" s="221"/>
      <c r="K317" s="221"/>
      <c r="L317" s="244"/>
    </row>
    <row r="318" spans="2:12" ht="15" x14ac:dyDescent="0.2">
      <c r="B318" s="220"/>
      <c r="C318" s="221"/>
      <c r="D318" s="220"/>
      <c r="E318" s="222"/>
      <c r="F318" s="223"/>
      <c r="H318" s="222"/>
      <c r="I318" s="220"/>
      <c r="J318" s="221"/>
      <c r="K318" s="221"/>
      <c r="L318" s="244"/>
    </row>
    <row r="319" spans="2:12" ht="15" x14ac:dyDescent="0.2">
      <c r="B319" s="220"/>
      <c r="C319" s="221"/>
      <c r="D319" s="220"/>
      <c r="E319" s="222"/>
      <c r="F319" s="223"/>
      <c r="H319" s="222"/>
      <c r="I319" s="220"/>
      <c r="J319" s="221"/>
      <c r="K319" s="221"/>
      <c r="L319" s="244"/>
    </row>
    <row r="320" spans="2:12" ht="15" x14ac:dyDescent="0.2">
      <c r="B320" s="220"/>
      <c r="C320" s="221"/>
      <c r="D320" s="220"/>
      <c r="E320" s="222"/>
      <c r="F320" s="223"/>
      <c r="H320" s="222"/>
      <c r="I320" s="220"/>
      <c r="J320" s="221"/>
      <c r="K320" s="221"/>
      <c r="L320" s="244"/>
    </row>
    <row r="321" spans="2:12" ht="15" x14ac:dyDescent="0.2">
      <c r="B321" s="220"/>
      <c r="C321" s="221"/>
      <c r="D321" s="220"/>
      <c r="E321" s="222"/>
      <c r="F321" s="223"/>
      <c r="H321" s="222"/>
      <c r="I321" s="220"/>
      <c r="J321" s="221"/>
      <c r="K321" s="221"/>
      <c r="L321" s="244"/>
    </row>
    <row r="322" spans="2:12" ht="15" x14ac:dyDescent="0.2">
      <c r="B322" s="220"/>
      <c r="C322" s="221"/>
      <c r="D322" s="220"/>
      <c r="E322" s="222"/>
      <c r="F322" s="223"/>
      <c r="H322" s="222"/>
      <c r="I322" s="220"/>
      <c r="J322" s="221"/>
      <c r="K322" s="221"/>
      <c r="L322" s="244"/>
    </row>
    <row r="323" spans="2:12" ht="15" x14ac:dyDescent="0.2">
      <c r="B323" s="220"/>
      <c r="C323" s="221"/>
      <c r="D323" s="220"/>
      <c r="E323" s="222"/>
      <c r="F323" s="223"/>
      <c r="H323" s="222"/>
      <c r="I323" s="220"/>
      <c r="J323" s="221"/>
      <c r="K323" s="221"/>
      <c r="L323" s="244"/>
    </row>
    <row r="324" spans="2:12" ht="15" x14ac:dyDescent="0.2">
      <c r="B324" s="220"/>
      <c r="C324" s="221"/>
      <c r="D324" s="220"/>
      <c r="E324" s="222"/>
      <c r="F324" s="223"/>
      <c r="H324" s="222"/>
      <c r="I324" s="220"/>
      <c r="J324" s="221"/>
      <c r="K324" s="221"/>
      <c r="L324" s="244"/>
    </row>
    <row r="325" spans="2:12" ht="15" x14ac:dyDescent="0.2">
      <c r="B325" s="220"/>
      <c r="C325" s="221"/>
      <c r="D325" s="220"/>
      <c r="E325" s="222"/>
      <c r="F325" s="223"/>
      <c r="H325" s="222"/>
      <c r="I325" s="220"/>
      <c r="J325" s="221"/>
      <c r="K325" s="221"/>
      <c r="L325" s="244"/>
    </row>
    <row r="326" spans="2:12" ht="15" x14ac:dyDescent="0.2">
      <c r="B326" s="220"/>
      <c r="C326" s="221"/>
      <c r="D326" s="220"/>
      <c r="E326" s="222"/>
      <c r="F326" s="223"/>
      <c r="H326" s="222"/>
      <c r="I326" s="220"/>
      <c r="J326" s="221"/>
      <c r="K326" s="221"/>
      <c r="L326" s="244"/>
    </row>
    <row r="327" spans="2:12" ht="15" x14ac:dyDescent="0.2">
      <c r="B327" s="220"/>
      <c r="C327" s="221"/>
      <c r="D327" s="220"/>
      <c r="E327" s="222"/>
      <c r="F327" s="223"/>
      <c r="H327" s="222"/>
      <c r="I327" s="220"/>
      <c r="J327" s="221"/>
      <c r="K327" s="221"/>
      <c r="L327" s="244"/>
    </row>
    <row r="328" spans="2:12" ht="15" x14ac:dyDescent="0.2">
      <c r="B328" s="220"/>
      <c r="C328" s="221"/>
      <c r="D328" s="220"/>
      <c r="E328" s="222"/>
      <c r="F328" s="223"/>
      <c r="H328" s="222"/>
      <c r="I328" s="220"/>
      <c r="J328" s="221"/>
      <c r="K328" s="221"/>
      <c r="L328" s="244"/>
    </row>
    <row r="329" spans="2:12" ht="15" x14ac:dyDescent="0.2">
      <c r="B329" s="220"/>
      <c r="C329" s="221"/>
      <c r="D329" s="220"/>
      <c r="E329" s="222"/>
      <c r="F329" s="223"/>
      <c r="H329" s="222"/>
      <c r="I329" s="220"/>
      <c r="J329" s="221"/>
      <c r="K329" s="221"/>
      <c r="L329" s="244"/>
    </row>
    <row r="330" spans="2:12" ht="15" x14ac:dyDescent="0.2">
      <c r="B330" s="220"/>
      <c r="C330" s="221"/>
      <c r="D330" s="220"/>
      <c r="E330" s="222"/>
      <c r="F330" s="223"/>
      <c r="H330" s="222"/>
      <c r="I330" s="220"/>
      <c r="J330" s="221"/>
      <c r="K330" s="221"/>
      <c r="L330" s="244"/>
    </row>
    <row r="331" spans="2:12" ht="15" x14ac:dyDescent="0.2">
      <c r="B331" s="220"/>
      <c r="C331" s="221"/>
      <c r="D331" s="220"/>
      <c r="E331" s="222"/>
      <c r="F331" s="223"/>
      <c r="H331" s="222"/>
      <c r="I331" s="220"/>
      <c r="J331" s="221"/>
      <c r="K331" s="221"/>
      <c r="L331" s="244"/>
    </row>
    <row r="332" spans="2:12" ht="15" x14ac:dyDescent="0.2">
      <c r="B332" s="220"/>
      <c r="C332" s="221"/>
      <c r="D332" s="220"/>
      <c r="E332" s="222"/>
      <c r="F332" s="223"/>
      <c r="H332" s="222"/>
      <c r="I332" s="220"/>
      <c r="J332" s="221"/>
      <c r="K332" s="221"/>
      <c r="L332" s="244"/>
    </row>
    <row r="333" spans="2:12" ht="15" x14ac:dyDescent="0.2">
      <c r="B333" s="220"/>
      <c r="C333" s="221"/>
      <c r="D333" s="220"/>
      <c r="E333" s="222"/>
      <c r="F333" s="223"/>
      <c r="H333" s="222"/>
      <c r="I333" s="220"/>
      <c r="J333" s="221"/>
      <c r="K333" s="221"/>
      <c r="L333" s="244"/>
    </row>
    <row r="334" spans="2:12" ht="15" x14ac:dyDescent="0.2">
      <c r="B334" s="220"/>
      <c r="C334" s="221"/>
      <c r="D334" s="220"/>
      <c r="E334" s="222"/>
      <c r="F334" s="223"/>
      <c r="H334" s="222"/>
      <c r="I334" s="220"/>
      <c r="J334" s="221"/>
      <c r="K334" s="221"/>
      <c r="L334" s="244"/>
    </row>
    <row r="335" spans="2:12" ht="15" x14ac:dyDescent="0.2">
      <c r="B335" s="220"/>
      <c r="C335" s="221"/>
      <c r="D335" s="220"/>
      <c r="E335" s="222"/>
      <c r="F335" s="223"/>
      <c r="H335" s="222"/>
      <c r="I335" s="220"/>
      <c r="J335" s="221"/>
      <c r="K335" s="221"/>
      <c r="L335" s="244"/>
    </row>
    <row r="336" spans="2:12" ht="15" x14ac:dyDescent="0.2">
      <c r="B336" s="220"/>
      <c r="C336" s="221"/>
      <c r="D336" s="220"/>
      <c r="E336" s="222"/>
      <c r="F336" s="223"/>
      <c r="H336" s="222"/>
      <c r="I336" s="220"/>
      <c r="J336" s="221"/>
      <c r="K336" s="221"/>
      <c r="L336" s="244"/>
    </row>
    <row r="337" spans="2:12" ht="15" x14ac:dyDescent="0.2">
      <c r="B337" s="220"/>
      <c r="C337" s="221"/>
      <c r="D337" s="220"/>
      <c r="E337" s="222"/>
      <c r="F337" s="223"/>
      <c r="H337" s="222"/>
      <c r="I337" s="220"/>
      <c r="J337" s="221"/>
      <c r="K337" s="221"/>
      <c r="L337" s="244"/>
    </row>
    <row r="338" spans="2:12" ht="15" x14ac:dyDescent="0.2">
      <c r="B338" s="220"/>
      <c r="C338" s="221"/>
      <c r="D338" s="220"/>
      <c r="E338" s="222"/>
      <c r="F338" s="223"/>
      <c r="H338" s="222"/>
      <c r="I338" s="220"/>
      <c r="J338" s="221"/>
      <c r="K338" s="221"/>
      <c r="L338" s="244"/>
    </row>
    <row r="339" spans="2:12" ht="15" x14ac:dyDescent="0.2">
      <c r="B339" s="220"/>
      <c r="C339" s="221"/>
      <c r="D339" s="220"/>
      <c r="E339" s="222"/>
      <c r="F339" s="223"/>
      <c r="H339" s="222"/>
      <c r="I339" s="220"/>
      <c r="J339" s="221"/>
      <c r="K339" s="221"/>
      <c r="L339" s="244"/>
    </row>
    <row r="340" spans="2:12" ht="15" x14ac:dyDescent="0.2">
      <c r="B340" s="220"/>
      <c r="C340" s="221"/>
      <c r="D340" s="220"/>
      <c r="E340" s="222"/>
      <c r="F340" s="223"/>
      <c r="H340" s="222"/>
      <c r="I340" s="220"/>
      <c r="J340" s="221"/>
      <c r="K340" s="221"/>
      <c r="L340" s="244"/>
    </row>
    <row r="341" spans="2:12" ht="15" x14ac:dyDescent="0.2">
      <c r="B341" s="220"/>
      <c r="C341" s="221"/>
      <c r="D341" s="220"/>
      <c r="E341" s="222"/>
      <c r="F341" s="223"/>
      <c r="H341" s="222"/>
      <c r="I341" s="220"/>
      <c r="J341" s="221"/>
      <c r="K341" s="221"/>
      <c r="L341" s="244"/>
    </row>
    <row r="342" spans="2:12" ht="15" x14ac:dyDescent="0.2">
      <c r="B342" s="220"/>
      <c r="C342" s="221"/>
      <c r="D342" s="220"/>
      <c r="E342" s="222"/>
      <c r="F342" s="223"/>
      <c r="H342" s="222"/>
      <c r="I342" s="220"/>
      <c r="J342" s="221"/>
      <c r="K342" s="221"/>
      <c r="L342" s="244"/>
    </row>
    <row r="343" spans="2:12" ht="15" x14ac:dyDescent="0.2">
      <c r="B343" s="220"/>
      <c r="C343" s="221"/>
      <c r="D343" s="220"/>
      <c r="E343" s="222"/>
      <c r="F343" s="223"/>
      <c r="H343" s="222"/>
      <c r="I343" s="220"/>
      <c r="J343" s="221"/>
      <c r="K343" s="221"/>
      <c r="L343" s="244"/>
    </row>
    <row r="344" spans="2:12" ht="15" x14ac:dyDescent="0.2">
      <c r="B344" s="220"/>
      <c r="C344" s="221"/>
      <c r="D344" s="220"/>
      <c r="E344" s="222"/>
      <c r="F344" s="223"/>
      <c r="H344" s="222"/>
      <c r="I344" s="220"/>
      <c r="J344" s="221"/>
      <c r="K344" s="221"/>
      <c r="L344" s="244"/>
    </row>
    <row r="345" spans="2:12" ht="15" x14ac:dyDescent="0.2">
      <c r="B345" s="220"/>
      <c r="C345" s="221"/>
      <c r="D345" s="220"/>
      <c r="E345" s="222"/>
      <c r="F345" s="223"/>
      <c r="H345" s="222"/>
      <c r="I345" s="220"/>
      <c r="J345" s="221"/>
      <c r="K345" s="221"/>
      <c r="L345" s="244"/>
    </row>
    <row r="346" spans="2:12" ht="15" x14ac:dyDescent="0.2">
      <c r="B346" s="220"/>
      <c r="C346" s="221"/>
      <c r="D346" s="220"/>
      <c r="E346" s="222"/>
      <c r="F346" s="223"/>
      <c r="H346" s="222"/>
      <c r="I346" s="220"/>
      <c r="J346" s="221"/>
      <c r="K346" s="221"/>
      <c r="L346" s="244"/>
    </row>
    <row r="347" spans="2:12" ht="15" x14ac:dyDescent="0.2">
      <c r="B347" s="220"/>
      <c r="C347" s="221"/>
      <c r="D347" s="220"/>
      <c r="E347" s="222"/>
      <c r="F347" s="223"/>
      <c r="H347" s="222"/>
      <c r="I347" s="220"/>
      <c r="J347" s="221"/>
      <c r="K347" s="221"/>
      <c r="L347" s="244"/>
    </row>
    <row r="348" spans="2:12" ht="15" x14ac:dyDescent="0.2">
      <c r="B348" s="220"/>
      <c r="C348" s="221"/>
      <c r="D348" s="220"/>
      <c r="E348" s="222"/>
      <c r="F348" s="223"/>
      <c r="H348" s="222"/>
      <c r="I348" s="220"/>
      <c r="J348" s="221"/>
      <c r="K348" s="221"/>
      <c r="L348" s="244"/>
    </row>
    <row r="349" spans="2:12" ht="15" x14ac:dyDescent="0.2">
      <c r="B349" s="220"/>
      <c r="C349" s="221"/>
      <c r="D349" s="220"/>
      <c r="E349" s="222"/>
      <c r="F349" s="223"/>
      <c r="H349" s="222"/>
      <c r="I349" s="220"/>
      <c r="J349" s="221"/>
      <c r="K349" s="221"/>
      <c r="L349" s="244"/>
    </row>
    <row r="350" spans="2:12" ht="15" x14ac:dyDescent="0.2">
      <c r="B350" s="220"/>
      <c r="C350" s="221"/>
      <c r="D350" s="220"/>
      <c r="E350" s="222"/>
      <c r="F350" s="223"/>
      <c r="H350" s="222"/>
      <c r="I350" s="220"/>
      <c r="J350" s="221"/>
      <c r="K350" s="221"/>
      <c r="L350" s="244"/>
    </row>
    <row r="351" spans="2:12" ht="15" x14ac:dyDescent="0.2">
      <c r="B351" s="220"/>
      <c r="C351" s="221"/>
      <c r="D351" s="220"/>
      <c r="E351" s="222"/>
      <c r="F351" s="223"/>
      <c r="H351" s="222"/>
      <c r="I351" s="220"/>
      <c r="J351" s="221"/>
      <c r="K351" s="221"/>
      <c r="L351" s="244"/>
    </row>
    <row r="352" spans="2:12" ht="15" x14ac:dyDescent="0.2">
      <c r="B352" s="220"/>
      <c r="C352" s="221"/>
      <c r="D352" s="220"/>
      <c r="E352" s="222"/>
      <c r="F352" s="223"/>
      <c r="H352" s="222"/>
      <c r="I352" s="220"/>
      <c r="J352" s="221"/>
      <c r="K352" s="221"/>
      <c r="L352" s="244"/>
    </row>
    <row r="353" spans="2:12" ht="15" x14ac:dyDescent="0.2">
      <c r="B353" s="220"/>
      <c r="C353" s="221"/>
      <c r="D353" s="220"/>
      <c r="E353" s="222"/>
      <c r="F353" s="223"/>
      <c r="H353" s="222"/>
      <c r="I353" s="220"/>
      <c r="J353" s="221"/>
      <c r="K353" s="221"/>
      <c r="L353" s="244"/>
    </row>
    <row r="354" spans="2:12" ht="15" x14ac:dyDescent="0.2">
      <c r="B354" s="220"/>
      <c r="C354" s="221"/>
      <c r="D354" s="220"/>
      <c r="E354" s="222"/>
      <c r="F354" s="223"/>
      <c r="H354" s="222"/>
      <c r="I354" s="220"/>
      <c r="J354" s="221"/>
      <c r="K354" s="221"/>
      <c r="L354" s="244"/>
    </row>
    <row r="355" spans="2:12" ht="15" x14ac:dyDescent="0.2">
      <c r="B355" s="220"/>
      <c r="C355" s="221"/>
      <c r="D355" s="220"/>
      <c r="E355" s="222"/>
      <c r="F355" s="223"/>
      <c r="H355" s="222"/>
      <c r="I355" s="220"/>
      <c r="J355" s="221"/>
      <c r="K355" s="221"/>
      <c r="L355" s="244"/>
    </row>
    <row r="356" spans="2:12" ht="15" x14ac:dyDescent="0.2">
      <c r="B356" s="220"/>
      <c r="C356" s="221"/>
      <c r="D356" s="220"/>
      <c r="E356" s="222"/>
      <c r="F356" s="223"/>
      <c r="H356" s="222"/>
      <c r="I356" s="220"/>
      <c r="J356" s="221"/>
      <c r="K356" s="221"/>
      <c r="L356" s="244"/>
    </row>
    <row r="357" spans="2:12" ht="15" x14ac:dyDescent="0.2">
      <c r="B357" s="220"/>
      <c r="C357" s="221"/>
      <c r="D357" s="220"/>
      <c r="E357" s="222"/>
      <c r="F357" s="223"/>
      <c r="H357" s="222"/>
      <c r="I357" s="220"/>
      <c r="J357" s="221"/>
      <c r="K357" s="221"/>
      <c r="L357" s="244"/>
    </row>
    <row r="358" spans="2:12" ht="15" x14ac:dyDescent="0.2">
      <c r="B358" s="220"/>
      <c r="C358" s="221"/>
      <c r="D358" s="220"/>
      <c r="E358" s="222"/>
      <c r="F358" s="223"/>
      <c r="H358" s="222"/>
      <c r="I358" s="220"/>
      <c r="J358" s="221"/>
      <c r="K358" s="221"/>
      <c r="L358" s="244"/>
    </row>
    <row r="359" spans="2:12" ht="15" x14ac:dyDescent="0.2">
      <c r="B359" s="220"/>
      <c r="C359" s="221"/>
      <c r="D359" s="220"/>
      <c r="E359" s="222"/>
      <c r="F359" s="223"/>
      <c r="H359" s="222"/>
      <c r="I359" s="220"/>
      <c r="J359" s="221"/>
      <c r="K359" s="221"/>
      <c r="L359" s="244"/>
    </row>
    <row r="360" spans="2:12" ht="15" x14ac:dyDescent="0.2">
      <c r="B360" s="220"/>
      <c r="C360" s="221"/>
      <c r="D360" s="220"/>
      <c r="E360" s="222"/>
      <c r="F360" s="223"/>
      <c r="H360" s="222"/>
      <c r="I360" s="220"/>
      <c r="J360" s="221"/>
      <c r="K360" s="221"/>
      <c r="L360" s="244"/>
    </row>
    <row r="361" spans="2:12" ht="15" x14ac:dyDescent="0.2">
      <c r="B361" s="220"/>
      <c r="C361" s="221"/>
      <c r="D361" s="220"/>
      <c r="E361" s="222"/>
      <c r="F361" s="223"/>
      <c r="H361" s="222"/>
      <c r="I361" s="220"/>
      <c r="J361" s="221"/>
      <c r="K361" s="221"/>
      <c r="L361" s="244"/>
    </row>
    <row r="362" spans="2:12" ht="15" x14ac:dyDescent="0.2">
      <c r="B362" s="220"/>
      <c r="C362" s="221"/>
      <c r="D362" s="220"/>
      <c r="E362" s="222"/>
      <c r="F362" s="223"/>
      <c r="H362" s="222"/>
      <c r="I362" s="220"/>
      <c r="J362" s="221"/>
      <c r="K362" s="221"/>
      <c r="L362" s="244"/>
    </row>
    <row r="363" spans="2:12" ht="15" x14ac:dyDescent="0.2">
      <c r="B363" s="220"/>
      <c r="C363" s="221"/>
      <c r="D363" s="220"/>
      <c r="E363" s="222"/>
      <c r="F363" s="223"/>
      <c r="H363" s="222"/>
      <c r="I363" s="220"/>
      <c r="J363" s="221"/>
      <c r="K363" s="221"/>
      <c r="L363" s="244"/>
    </row>
    <row r="364" spans="2:12" ht="15" x14ac:dyDescent="0.2">
      <c r="B364" s="220"/>
      <c r="C364" s="221"/>
      <c r="D364" s="220"/>
      <c r="E364" s="222"/>
      <c r="F364" s="223"/>
      <c r="H364" s="222"/>
      <c r="I364" s="220"/>
      <c r="J364" s="221"/>
      <c r="K364" s="221"/>
      <c r="L364" s="244"/>
    </row>
    <row r="365" spans="2:12" ht="15" x14ac:dyDescent="0.2">
      <c r="B365" s="220"/>
      <c r="C365" s="221"/>
      <c r="D365" s="220"/>
      <c r="E365" s="222"/>
      <c r="F365" s="223"/>
      <c r="H365" s="222"/>
      <c r="I365" s="220"/>
      <c r="J365" s="221"/>
      <c r="K365" s="221"/>
      <c r="L365" s="244"/>
    </row>
    <row r="366" spans="2:12" ht="15" x14ac:dyDescent="0.2">
      <c r="B366" s="220"/>
      <c r="C366" s="221"/>
      <c r="D366" s="220"/>
      <c r="E366" s="222"/>
      <c r="F366" s="223"/>
      <c r="H366" s="222"/>
      <c r="I366" s="220"/>
      <c r="J366" s="221"/>
      <c r="K366" s="221"/>
      <c r="L366" s="244"/>
    </row>
    <row r="367" spans="2:12" ht="15" x14ac:dyDescent="0.2">
      <c r="B367" s="220"/>
      <c r="C367" s="221"/>
      <c r="D367" s="220"/>
      <c r="E367" s="222"/>
      <c r="F367" s="223"/>
      <c r="H367" s="222"/>
      <c r="I367" s="220"/>
      <c r="J367" s="221"/>
      <c r="K367" s="221"/>
      <c r="L367" s="244"/>
    </row>
    <row r="368" spans="2:12" ht="15" x14ac:dyDescent="0.2">
      <c r="H368" s="222"/>
      <c r="I368" s="220"/>
      <c r="J368" s="221"/>
      <c r="K368" s="221"/>
      <c r="L368" s="244"/>
    </row>
    <row r="369" spans="8:12" ht="15" x14ac:dyDescent="0.2">
      <c r="H369" s="222"/>
      <c r="I369" s="220"/>
      <c r="J369" s="221"/>
      <c r="K369" s="221"/>
      <c r="L369" s="244"/>
    </row>
    <row r="370" spans="8:12" ht="15" x14ac:dyDescent="0.2">
      <c r="H370" s="222"/>
      <c r="I370" s="220"/>
      <c r="J370" s="221"/>
      <c r="K370" s="221"/>
      <c r="L370" s="244"/>
    </row>
    <row r="371" spans="8:12" ht="15" x14ac:dyDescent="0.2">
      <c r="H371" s="222"/>
      <c r="I371" s="220"/>
      <c r="J371" s="221"/>
      <c r="K371" s="221"/>
      <c r="L371" s="244"/>
    </row>
    <row r="372" spans="8:12" ht="15" x14ac:dyDescent="0.2">
      <c r="H372" s="222"/>
      <c r="I372" s="220"/>
      <c r="J372" s="221"/>
      <c r="K372" s="221"/>
      <c r="L372" s="244"/>
    </row>
    <row r="373" spans="8:12" ht="15" x14ac:dyDescent="0.2">
      <c r="H373" s="222"/>
      <c r="I373" s="220"/>
      <c r="J373" s="221"/>
      <c r="K373" s="221"/>
      <c r="L373" s="244"/>
    </row>
    <row r="374" spans="8:12" ht="15" x14ac:dyDescent="0.2">
      <c r="H374" s="222"/>
      <c r="I374" s="220"/>
      <c r="J374" s="221"/>
      <c r="K374" s="221"/>
      <c r="L374" s="244"/>
    </row>
    <row r="375" spans="8:12" ht="15" x14ac:dyDescent="0.2">
      <c r="H375" s="222"/>
      <c r="I375" s="220"/>
      <c r="J375" s="221"/>
      <c r="K375" s="221"/>
      <c r="L375" s="244"/>
    </row>
    <row r="376" spans="8:12" ht="15" x14ac:dyDescent="0.2">
      <c r="H376" s="222"/>
      <c r="I376" s="220"/>
      <c r="J376" s="221"/>
      <c r="K376" s="221"/>
      <c r="L376" s="244"/>
    </row>
    <row r="377" spans="8:12" ht="15" x14ac:dyDescent="0.2">
      <c r="H377" s="222"/>
      <c r="I377" s="220"/>
      <c r="J377" s="221"/>
      <c r="K377" s="221"/>
      <c r="L377" s="244"/>
    </row>
    <row r="378" spans="8:12" ht="15" x14ac:dyDescent="0.2">
      <c r="H378" s="222"/>
      <c r="I378" s="220"/>
      <c r="J378" s="221"/>
      <c r="K378" s="221"/>
      <c r="L378" s="244"/>
    </row>
    <row r="379" spans="8:12" ht="15" x14ac:dyDescent="0.2">
      <c r="H379" s="222"/>
      <c r="I379" s="220"/>
      <c r="J379" s="221"/>
      <c r="K379" s="221"/>
      <c r="L379" s="244"/>
    </row>
  </sheetData>
  <sheetProtection password="9386" sheet="1" objects="1" scenarios="1"/>
  <mergeCells count="151">
    <mergeCell ref="A8:A10"/>
    <mergeCell ref="B8:B10"/>
    <mergeCell ref="C8:C10"/>
    <mergeCell ref="A11:A13"/>
    <mergeCell ref="B11:B13"/>
    <mergeCell ref="C11:C13"/>
    <mergeCell ref="A1:F1"/>
    <mergeCell ref="A2:F2"/>
    <mergeCell ref="A3:F3"/>
    <mergeCell ref="A5:A7"/>
    <mergeCell ref="B5:B7"/>
    <mergeCell ref="C5:C7"/>
    <mergeCell ref="A20:A22"/>
    <mergeCell ref="B20:B22"/>
    <mergeCell ref="C20:C22"/>
    <mergeCell ref="A23:A25"/>
    <mergeCell ref="B23:B25"/>
    <mergeCell ref="C23:C25"/>
    <mergeCell ref="A14:A16"/>
    <mergeCell ref="B14:B16"/>
    <mergeCell ref="C14:C16"/>
    <mergeCell ref="A17:A19"/>
    <mergeCell ref="B17:B19"/>
    <mergeCell ref="C17:C19"/>
    <mergeCell ref="A32:A34"/>
    <mergeCell ref="B32:B34"/>
    <mergeCell ref="C32:C34"/>
    <mergeCell ref="A35:A37"/>
    <mergeCell ref="B35:B37"/>
    <mergeCell ref="C35:C37"/>
    <mergeCell ref="A26:A28"/>
    <mergeCell ref="B26:B28"/>
    <mergeCell ref="C26:C28"/>
    <mergeCell ref="A29:A31"/>
    <mergeCell ref="B29:B31"/>
    <mergeCell ref="C29:C31"/>
    <mergeCell ref="A44:A46"/>
    <mergeCell ref="B44:B46"/>
    <mergeCell ref="C44:C46"/>
    <mergeCell ref="A47:A49"/>
    <mergeCell ref="B47:B49"/>
    <mergeCell ref="C47:C49"/>
    <mergeCell ref="A38:A40"/>
    <mergeCell ref="B38:B40"/>
    <mergeCell ref="C38:C40"/>
    <mergeCell ref="A41:A43"/>
    <mergeCell ref="B41:B43"/>
    <mergeCell ref="C41:C43"/>
    <mergeCell ref="A56:A58"/>
    <mergeCell ref="B56:B58"/>
    <mergeCell ref="C56:C58"/>
    <mergeCell ref="A59:A61"/>
    <mergeCell ref="B59:B61"/>
    <mergeCell ref="C59:C61"/>
    <mergeCell ref="A50:A52"/>
    <mergeCell ref="B50:B52"/>
    <mergeCell ref="C50:C52"/>
    <mergeCell ref="A53:A55"/>
    <mergeCell ref="B53:B55"/>
    <mergeCell ref="C53:C55"/>
    <mergeCell ref="A68:A70"/>
    <mergeCell ref="B68:B70"/>
    <mergeCell ref="C68:C70"/>
    <mergeCell ref="A71:A73"/>
    <mergeCell ref="B71:B73"/>
    <mergeCell ref="C71:C73"/>
    <mergeCell ref="A62:A64"/>
    <mergeCell ref="B62:B64"/>
    <mergeCell ref="C62:C64"/>
    <mergeCell ref="A65:A67"/>
    <mergeCell ref="B65:B67"/>
    <mergeCell ref="C65:C67"/>
    <mergeCell ref="A80:A82"/>
    <mergeCell ref="B80:B82"/>
    <mergeCell ref="C80:C82"/>
    <mergeCell ref="A83:A85"/>
    <mergeCell ref="B83:B85"/>
    <mergeCell ref="C83:C85"/>
    <mergeCell ref="A74:A76"/>
    <mergeCell ref="B74:B76"/>
    <mergeCell ref="C74:C76"/>
    <mergeCell ref="A77:A79"/>
    <mergeCell ref="B77:B79"/>
    <mergeCell ref="C77:C79"/>
    <mergeCell ref="A92:A94"/>
    <mergeCell ref="B92:B94"/>
    <mergeCell ref="C92:C94"/>
    <mergeCell ref="A95:A97"/>
    <mergeCell ref="B95:B97"/>
    <mergeCell ref="C95:C97"/>
    <mergeCell ref="A86:A88"/>
    <mergeCell ref="B86:B88"/>
    <mergeCell ref="C86:C88"/>
    <mergeCell ref="A89:A91"/>
    <mergeCell ref="B89:B91"/>
    <mergeCell ref="C89:C91"/>
    <mergeCell ref="A104:A106"/>
    <mergeCell ref="B104:B106"/>
    <mergeCell ref="C104:C106"/>
    <mergeCell ref="A116:F116"/>
    <mergeCell ref="A117:F117"/>
    <mergeCell ref="A119:A121"/>
    <mergeCell ref="B119:B121"/>
    <mergeCell ref="C119:C121"/>
    <mergeCell ref="A98:A100"/>
    <mergeCell ref="B98:B100"/>
    <mergeCell ref="C98:C100"/>
    <mergeCell ref="A101:A103"/>
    <mergeCell ref="B101:B103"/>
    <mergeCell ref="C101:C103"/>
    <mergeCell ref="A107:A109"/>
    <mergeCell ref="B107:B109"/>
    <mergeCell ref="C107:C109"/>
    <mergeCell ref="A110:A112"/>
    <mergeCell ref="B110:B112"/>
    <mergeCell ref="C110:C112"/>
    <mergeCell ref="A113:A115"/>
    <mergeCell ref="B113:B115"/>
    <mergeCell ref="C113:C115"/>
    <mergeCell ref="A128:A130"/>
    <mergeCell ref="B128:B130"/>
    <mergeCell ref="C128:C130"/>
    <mergeCell ref="A131:A133"/>
    <mergeCell ref="B131:B133"/>
    <mergeCell ref="C131:C133"/>
    <mergeCell ref="A122:A124"/>
    <mergeCell ref="B122:B124"/>
    <mergeCell ref="C122:C124"/>
    <mergeCell ref="A125:A127"/>
    <mergeCell ref="B125:B127"/>
    <mergeCell ref="C125:C127"/>
    <mergeCell ref="A140:A142"/>
    <mergeCell ref="B140:B142"/>
    <mergeCell ref="C140:C142"/>
    <mergeCell ref="H154:L154"/>
    <mergeCell ref="H259:L259"/>
    <mergeCell ref="A134:A136"/>
    <mergeCell ref="B134:B136"/>
    <mergeCell ref="C134:C136"/>
    <mergeCell ref="A137:A139"/>
    <mergeCell ref="B137:B139"/>
    <mergeCell ref="C137:C139"/>
    <mergeCell ref="A143:A145"/>
    <mergeCell ref="B143:B145"/>
    <mergeCell ref="C143:C145"/>
    <mergeCell ref="A146:A148"/>
    <mergeCell ref="B146:B148"/>
    <mergeCell ref="C146:C148"/>
    <mergeCell ref="A149:A151"/>
    <mergeCell ref="B149:B151"/>
    <mergeCell ref="C149:C151"/>
  </mergeCells>
  <pageMargins left="0.23622047244094491" right="0.23622047244094491" top="0.74803149606299213" bottom="0.74803149606299213" header="0.31496062992125984" footer="0.31496062992125984"/>
  <pageSetup paperSize="9" scale="55" orientation="landscape" horizontalDpi="4294967295" verticalDpi="4294967295" r:id="rId1"/>
  <rowBreaks count="3" manualBreakCount="3">
    <brk id="40" max="5" man="1"/>
    <brk id="79" max="5" man="1"/>
    <brk id="116"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E8:J20"/>
  <sheetViews>
    <sheetView workbookViewId="0">
      <selection activeCell="E9" sqref="E9:J20"/>
    </sheetView>
  </sheetViews>
  <sheetFormatPr baseColWidth="10" defaultRowHeight="12.75" x14ac:dyDescent="0.2"/>
  <sheetData>
    <row r="8" spans="5:10" ht="13.5" thickBot="1" x14ac:dyDescent="0.25"/>
    <row r="9" spans="5:10" x14ac:dyDescent="0.2">
      <c r="E9" s="1202" t="s">
        <v>524</v>
      </c>
      <c r="F9" s="1202"/>
      <c r="G9" s="1202"/>
      <c r="H9" s="1202"/>
      <c r="I9" s="1202"/>
      <c r="J9" s="1202"/>
    </row>
    <row r="10" spans="5:10" ht="13.5" thickBot="1" x14ac:dyDescent="0.25">
      <c r="E10" s="1203"/>
      <c r="F10" s="1203"/>
      <c r="G10" s="1203"/>
      <c r="H10" s="1203"/>
      <c r="I10" s="1203"/>
      <c r="J10" s="1203"/>
    </row>
    <row r="11" spans="5:10" x14ac:dyDescent="0.2">
      <c r="E11" s="1101" t="s">
        <v>677</v>
      </c>
      <c r="F11" s="1101"/>
      <c r="G11" s="1101"/>
      <c r="H11" s="1101"/>
      <c r="I11" s="1101"/>
      <c r="J11" s="1101"/>
    </row>
    <row r="12" spans="5:10" x14ac:dyDescent="0.2">
      <c r="E12" s="1033" t="s">
        <v>681</v>
      </c>
      <c r="F12" s="1033"/>
      <c r="G12" s="1033"/>
      <c r="H12" s="1033"/>
      <c r="I12" s="1033"/>
      <c r="J12" s="1033"/>
    </row>
    <row r="13" spans="5:10" x14ac:dyDescent="0.2">
      <c r="E13" s="1033" t="s">
        <v>683</v>
      </c>
      <c r="F13" s="1033"/>
      <c r="G13" s="1033"/>
      <c r="H13" s="1033"/>
      <c r="I13" s="1033"/>
      <c r="J13" s="1033"/>
    </row>
    <row r="14" spans="5:10" x14ac:dyDescent="0.2">
      <c r="E14" s="1033" t="s">
        <v>684</v>
      </c>
      <c r="F14" s="1033"/>
      <c r="G14" s="1033"/>
      <c r="H14" s="1033"/>
      <c r="I14" s="1033"/>
      <c r="J14" s="1033"/>
    </row>
    <row r="15" spans="5:10" x14ac:dyDescent="0.2">
      <c r="E15" s="1033" t="s">
        <v>685</v>
      </c>
      <c r="F15" s="1033"/>
      <c r="G15" s="1033"/>
      <c r="H15" s="1033"/>
      <c r="I15" s="1033"/>
      <c r="J15" s="1033"/>
    </row>
    <row r="16" spans="5:10" x14ac:dyDescent="0.2">
      <c r="E16" s="1033" t="s">
        <v>686</v>
      </c>
      <c r="F16" s="1033"/>
      <c r="G16" s="1033"/>
      <c r="H16" s="1033"/>
      <c r="I16" s="1033"/>
      <c r="J16" s="1033"/>
    </row>
    <row r="17" spans="5:10" x14ac:dyDescent="0.2">
      <c r="E17" s="1033" t="s">
        <v>687</v>
      </c>
      <c r="F17" s="1033"/>
      <c r="G17" s="1033"/>
      <c r="H17" s="1033"/>
      <c r="I17" s="1033"/>
      <c r="J17" s="1033"/>
    </row>
    <row r="18" spans="5:10" x14ac:dyDescent="0.2">
      <c r="E18" s="1033" t="s">
        <v>688</v>
      </c>
      <c r="F18" s="1033"/>
      <c r="G18" s="1033"/>
      <c r="H18" s="1033"/>
      <c r="I18" s="1033"/>
      <c r="J18" s="1033"/>
    </row>
    <row r="19" spans="5:10" x14ac:dyDescent="0.2">
      <c r="E19" s="1033" t="s">
        <v>689</v>
      </c>
      <c r="F19" s="1033"/>
      <c r="G19" s="1033"/>
      <c r="H19" s="1033"/>
      <c r="I19" s="1033"/>
      <c r="J19" s="1033"/>
    </row>
    <row r="20" spans="5:10" x14ac:dyDescent="0.2">
      <c r="E20" s="1033" t="s">
        <v>690</v>
      </c>
      <c r="F20" s="1033"/>
      <c r="G20" s="1033"/>
      <c r="H20" s="1033"/>
      <c r="I20" s="1033"/>
      <c r="J20" s="1033"/>
    </row>
  </sheetData>
  <mergeCells count="11">
    <mergeCell ref="E16:J16"/>
    <mergeCell ref="E17:J17"/>
    <mergeCell ref="E18:J18"/>
    <mergeCell ref="E19:J19"/>
    <mergeCell ref="E20:J20"/>
    <mergeCell ref="E15:J15"/>
    <mergeCell ref="E9:J10"/>
    <mergeCell ref="E11:J11"/>
    <mergeCell ref="E12:J12"/>
    <mergeCell ref="E13:J13"/>
    <mergeCell ref="E14:J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E79"/>
  <sheetViews>
    <sheetView workbookViewId="0">
      <selection activeCell="D6" sqref="D6"/>
    </sheetView>
  </sheetViews>
  <sheetFormatPr baseColWidth="10" defaultColWidth="47.28515625" defaultRowHeight="12.75" x14ac:dyDescent="0.2"/>
  <cols>
    <col min="1" max="2" width="6.140625" style="47" customWidth="1"/>
    <col min="3" max="3" width="31.28515625" style="47" customWidth="1"/>
    <col min="4" max="5" width="99" style="47" customWidth="1"/>
    <col min="6" max="16384" width="47.28515625" style="47"/>
  </cols>
  <sheetData>
    <row r="1" spans="1:5" ht="18.75" thickBot="1" x14ac:dyDescent="0.3">
      <c r="A1" s="877" t="s">
        <v>224</v>
      </c>
      <c r="B1" s="878"/>
      <c r="C1" s="878"/>
      <c r="D1" s="878"/>
      <c r="E1" s="879"/>
    </row>
    <row r="2" spans="1:5" ht="13.5" thickBot="1" x14ac:dyDescent="0.25">
      <c r="A2" s="54" t="s">
        <v>10</v>
      </c>
      <c r="B2" s="72"/>
      <c r="C2" s="55" t="s">
        <v>11</v>
      </c>
      <c r="D2" s="56" t="s">
        <v>12</v>
      </c>
      <c r="E2" s="57" t="s">
        <v>2</v>
      </c>
    </row>
    <row r="3" spans="1:5" x14ac:dyDescent="0.2">
      <c r="B3" s="883" t="s">
        <v>225</v>
      </c>
      <c r="C3" s="52" t="s">
        <v>102</v>
      </c>
      <c r="D3" s="61" t="s">
        <v>14</v>
      </c>
      <c r="E3" s="62" t="s">
        <v>14</v>
      </c>
    </row>
    <row r="4" spans="1:5" x14ac:dyDescent="0.2">
      <c r="B4" s="884"/>
      <c r="C4" s="51" t="s">
        <v>103</v>
      </c>
      <c r="D4" s="60" t="s">
        <v>188</v>
      </c>
      <c r="E4" s="59" t="s">
        <v>104</v>
      </c>
    </row>
    <row r="5" spans="1:5" ht="22.5" x14ac:dyDescent="0.2">
      <c r="B5" s="884"/>
      <c r="C5" s="51" t="s">
        <v>105</v>
      </c>
      <c r="D5" s="60" t="s">
        <v>190</v>
      </c>
      <c r="E5" s="59" t="s">
        <v>106</v>
      </c>
    </row>
    <row r="6" spans="1:5" x14ac:dyDescent="0.2">
      <c r="B6" s="884"/>
      <c r="C6" s="51" t="s">
        <v>107</v>
      </c>
      <c r="D6" s="60" t="s">
        <v>192</v>
      </c>
      <c r="E6" s="59" t="s">
        <v>108</v>
      </c>
    </row>
    <row r="7" spans="1:5" ht="22.5" x14ac:dyDescent="0.2">
      <c r="B7" s="884"/>
      <c r="C7" s="51" t="s">
        <v>109</v>
      </c>
      <c r="D7" s="60" t="s">
        <v>194</v>
      </c>
      <c r="E7" s="59" t="s">
        <v>110</v>
      </c>
    </row>
    <row r="8" spans="1:5" x14ac:dyDescent="0.2">
      <c r="B8" s="884"/>
      <c r="C8" s="51" t="s">
        <v>111</v>
      </c>
      <c r="D8" s="60" t="s">
        <v>196</v>
      </c>
      <c r="E8" s="59" t="s">
        <v>112</v>
      </c>
    </row>
    <row r="9" spans="1:5" ht="22.5" x14ac:dyDescent="0.2">
      <c r="B9" s="884"/>
      <c r="C9" s="51" t="s">
        <v>113</v>
      </c>
      <c r="D9" s="60" t="s">
        <v>198</v>
      </c>
      <c r="E9" s="59" t="s">
        <v>114</v>
      </c>
    </row>
    <row r="10" spans="1:5" x14ac:dyDescent="0.2">
      <c r="B10" s="884"/>
      <c r="C10" s="51" t="s">
        <v>115</v>
      </c>
      <c r="D10" s="60" t="s">
        <v>200</v>
      </c>
      <c r="E10" s="59" t="s">
        <v>116</v>
      </c>
    </row>
    <row r="11" spans="1:5" ht="22.5" x14ac:dyDescent="0.2">
      <c r="B11" s="884"/>
      <c r="C11" s="51" t="s">
        <v>117</v>
      </c>
      <c r="D11" s="60" t="s">
        <v>202</v>
      </c>
      <c r="E11" s="59" t="s">
        <v>118</v>
      </c>
    </row>
    <row r="12" spans="1:5" ht="33.75" x14ac:dyDescent="0.2">
      <c r="B12" s="884"/>
      <c r="C12" s="52" t="s">
        <v>119</v>
      </c>
      <c r="D12" s="60" t="s">
        <v>204</v>
      </c>
      <c r="E12" s="59" t="s">
        <v>120</v>
      </c>
    </row>
    <row r="13" spans="1:5" x14ac:dyDescent="0.2">
      <c r="B13" s="884"/>
      <c r="C13" s="51" t="s">
        <v>121</v>
      </c>
      <c r="D13" s="60" t="s">
        <v>206</v>
      </c>
      <c r="E13" s="59" t="s">
        <v>122</v>
      </c>
    </row>
    <row r="14" spans="1:5" x14ac:dyDescent="0.2">
      <c r="B14" s="884"/>
      <c r="C14" s="51" t="s">
        <v>123</v>
      </c>
      <c r="D14" s="60" t="s">
        <v>208</v>
      </c>
      <c r="E14" s="59" t="s">
        <v>124</v>
      </c>
    </row>
    <row r="15" spans="1:5" ht="45" x14ac:dyDescent="0.2">
      <c r="B15" s="884"/>
      <c r="C15" s="51" t="s">
        <v>125</v>
      </c>
      <c r="D15" s="58" t="s">
        <v>210</v>
      </c>
      <c r="E15" s="59" t="s">
        <v>126</v>
      </c>
    </row>
    <row r="16" spans="1:5" ht="22.5" x14ac:dyDescent="0.2">
      <c r="B16" s="884"/>
      <c r="C16" s="51" t="s">
        <v>127</v>
      </c>
      <c r="D16" s="60" t="s">
        <v>213</v>
      </c>
      <c r="E16" s="59" t="s">
        <v>128</v>
      </c>
    </row>
    <row r="17" spans="2:5" x14ac:dyDescent="0.2">
      <c r="B17" s="884"/>
      <c r="C17" s="51" t="s">
        <v>129</v>
      </c>
      <c r="D17" s="60" t="s">
        <v>215</v>
      </c>
      <c r="E17" s="59" t="s">
        <v>130</v>
      </c>
    </row>
    <row r="18" spans="2:5" x14ac:dyDescent="0.2">
      <c r="B18" s="884"/>
      <c r="C18" s="51" t="s">
        <v>131</v>
      </c>
      <c r="D18" s="60" t="s">
        <v>217</v>
      </c>
      <c r="E18" s="59" t="s">
        <v>132</v>
      </c>
    </row>
    <row r="19" spans="2:5" ht="22.5" x14ac:dyDescent="0.2">
      <c r="B19" s="884"/>
      <c r="C19" s="51" t="s">
        <v>133</v>
      </c>
      <c r="D19" s="60" t="s">
        <v>181</v>
      </c>
      <c r="E19" s="59" t="s">
        <v>134</v>
      </c>
    </row>
    <row r="20" spans="2:5" x14ac:dyDescent="0.2">
      <c r="B20" s="884"/>
      <c r="C20" s="51" t="s">
        <v>135</v>
      </c>
      <c r="D20" s="60" t="s">
        <v>221</v>
      </c>
      <c r="E20" s="59" t="s">
        <v>136</v>
      </c>
    </row>
    <row r="21" spans="2:5" ht="22.5" x14ac:dyDescent="0.2">
      <c r="B21" s="884"/>
      <c r="C21" s="51" t="s">
        <v>137</v>
      </c>
      <c r="D21" s="60" t="s">
        <v>219</v>
      </c>
      <c r="E21" s="59" t="s">
        <v>138</v>
      </c>
    </row>
    <row r="22" spans="2:5" ht="22.5" x14ac:dyDescent="0.2">
      <c r="B22" s="884"/>
      <c r="C22" s="51" t="s">
        <v>139</v>
      </c>
      <c r="D22" s="60" t="s">
        <v>183</v>
      </c>
      <c r="E22" s="59" t="s">
        <v>142</v>
      </c>
    </row>
    <row r="23" spans="2:5" ht="13.5" thickBot="1" x14ac:dyDescent="0.25">
      <c r="B23" s="884"/>
      <c r="C23" s="53" t="s">
        <v>140</v>
      </c>
      <c r="D23" s="65" t="s">
        <v>185</v>
      </c>
      <c r="E23" s="66" t="s">
        <v>141</v>
      </c>
    </row>
    <row r="32" spans="2:5" ht="13.5" thickBot="1" x14ac:dyDescent="0.25"/>
    <row r="33" spans="1:5" ht="33.75" x14ac:dyDescent="0.2">
      <c r="A33" s="67">
        <v>1</v>
      </c>
      <c r="B33" s="880" t="s">
        <v>223</v>
      </c>
      <c r="C33" s="68" t="s">
        <v>163</v>
      </c>
      <c r="D33" s="58" t="s">
        <v>171</v>
      </c>
      <c r="E33" s="59" t="s">
        <v>172</v>
      </c>
    </row>
    <row r="34" spans="1:5" ht="22.5" x14ac:dyDescent="0.2">
      <c r="A34" s="67">
        <v>2</v>
      </c>
      <c r="B34" s="881"/>
      <c r="C34" s="68" t="s">
        <v>164</v>
      </c>
      <c r="D34" s="60" t="s">
        <v>173</v>
      </c>
      <c r="E34" s="59" t="s">
        <v>174</v>
      </c>
    </row>
    <row r="35" spans="1:5" ht="22.5" x14ac:dyDescent="0.2">
      <c r="A35" s="67">
        <v>3</v>
      </c>
      <c r="B35" s="881"/>
      <c r="C35" s="68" t="s">
        <v>165</v>
      </c>
      <c r="D35" s="60" t="s">
        <v>175</v>
      </c>
      <c r="E35" s="59" t="s">
        <v>176</v>
      </c>
    </row>
    <row r="36" spans="1:5" ht="22.5" x14ac:dyDescent="0.2">
      <c r="A36" s="67">
        <v>4</v>
      </c>
      <c r="B36" s="881"/>
      <c r="C36" s="68" t="s">
        <v>166</v>
      </c>
      <c r="D36" s="60" t="s">
        <v>177</v>
      </c>
      <c r="E36" s="59" t="s">
        <v>178</v>
      </c>
    </row>
    <row r="37" spans="1:5" ht="33.75" x14ac:dyDescent="0.2">
      <c r="A37" s="67">
        <v>5</v>
      </c>
      <c r="B37" s="881"/>
      <c r="C37" s="68" t="s">
        <v>167</v>
      </c>
      <c r="D37" s="58" t="s">
        <v>179</v>
      </c>
      <c r="E37" s="59" t="s">
        <v>180</v>
      </c>
    </row>
    <row r="38" spans="1:5" ht="22.5" x14ac:dyDescent="0.2">
      <c r="A38" s="67">
        <v>6</v>
      </c>
      <c r="B38" s="881"/>
      <c r="C38" s="69" t="s">
        <v>133</v>
      </c>
      <c r="D38" s="60" t="s">
        <v>181</v>
      </c>
      <c r="E38" s="59" t="s">
        <v>182</v>
      </c>
    </row>
    <row r="39" spans="1:5" ht="22.5" x14ac:dyDescent="0.2">
      <c r="A39" s="67">
        <v>7</v>
      </c>
      <c r="B39" s="881"/>
      <c r="C39" s="69" t="s">
        <v>139</v>
      </c>
      <c r="D39" s="60" t="s">
        <v>183</v>
      </c>
      <c r="E39" s="59" t="s">
        <v>184</v>
      </c>
    </row>
    <row r="40" spans="1:5" ht="22.5" x14ac:dyDescent="0.2">
      <c r="A40" s="67">
        <v>8</v>
      </c>
      <c r="B40" s="881"/>
      <c r="C40" s="69" t="s">
        <v>140</v>
      </c>
      <c r="D40" s="60" t="s">
        <v>185</v>
      </c>
      <c r="E40" s="59" t="s">
        <v>186</v>
      </c>
    </row>
    <row r="41" spans="1:5" ht="22.5" x14ac:dyDescent="0.2">
      <c r="A41" s="67">
        <v>9</v>
      </c>
      <c r="B41" s="881"/>
      <c r="C41" s="69" t="s">
        <v>102</v>
      </c>
      <c r="D41" s="61" t="s">
        <v>14</v>
      </c>
      <c r="E41" s="62" t="s">
        <v>187</v>
      </c>
    </row>
    <row r="42" spans="1:5" ht="22.5" x14ac:dyDescent="0.2">
      <c r="A42" s="67">
        <v>10</v>
      </c>
      <c r="B42" s="881"/>
      <c r="C42" s="69" t="s">
        <v>103</v>
      </c>
      <c r="D42" s="60" t="s">
        <v>188</v>
      </c>
      <c r="E42" s="59" t="s">
        <v>189</v>
      </c>
    </row>
    <row r="43" spans="1:5" ht="22.5" x14ac:dyDescent="0.2">
      <c r="A43" s="67">
        <v>11</v>
      </c>
      <c r="B43" s="881"/>
      <c r="C43" s="69" t="s">
        <v>105</v>
      </c>
      <c r="D43" s="60" t="s">
        <v>190</v>
      </c>
      <c r="E43" s="59" t="s">
        <v>191</v>
      </c>
    </row>
    <row r="44" spans="1:5" x14ac:dyDescent="0.2">
      <c r="A44" s="67">
        <v>12</v>
      </c>
      <c r="B44" s="881"/>
      <c r="C44" s="69" t="s">
        <v>107</v>
      </c>
      <c r="D44" s="60" t="s">
        <v>192</v>
      </c>
      <c r="E44" s="59" t="s">
        <v>193</v>
      </c>
    </row>
    <row r="45" spans="1:5" ht="33.75" x14ac:dyDescent="0.2">
      <c r="A45" s="67">
        <v>13</v>
      </c>
      <c r="B45" s="881"/>
      <c r="C45" s="69" t="s">
        <v>109</v>
      </c>
      <c r="D45" s="63" t="s">
        <v>194</v>
      </c>
      <c r="E45" s="64" t="s">
        <v>195</v>
      </c>
    </row>
    <row r="46" spans="1:5" x14ac:dyDescent="0.2">
      <c r="A46" s="67">
        <v>14</v>
      </c>
      <c r="B46" s="881"/>
      <c r="C46" s="69" t="s">
        <v>111</v>
      </c>
      <c r="D46" s="60" t="s">
        <v>196</v>
      </c>
      <c r="E46" s="59" t="s">
        <v>197</v>
      </c>
    </row>
    <row r="47" spans="1:5" ht="22.5" x14ac:dyDescent="0.2">
      <c r="A47" s="67">
        <v>15</v>
      </c>
      <c r="B47" s="881"/>
      <c r="C47" s="69" t="s">
        <v>168</v>
      </c>
      <c r="D47" s="60" t="s">
        <v>198</v>
      </c>
      <c r="E47" s="59" t="s">
        <v>199</v>
      </c>
    </row>
    <row r="48" spans="1:5" ht="22.5" x14ac:dyDescent="0.2">
      <c r="A48" s="67">
        <v>16</v>
      </c>
      <c r="B48" s="881"/>
      <c r="C48" s="69" t="s">
        <v>115</v>
      </c>
      <c r="D48" s="60" t="s">
        <v>200</v>
      </c>
      <c r="E48" s="59" t="s">
        <v>201</v>
      </c>
    </row>
    <row r="49" spans="1:5" ht="22.5" x14ac:dyDescent="0.2">
      <c r="A49" s="67">
        <v>17</v>
      </c>
      <c r="B49" s="881"/>
      <c r="C49" s="69" t="s">
        <v>117</v>
      </c>
      <c r="D49" s="60" t="s">
        <v>202</v>
      </c>
      <c r="E49" s="59" t="s">
        <v>203</v>
      </c>
    </row>
    <row r="50" spans="1:5" ht="33.75" x14ac:dyDescent="0.2">
      <c r="A50" s="67">
        <v>18</v>
      </c>
      <c r="B50" s="881"/>
      <c r="C50" s="69" t="s">
        <v>119</v>
      </c>
      <c r="D50" s="60" t="s">
        <v>204</v>
      </c>
      <c r="E50" s="59" t="s">
        <v>205</v>
      </c>
    </row>
    <row r="51" spans="1:5" x14ac:dyDescent="0.2">
      <c r="A51" s="67">
        <v>19</v>
      </c>
      <c r="B51" s="881"/>
      <c r="C51" s="69" t="s">
        <v>121</v>
      </c>
      <c r="D51" s="60" t="s">
        <v>206</v>
      </c>
      <c r="E51" s="59" t="s">
        <v>207</v>
      </c>
    </row>
    <row r="52" spans="1:5" x14ac:dyDescent="0.2">
      <c r="A52" s="67">
        <v>20</v>
      </c>
      <c r="B52" s="881"/>
      <c r="C52" s="69" t="s">
        <v>123</v>
      </c>
      <c r="D52" s="60" t="s">
        <v>208</v>
      </c>
      <c r="E52" s="59" t="s">
        <v>209</v>
      </c>
    </row>
    <row r="53" spans="1:5" ht="45" x14ac:dyDescent="0.2">
      <c r="A53" s="67">
        <v>21</v>
      </c>
      <c r="B53" s="881"/>
      <c r="C53" s="69" t="s">
        <v>125</v>
      </c>
      <c r="D53" s="58" t="s">
        <v>210</v>
      </c>
      <c r="E53" s="59" t="s">
        <v>211</v>
      </c>
    </row>
    <row r="54" spans="1:5" ht="22.5" x14ac:dyDescent="0.2">
      <c r="A54" s="67">
        <v>22</v>
      </c>
      <c r="B54" s="881"/>
      <c r="C54" s="69" t="s">
        <v>212</v>
      </c>
      <c r="D54" s="60" t="s">
        <v>213</v>
      </c>
      <c r="E54" s="59" t="s">
        <v>214</v>
      </c>
    </row>
    <row r="55" spans="1:5" x14ac:dyDescent="0.2">
      <c r="A55" s="67">
        <v>23</v>
      </c>
      <c r="B55" s="881"/>
      <c r="C55" s="69" t="s">
        <v>169</v>
      </c>
      <c r="D55" s="60" t="s">
        <v>215</v>
      </c>
      <c r="E55" s="59" t="s">
        <v>216</v>
      </c>
    </row>
    <row r="56" spans="1:5" x14ac:dyDescent="0.2">
      <c r="A56" s="67">
        <v>24</v>
      </c>
      <c r="B56" s="881"/>
      <c r="C56" s="69" t="s">
        <v>131</v>
      </c>
      <c r="D56" s="60" t="s">
        <v>217</v>
      </c>
      <c r="E56" s="59" t="s">
        <v>218</v>
      </c>
    </row>
    <row r="57" spans="1:5" ht="22.5" x14ac:dyDescent="0.2">
      <c r="A57" s="67">
        <v>25</v>
      </c>
      <c r="B57" s="881"/>
      <c r="C57" s="69" t="s">
        <v>170</v>
      </c>
      <c r="D57" s="60" t="s">
        <v>219</v>
      </c>
      <c r="E57" s="59" t="s">
        <v>220</v>
      </c>
    </row>
    <row r="58" spans="1:5" ht="13.5" thickBot="1" x14ac:dyDescent="0.25">
      <c r="A58" s="67">
        <v>26</v>
      </c>
      <c r="B58" s="881"/>
      <c r="C58" s="70" t="s">
        <v>135</v>
      </c>
      <c r="D58" s="65" t="s">
        <v>221</v>
      </c>
      <c r="E58" s="66" t="s">
        <v>222</v>
      </c>
    </row>
    <row r="59" spans="1:5" x14ac:dyDescent="0.2">
      <c r="A59" s="67">
        <v>27</v>
      </c>
      <c r="B59" s="881"/>
      <c r="C59" s="69" t="s">
        <v>102</v>
      </c>
      <c r="D59" s="61" t="s">
        <v>14</v>
      </c>
      <c r="E59" s="62" t="s">
        <v>14</v>
      </c>
    </row>
    <row r="60" spans="1:5" x14ac:dyDescent="0.2">
      <c r="A60" s="67">
        <v>28</v>
      </c>
      <c r="B60" s="881"/>
      <c r="C60" s="68" t="s">
        <v>103</v>
      </c>
      <c r="D60" s="60" t="s">
        <v>188</v>
      </c>
      <c r="E60" s="59" t="s">
        <v>104</v>
      </c>
    </row>
    <row r="61" spans="1:5" ht="22.5" x14ac:dyDescent="0.2">
      <c r="A61" s="67">
        <v>29</v>
      </c>
      <c r="B61" s="881"/>
      <c r="C61" s="68" t="s">
        <v>105</v>
      </c>
      <c r="D61" s="60" t="s">
        <v>190</v>
      </c>
      <c r="E61" s="59" t="s">
        <v>106</v>
      </c>
    </row>
    <row r="62" spans="1:5" x14ac:dyDescent="0.2">
      <c r="A62" s="67">
        <v>30</v>
      </c>
      <c r="B62" s="881"/>
      <c r="C62" s="68" t="s">
        <v>107</v>
      </c>
      <c r="D62" s="60" t="s">
        <v>192</v>
      </c>
      <c r="E62" s="59" t="s">
        <v>108</v>
      </c>
    </row>
    <row r="63" spans="1:5" ht="22.5" x14ac:dyDescent="0.2">
      <c r="A63" s="67">
        <v>31</v>
      </c>
      <c r="B63" s="881"/>
      <c r="C63" s="68" t="s">
        <v>109</v>
      </c>
      <c r="D63" s="60" t="s">
        <v>194</v>
      </c>
      <c r="E63" s="59" t="s">
        <v>110</v>
      </c>
    </row>
    <row r="64" spans="1:5" x14ac:dyDescent="0.2">
      <c r="A64" s="67">
        <v>32</v>
      </c>
      <c r="B64" s="881"/>
      <c r="C64" s="68" t="s">
        <v>111</v>
      </c>
      <c r="D64" s="60" t="s">
        <v>196</v>
      </c>
      <c r="E64" s="59" t="s">
        <v>112</v>
      </c>
    </row>
    <row r="65" spans="1:5" ht="22.5" x14ac:dyDescent="0.2">
      <c r="A65" s="67">
        <v>33</v>
      </c>
      <c r="B65" s="881"/>
      <c r="C65" s="68" t="s">
        <v>113</v>
      </c>
      <c r="D65" s="60" t="s">
        <v>198</v>
      </c>
      <c r="E65" s="59" t="s">
        <v>114</v>
      </c>
    </row>
    <row r="66" spans="1:5" x14ac:dyDescent="0.2">
      <c r="A66" s="67">
        <v>34</v>
      </c>
      <c r="B66" s="881"/>
      <c r="C66" s="68" t="s">
        <v>115</v>
      </c>
      <c r="D66" s="60" t="s">
        <v>200</v>
      </c>
      <c r="E66" s="59" t="s">
        <v>116</v>
      </c>
    </row>
    <row r="67" spans="1:5" ht="22.5" x14ac:dyDescent="0.2">
      <c r="A67" s="67">
        <v>35</v>
      </c>
      <c r="B67" s="881"/>
      <c r="C67" s="68" t="s">
        <v>117</v>
      </c>
      <c r="D67" s="60" t="s">
        <v>202</v>
      </c>
      <c r="E67" s="59" t="s">
        <v>118</v>
      </c>
    </row>
    <row r="68" spans="1:5" ht="33.75" x14ac:dyDescent="0.2">
      <c r="A68" s="67">
        <v>36</v>
      </c>
      <c r="B68" s="881"/>
      <c r="C68" s="69" t="s">
        <v>119</v>
      </c>
      <c r="D68" s="60" t="s">
        <v>204</v>
      </c>
      <c r="E68" s="59" t="s">
        <v>120</v>
      </c>
    </row>
    <row r="69" spans="1:5" x14ac:dyDescent="0.2">
      <c r="A69" s="67">
        <v>37</v>
      </c>
      <c r="B69" s="881"/>
      <c r="C69" s="68" t="s">
        <v>121</v>
      </c>
      <c r="D69" s="60" t="s">
        <v>206</v>
      </c>
      <c r="E69" s="59" t="s">
        <v>122</v>
      </c>
    </row>
    <row r="70" spans="1:5" x14ac:dyDescent="0.2">
      <c r="A70" s="67">
        <v>38</v>
      </c>
      <c r="B70" s="881"/>
      <c r="C70" s="68" t="s">
        <v>123</v>
      </c>
      <c r="D70" s="60" t="s">
        <v>208</v>
      </c>
      <c r="E70" s="59" t="s">
        <v>124</v>
      </c>
    </row>
    <row r="71" spans="1:5" ht="45" x14ac:dyDescent="0.2">
      <c r="A71" s="67">
        <v>39</v>
      </c>
      <c r="B71" s="881"/>
      <c r="C71" s="68" t="s">
        <v>125</v>
      </c>
      <c r="D71" s="58" t="s">
        <v>210</v>
      </c>
      <c r="E71" s="59" t="s">
        <v>126</v>
      </c>
    </row>
    <row r="72" spans="1:5" ht="22.5" x14ac:dyDescent="0.2">
      <c r="A72" s="67">
        <v>40</v>
      </c>
      <c r="B72" s="881"/>
      <c r="C72" s="68" t="s">
        <v>127</v>
      </c>
      <c r="D72" s="60" t="s">
        <v>213</v>
      </c>
      <c r="E72" s="59" t="s">
        <v>128</v>
      </c>
    </row>
    <row r="73" spans="1:5" x14ac:dyDescent="0.2">
      <c r="A73" s="67">
        <v>41</v>
      </c>
      <c r="B73" s="881"/>
      <c r="C73" s="68" t="s">
        <v>129</v>
      </c>
      <c r="D73" s="60" t="s">
        <v>215</v>
      </c>
      <c r="E73" s="59" t="s">
        <v>130</v>
      </c>
    </row>
    <row r="74" spans="1:5" x14ac:dyDescent="0.2">
      <c r="A74" s="67">
        <v>42</v>
      </c>
      <c r="B74" s="881"/>
      <c r="C74" s="68" t="s">
        <v>131</v>
      </c>
      <c r="D74" s="60" t="s">
        <v>217</v>
      </c>
      <c r="E74" s="59" t="s">
        <v>132</v>
      </c>
    </row>
    <row r="75" spans="1:5" ht="22.5" x14ac:dyDescent="0.2">
      <c r="A75" s="67">
        <v>43</v>
      </c>
      <c r="B75" s="881"/>
      <c r="C75" s="68" t="s">
        <v>133</v>
      </c>
      <c r="D75" s="60" t="s">
        <v>181</v>
      </c>
      <c r="E75" s="59" t="s">
        <v>134</v>
      </c>
    </row>
    <row r="76" spans="1:5" x14ac:dyDescent="0.2">
      <c r="A76" s="67">
        <v>44</v>
      </c>
      <c r="B76" s="881"/>
      <c r="C76" s="68" t="s">
        <v>135</v>
      </c>
      <c r="D76" s="60" t="s">
        <v>221</v>
      </c>
      <c r="E76" s="59" t="s">
        <v>136</v>
      </c>
    </row>
    <row r="77" spans="1:5" ht="22.5" x14ac:dyDescent="0.2">
      <c r="A77" s="67">
        <v>45</v>
      </c>
      <c r="B77" s="881"/>
      <c r="C77" s="68" t="s">
        <v>137</v>
      </c>
      <c r="D77" s="60" t="s">
        <v>219</v>
      </c>
      <c r="E77" s="59" t="s">
        <v>138</v>
      </c>
    </row>
    <row r="78" spans="1:5" ht="22.5" x14ac:dyDescent="0.2">
      <c r="A78" s="67">
        <v>46</v>
      </c>
      <c r="B78" s="881"/>
      <c r="C78" s="68" t="s">
        <v>139</v>
      </c>
      <c r="D78" s="60" t="s">
        <v>183</v>
      </c>
      <c r="E78" s="59" t="s">
        <v>142</v>
      </c>
    </row>
    <row r="79" spans="1:5" ht="13.5" thickBot="1" x14ac:dyDescent="0.25">
      <c r="A79" s="67">
        <v>47</v>
      </c>
      <c r="B79" s="882"/>
      <c r="C79" s="71" t="s">
        <v>140</v>
      </c>
      <c r="D79" s="65" t="s">
        <v>185</v>
      </c>
      <c r="E79" s="66" t="s">
        <v>141</v>
      </c>
    </row>
  </sheetData>
  <mergeCells count="3">
    <mergeCell ref="A1:E1"/>
    <mergeCell ref="B33:B79"/>
    <mergeCell ref="B3:B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tabColor rgb="FF92D050"/>
  </sheetPr>
  <dimension ref="A1:H16"/>
  <sheetViews>
    <sheetView view="pageBreakPreview" zoomScale="50" zoomScaleNormal="55" zoomScaleSheetLayoutView="50" workbookViewId="0">
      <selection activeCell="D5" sqref="D5"/>
    </sheetView>
  </sheetViews>
  <sheetFormatPr baseColWidth="10" defaultRowHeight="15" x14ac:dyDescent="0.2"/>
  <cols>
    <col min="1" max="1" width="5.85546875" style="8" customWidth="1"/>
    <col min="2" max="2" width="10.5703125" style="8" customWidth="1"/>
    <col min="3" max="3" width="33.42578125" style="8" customWidth="1"/>
    <col min="4" max="4" width="45.85546875" style="8" bestFit="1" customWidth="1"/>
    <col min="5" max="5" width="84.7109375" style="8" customWidth="1"/>
    <col min="6" max="6" width="83.5703125" style="8" customWidth="1"/>
    <col min="7" max="7" width="74.140625" style="8" hidden="1" customWidth="1"/>
    <col min="8" max="8" width="69.5703125" style="8" hidden="1" customWidth="1"/>
    <col min="9" max="256" width="11.42578125" style="8"/>
    <col min="257" max="257" width="5.85546875" style="8" customWidth="1"/>
    <col min="258" max="258" width="10.5703125" style="8" customWidth="1"/>
    <col min="259" max="259" width="33.42578125" style="8" customWidth="1"/>
    <col min="260" max="260" width="45.85546875" style="8" bestFit="1" customWidth="1"/>
    <col min="261" max="261" width="84.7109375" style="8" customWidth="1"/>
    <col min="262" max="262" width="83.5703125" style="8" customWidth="1"/>
    <col min="263" max="264" width="0" style="8" hidden="1" customWidth="1"/>
    <col min="265" max="512" width="11.42578125" style="8"/>
    <col min="513" max="513" width="5.85546875" style="8" customWidth="1"/>
    <col min="514" max="514" width="10.5703125" style="8" customWidth="1"/>
    <col min="515" max="515" width="33.42578125" style="8" customWidth="1"/>
    <col min="516" max="516" width="45.85546875" style="8" bestFit="1" customWidth="1"/>
    <col min="517" max="517" width="84.7109375" style="8" customWidth="1"/>
    <col min="518" max="518" width="83.5703125" style="8" customWidth="1"/>
    <col min="519" max="520" width="0" style="8" hidden="1" customWidth="1"/>
    <col min="521" max="768" width="11.42578125" style="8"/>
    <col min="769" max="769" width="5.85546875" style="8" customWidth="1"/>
    <col min="770" max="770" width="10.5703125" style="8" customWidth="1"/>
    <col min="771" max="771" width="33.42578125" style="8" customWidth="1"/>
    <col min="772" max="772" width="45.85546875" style="8" bestFit="1" customWidth="1"/>
    <col min="773" max="773" width="84.7109375" style="8" customWidth="1"/>
    <col min="774" max="774" width="83.5703125" style="8" customWidth="1"/>
    <col min="775" max="776" width="0" style="8" hidden="1" customWidth="1"/>
    <col min="777" max="1024" width="11.42578125" style="8"/>
    <col min="1025" max="1025" width="5.85546875" style="8" customWidth="1"/>
    <col min="1026" max="1026" width="10.5703125" style="8" customWidth="1"/>
    <col min="1027" max="1027" width="33.42578125" style="8" customWidth="1"/>
    <col min="1028" max="1028" width="45.85546875" style="8" bestFit="1" customWidth="1"/>
    <col min="1029" max="1029" width="84.7109375" style="8" customWidth="1"/>
    <col min="1030" max="1030" width="83.5703125" style="8" customWidth="1"/>
    <col min="1031" max="1032" width="0" style="8" hidden="1" customWidth="1"/>
    <col min="1033" max="1280" width="11.42578125" style="8"/>
    <col min="1281" max="1281" width="5.85546875" style="8" customWidth="1"/>
    <col min="1282" max="1282" width="10.5703125" style="8" customWidth="1"/>
    <col min="1283" max="1283" width="33.42578125" style="8" customWidth="1"/>
    <col min="1284" max="1284" width="45.85546875" style="8" bestFit="1" customWidth="1"/>
    <col min="1285" max="1285" width="84.7109375" style="8" customWidth="1"/>
    <col min="1286" max="1286" width="83.5703125" style="8" customWidth="1"/>
    <col min="1287" max="1288" width="0" style="8" hidden="1" customWidth="1"/>
    <col min="1289" max="1536" width="11.42578125" style="8"/>
    <col min="1537" max="1537" width="5.85546875" style="8" customWidth="1"/>
    <col min="1538" max="1538" width="10.5703125" style="8" customWidth="1"/>
    <col min="1539" max="1539" width="33.42578125" style="8" customWidth="1"/>
    <col min="1540" max="1540" width="45.85546875" style="8" bestFit="1" customWidth="1"/>
    <col min="1541" max="1541" width="84.7109375" style="8" customWidth="1"/>
    <col min="1542" max="1542" width="83.5703125" style="8" customWidth="1"/>
    <col min="1543" max="1544" width="0" style="8" hidden="1" customWidth="1"/>
    <col min="1545" max="1792" width="11.42578125" style="8"/>
    <col min="1793" max="1793" width="5.85546875" style="8" customWidth="1"/>
    <col min="1794" max="1794" width="10.5703125" style="8" customWidth="1"/>
    <col min="1795" max="1795" width="33.42578125" style="8" customWidth="1"/>
    <col min="1796" max="1796" width="45.85546875" style="8" bestFit="1" customWidth="1"/>
    <col min="1797" max="1797" width="84.7109375" style="8" customWidth="1"/>
    <col min="1798" max="1798" width="83.5703125" style="8" customWidth="1"/>
    <col min="1799" max="1800" width="0" style="8" hidden="1" customWidth="1"/>
    <col min="1801" max="2048" width="11.42578125" style="8"/>
    <col min="2049" max="2049" width="5.85546875" style="8" customWidth="1"/>
    <col min="2050" max="2050" width="10.5703125" style="8" customWidth="1"/>
    <col min="2051" max="2051" width="33.42578125" style="8" customWidth="1"/>
    <col min="2052" max="2052" width="45.85546875" style="8" bestFit="1" customWidth="1"/>
    <col min="2053" max="2053" width="84.7109375" style="8" customWidth="1"/>
    <col min="2054" max="2054" width="83.5703125" style="8" customWidth="1"/>
    <col min="2055" max="2056" width="0" style="8" hidden="1" customWidth="1"/>
    <col min="2057" max="2304" width="11.42578125" style="8"/>
    <col min="2305" max="2305" width="5.85546875" style="8" customWidth="1"/>
    <col min="2306" max="2306" width="10.5703125" style="8" customWidth="1"/>
    <col min="2307" max="2307" width="33.42578125" style="8" customWidth="1"/>
    <col min="2308" max="2308" width="45.85546875" style="8" bestFit="1" customWidth="1"/>
    <col min="2309" max="2309" width="84.7109375" style="8" customWidth="1"/>
    <col min="2310" max="2310" width="83.5703125" style="8" customWidth="1"/>
    <col min="2311" max="2312" width="0" style="8" hidden="1" customWidth="1"/>
    <col min="2313" max="2560" width="11.42578125" style="8"/>
    <col min="2561" max="2561" width="5.85546875" style="8" customWidth="1"/>
    <col min="2562" max="2562" width="10.5703125" style="8" customWidth="1"/>
    <col min="2563" max="2563" width="33.42578125" style="8" customWidth="1"/>
    <col min="2564" max="2564" width="45.85546875" style="8" bestFit="1" customWidth="1"/>
    <col min="2565" max="2565" width="84.7109375" style="8" customWidth="1"/>
    <col min="2566" max="2566" width="83.5703125" style="8" customWidth="1"/>
    <col min="2567" max="2568" width="0" style="8" hidden="1" customWidth="1"/>
    <col min="2569" max="2816" width="11.42578125" style="8"/>
    <col min="2817" max="2817" width="5.85546875" style="8" customWidth="1"/>
    <col min="2818" max="2818" width="10.5703125" style="8" customWidth="1"/>
    <col min="2819" max="2819" width="33.42578125" style="8" customWidth="1"/>
    <col min="2820" max="2820" width="45.85546875" style="8" bestFit="1" customWidth="1"/>
    <col min="2821" max="2821" width="84.7109375" style="8" customWidth="1"/>
    <col min="2822" max="2822" width="83.5703125" style="8" customWidth="1"/>
    <col min="2823" max="2824" width="0" style="8" hidden="1" customWidth="1"/>
    <col min="2825" max="3072" width="11.42578125" style="8"/>
    <col min="3073" max="3073" width="5.85546875" style="8" customWidth="1"/>
    <col min="3074" max="3074" width="10.5703125" style="8" customWidth="1"/>
    <col min="3075" max="3075" width="33.42578125" style="8" customWidth="1"/>
    <col min="3076" max="3076" width="45.85546875" style="8" bestFit="1" customWidth="1"/>
    <col min="3077" max="3077" width="84.7109375" style="8" customWidth="1"/>
    <col min="3078" max="3078" width="83.5703125" style="8" customWidth="1"/>
    <col min="3079" max="3080" width="0" style="8" hidden="1" customWidth="1"/>
    <col min="3081" max="3328" width="11.42578125" style="8"/>
    <col min="3329" max="3329" width="5.85546875" style="8" customWidth="1"/>
    <col min="3330" max="3330" width="10.5703125" style="8" customWidth="1"/>
    <col min="3331" max="3331" width="33.42578125" style="8" customWidth="1"/>
    <col min="3332" max="3332" width="45.85546875" style="8" bestFit="1" customWidth="1"/>
    <col min="3333" max="3333" width="84.7109375" style="8" customWidth="1"/>
    <col min="3334" max="3334" width="83.5703125" style="8" customWidth="1"/>
    <col min="3335" max="3336" width="0" style="8" hidden="1" customWidth="1"/>
    <col min="3337" max="3584" width="11.42578125" style="8"/>
    <col min="3585" max="3585" width="5.85546875" style="8" customWidth="1"/>
    <col min="3586" max="3586" width="10.5703125" style="8" customWidth="1"/>
    <col min="3587" max="3587" width="33.42578125" style="8" customWidth="1"/>
    <col min="3588" max="3588" width="45.85546875" style="8" bestFit="1" customWidth="1"/>
    <col min="3589" max="3589" width="84.7109375" style="8" customWidth="1"/>
    <col min="3590" max="3590" width="83.5703125" style="8" customWidth="1"/>
    <col min="3591" max="3592" width="0" style="8" hidden="1" customWidth="1"/>
    <col min="3593" max="3840" width="11.42578125" style="8"/>
    <col min="3841" max="3841" width="5.85546875" style="8" customWidth="1"/>
    <col min="3842" max="3842" width="10.5703125" style="8" customWidth="1"/>
    <col min="3843" max="3843" width="33.42578125" style="8" customWidth="1"/>
    <col min="3844" max="3844" width="45.85546875" style="8" bestFit="1" customWidth="1"/>
    <col min="3845" max="3845" width="84.7109375" style="8" customWidth="1"/>
    <col min="3846" max="3846" width="83.5703125" style="8" customWidth="1"/>
    <col min="3847" max="3848" width="0" style="8" hidden="1" customWidth="1"/>
    <col min="3849" max="4096" width="11.42578125" style="8"/>
    <col min="4097" max="4097" width="5.85546875" style="8" customWidth="1"/>
    <col min="4098" max="4098" width="10.5703125" style="8" customWidth="1"/>
    <col min="4099" max="4099" width="33.42578125" style="8" customWidth="1"/>
    <col min="4100" max="4100" width="45.85546875" style="8" bestFit="1" customWidth="1"/>
    <col min="4101" max="4101" width="84.7109375" style="8" customWidth="1"/>
    <col min="4102" max="4102" width="83.5703125" style="8" customWidth="1"/>
    <col min="4103" max="4104" width="0" style="8" hidden="1" customWidth="1"/>
    <col min="4105" max="4352" width="11.42578125" style="8"/>
    <col min="4353" max="4353" width="5.85546875" style="8" customWidth="1"/>
    <col min="4354" max="4354" width="10.5703125" style="8" customWidth="1"/>
    <col min="4355" max="4355" width="33.42578125" style="8" customWidth="1"/>
    <col min="4356" max="4356" width="45.85546875" style="8" bestFit="1" customWidth="1"/>
    <col min="4357" max="4357" width="84.7109375" style="8" customWidth="1"/>
    <col min="4358" max="4358" width="83.5703125" style="8" customWidth="1"/>
    <col min="4359" max="4360" width="0" style="8" hidden="1" customWidth="1"/>
    <col min="4361" max="4608" width="11.42578125" style="8"/>
    <col min="4609" max="4609" width="5.85546875" style="8" customWidth="1"/>
    <col min="4610" max="4610" width="10.5703125" style="8" customWidth="1"/>
    <col min="4611" max="4611" width="33.42578125" style="8" customWidth="1"/>
    <col min="4612" max="4612" width="45.85546875" style="8" bestFit="1" customWidth="1"/>
    <col min="4613" max="4613" width="84.7109375" style="8" customWidth="1"/>
    <col min="4614" max="4614" width="83.5703125" style="8" customWidth="1"/>
    <col min="4615" max="4616" width="0" style="8" hidden="1" customWidth="1"/>
    <col min="4617" max="4864" width="11.42578125" style="8"/>
    <col min="4865" max="4865" width="5.85546875" style="8" customWidth="1"/>
    <col min="4866" max="4866" width="10.5703125" style="8" customWidth="1"/>
    <col min="4867" max="4867" width="33.42578125" style="8" customWidth="1"/>
    <col min="4868" max="4868" width="45.85546875" style="8" bestFit="1" customWidth="1"/>
    <col min="4869" max="4869" width="84.7109375" style="8" customWidth="1"/>
    <col min="4870" max="4870" width="83.5703125" style="8" customWidth="1"/>
    <col min="4871" max="4872" width="0" style="8" hidden="1" customWidth="1"/>
    <col min="4873" max="5120" width="11.42578125" style="8"/>
    <col min="5121" max="5121" width="5.85546875" style="8" customWidth="1"/>
    <col min="5122" max="5122" width="10.5703125" style="8" customWidth="1"/>
    <col min="5123" max="5123" width="33.42578125" style="8" customWidth="1"/>
    <col min="5124" max="5124" width="45.85546875" style="8" bestFit="1" customWidth="1"/>
    <col min="5125" max="5125" width="84.7109375" style="8" customWidth="1"/>
    <col min="5126" max="5126" width="83.5703125" style="8" customWidth="1"/>
    <col min="5127" max="5128" width="0" style="8" hidden="1" customWidth="1"/>
    <col min="5129" max="5376" width="11.42578125" style="8"/>
    <col min="5377" max="5377" width="5.85546875" style="8" customWidth="1"/>
    <col min="5378" max="5378" width="10.5703125" style="8" customWidth="1"/>
    <col min="5379" max="5379" width="33.42578125" style="8" customWidth="1"/>
    <col min="5380" max="5380" width="45.85546875" style="8" bestFit="1" customWidth="1"/>
    <col min="5381" max="5381" width="84.7109375" style="8" customWidth="1"/>
    <col min="5382" max="5382" width="83.5703125" style="8" customWidth="1"/>
    <col min="5383" max="5384" width="0" style="8" hidden="1" customWidth="1"/>
    <col min="5385" max="5632" width="11.42578125" style="8"/>
    <col min="5633" max="5633" width="5.85546875" style="8" customWidth="1"/>
    <col min="5634" max="5634" width="10.5703125" style="8" customWidth="1"/>
    <col min="5635" max="5635" width="33.42578125" style="8" customWidth="1"/>
    <col min="5636" max="5636" width="45.85546875" style="8" bestFit="1" customWidth="1"/>
    <col min="5637" max="5637" width="84.7109375" style="8" customWidth="1"/>
    <col min="5638" max="5638" width="83.5703125" style="8" customWidth="1"/>
    <col min="5639" max="5640" width="0" style="8" hidden="1" customWidth="1"/>
    <col min="5641" max="5888" width="11.42578125" style="8"/>
    <col min="5889" max="5889" width="5.85546875" style="8" customWidth="1"/>
    <col min="5890" max="5890" width="10.5703125" style="8" customWidth="1"/>
    <col min="5891" max="5891" width="33.42578125" style="8" customWidth="1"/>
    <col min="5892" max="5892" width="45.85546875" style="8" bestFit="1" customWidth="1"/>
    <col min="5893" max="5893" width="84.7109375" style="8" customWidth="1"/>
    <col min="5894" max="5894" width="83.5703125" style="8" customWidth="1"/>
    <col min="5895" max="5896" width="0" style="8" hidden="1" customWidth="1"/>
    <col min="5897" max="6144" width="11.42578125" style="8"/>
    <col min="6145" max="6145" width="5.85546875" style="8" customWidth="1"/>
    <col min="6146" max="6146" width="10.5703125" style="8" customWidth="1"/>
    <col min="6147" max="6147" width="33.42578125" style="8" customWidth="1"/>
    <col min="6148" max="6148" width="45.85546875" style="8" bestFit="1" customWidth="1"/>
    <col min="6149" max="6149" width="84.7109375" style="8" customWidth="1"/>
    <col min="6150" max="6150" width="83.5703125" style="8" customWidth="1"/>
    <col min="6151" max="6152" width="0" style="8" hidden="1" customWidth="1"/>
    <col min="6153" max="6400" width="11.42578125" style="8"/>
    <col min="6401" max="6401" width="5.85546875" style="8" customWidth="1"/>
    <col min="6402" max="6402" width="10.5703125" style="8" customWidth="1"/>
    <col min="6403" max="6403" width="33.42578125" style="8" customWidth="1"/>
    <col min="6404" max="6404" width="45.85546875" style="8" bestFit="1" customWidth="1"/>
    <col min="6405" max="6405" width="84.7109375" style="8" customWidth="1"/>
    <col min="6406" max="6406" width="83.5703125" style="8" customWidth="1"/>
    <col min="6407" max="6408" width="0" style="8" hidden="1" customWidth="1"/>
    <col min="6409" max="6656" width="11.42578125" style="8"/>
    <col min="6657" max="6657" width="5.85546875" style="8" customWidth="1"/>
    <col min="6658" max="6658" width="10.5703125" style="8" customWidth="1"/>
    <col min="6659" max="6659" width="33.42578125" style="8" customWidth="1"/>
    <col min="6660" max="6660" width="45.85546875" style="8" bestFit="1" customWidth="1"/>
    <col min="6661" max="6661" width="84.7109375" style="8" customWidth="1"/>
    <col min="6662" max="6662" width="83.5703125" style="8" customWidth="1"/>
    <col min="6663" max="6664" width="0" style="8" hidden="1" customWidth="1"/>
    <col min="6665" max="6912" width="11.42578125" style="8"/>
    <col min="6913" max="6913" width="5.85546875" style="8" customWidth="1"/>
    <col min="6914" max="6914" width="10.5703125" style="8" customWidth="1"/>
    <col min="6915" max="6915" width="33.42578125" style="8" customWidth="1"/>
    <col min="6916" max="6916" width="45.85546875" style="8" bestFit="1" customWidth="1"/>
    <col min="6917" max="6917" width="84.7109375" style="8" customWidth="1"/>
    <col min="6918" max="6918" width="83.5703125" style="8" customWidth="1"/>
    <col min="6919" max="6920" width="0" style="8" hidden="1" customWidth="1"/>
    <col min="6921" max="7168" width="11.42578125" style="8"/>
    <col min="7169" max="7169" width="5.85546875" style="8" customWidth="1"/>
    <col min="7170" max="7170" width="10.5703125" style="8" customWidth="1"/>
    <col min="7171" max="7171" width="33.42578125" style="8" customWidth="1"/>
    <col min="7172" max="7172" width="45.85546875" style="8" bestFit="1" customWidth="1"/>
    <col min="7173" max="7173" width="84.7109375" style="8" customWidth="1"/>
    <col min="7174" max="7174" width="83.5703125" style="8" customWidth="1"/>
    <col min="7175" max="7176" width="0" style="8" hidden="1" customWidth="1"/>
    <col min="7177" max="7424" width="11.42578125" style="8"/>
    <col min="7425" max="7425" width="5.85546875" style="8" customWidth="1"/>
    <col min="7426" max="7426" width="10.5703125" style="8" customWidth="1"/>
    <col min="7427" max="7427" width="33.42578125" style="8" customWidth="1"/>
    <col min="7428" max="7428" width="45.85546875" style="8" bestFit="1" customWidth="1"/>
    <col min="7429" max="7429" width="84.7109375" style="8" customWidth="1"/>
    <col min="7430" max="7430" width="83.5703125" style="8" customWidth="1"/>
    <col min="7431" max="7432" width="0" style="8" hidden="1" customWidth="1"/>
    <col min="7433" max="7680" width="11.42578125" style="8"/>
    <col min="7681" max="7681" width="5.85546875" style="8" customWidth="1"/>
    <col min="7682" max="7682" width="10.5703125" style="8" customWidth="1"/>
    <col min="7683" max="7683" width="33.42578125" style="8" customWidth="1"/>
    <col min="7684" max="7684" width="45.85546875" style="8" bestFit="1" customWidth="1"/>
    <col min="7685" max="7685" width="84.7109375" style="8" customWidth="1"/>
    <col min="7686" max="7686" width="83.5703125" style="8" customWidth="1"/>
    <col min="7687" max="7688" width="0" style="8" hidden="1" customWidth="1"/>
    <col min="7689" max="7936" width="11.42578125" style="8"/>
    <col min="7937" max="7937" width="5.85546875" style="8" customWidth="1"/>
    <col min="7938" max="7938" width="10.5703125" style="8" customWidth="1"/>
    <col min="7939" max="7939" width="33.42578125" style="8" customWidth="1"/>
    <col min="7940" max="7940" width="45.85546875" style="8" bestFit="1" customWidth="1"/>
    <col min="7941" max="7941" width="84.7109375" style="8" customWidth="1"/>
    <col min="7942" max="7942" width="83.5703125" style="8" customWidth="1"/>
    <col min="7943" max="7944" width="0" style="8" hidden="1" customWidth="1"/>
    <col min="7945" max="8192" width="11.42578125" style="8"/>
    <col min="8193" max="8193" width="5.85546875" style="8" customWidth="1"/>
    <col min="8194" max="8194" width="10.5703125" style="8" customWidth="1"/>
    <col min="8195" max="8195" width="33.42578125" style="8" customWidth="1"/>
    <col min="8196" max="8196" width="45.85546875" style="8" bestFit="1" customWidth="1"/>
    <col min="8197" max="8197" width="84.7109375" style="8" customWidth="1"/>
    <col min="8198" max="8198" width="83.5703125" style="8" customWidth="1"/>
    <col min="8199" max="8200" width="0" style="8" hidden="1" customWidth="1"/>
    <col min="8201" max="8448" width="11.42578125" style="8"/>
    <col min="8449" max="8449" width="5.85546875" style="8" customWidth="1"/>
    <col min="8450" max="8450" width="10.5703125" style="8" customWidth="1"/>
    <col min="8451" max="8451" width="33.42578125" style="8" customWidth="1"/>
    <col min="8452" max="8452" width="45.85546875" style="8" bestFit="1" customWidth="1"/>
    <col min="8453" max="8453" width="84.7109375" style="8" customWidth="1"/>
    <col min="8454" max="8454" width="83.5703125" style="8" customWidth="1"/>
    <col min="8455" max="8456" width="0" style="8" hidden="1" customWidth="1"/>
    <col min="8457" max="8704" width="11.42578125" style="8"/>
    <col min="8705" max="8705" width="5.85546875" style="8" customWidth="1"/>
    <col min="8706" max="8706" width="10.5703125" style="8" customWidth="1"/>
    <col min="8707" max="8707" width="33.42578125" style="8" customWidth="1"/>
    <col min="8708" max="8708" width="45.85546875" style="8" bestFit="1" customWidth="1"/>
    <col min="8709" max="8709" width="84.7109375" style="8" customWidth="1"/>
    <col min="8710" max="8710" width="83.5703125" style="8" customWidth="1"/>
    <col min="8711" max="8712" width="0" style="8" hidden="1" customWidth="1"/>
    <col min="8713" max="8960" width="11.42578125" style="8"/>
    <col min="8961" max="8961" width="5.85546875" style="8" customWidth="1"/>
    <col min="8962" max="8962" width="10.5703125" style="8" customWidth="1"/>
    <col min="8963" max="8963" width="33.42578125" style="8" customWidth="1"/>
    <col min="8964" max="8964" width="45.85546875" style="8" bestFit="1" customWidth="1"/>
    <col min="8965" max="8965" width="84.7109375" style="8" customWidth="1"/>
    <col min="8966" max="8966" width="83.5703125" style="8" customWidth="1"/>
    <col min="8967" max="8968" width="0" style="8" hidden="1" customWidth="1"/>
    <col min="8969" max="9216" width="11.42578125" style="8"/>
    <col min="9217" max="9217" width="5.85546875" style="8" customWidth="1"/>
    <col min="9218" max="9218" width="10.5703125" style="8" customWidth="1"/>
    <col min="9219" max="9219" width="33.42578125" style="8" customWidth="1"/>
    <col min="9220" max="9220" width="45.85546875" style="8" bestFit="1" customWidth="1"/>
    <col min="9221" max="9221" width="84.7109375" style="8" customWidth="1"/>
    <col min="9222" max="9222" width="83.5703125" style="8" customWidth="1"/>
    <col min="9223" max="9224" width="0" style="8" hidden="1" customWidth="1"/>
    <col min="9225" max="9472" width="11.42578125" style="8"/>
    <col min="9473" max="9473" width="5.85546875" style="8" customWidth="1"/>
    <col min="9474" max="9474" width="10.5703125" style="8" customWidth="1"/>
    <col min="9475" max="9475" width="33.42578125" style="8" customWidth="1"/>
    <col min="9476" max="9476" width="45.85546875" style="8" bestFit="1" customWidth="1"/>
    <col min="9477" max="9477" width="84.7109375" style="8" customWidth="1"/>
    <col min="9478" max="9478" width="83.5703125" style="8" customWidth="1"/>
    <col min="9479" max="9480" width="0" style="8" hidden="1" customWidth="1"/>
    <col min="9481" max="9728" width="11.42578125" style="8"/>
    <col min="9729" max="9729" width="5.85546875" style="8" customWidth="1"/>
    <col min="9730" max="9730" width="10.5703125" style="8" customWidth="1"/>
    <col min="9731" max="9731" width="33.42578125" style="8" customWidth="1"/>
    <col min="9732" max="9732" width="45.85546875" style="8" bestFit="1" customWidth="1"/>
    <col min="9733" max="9733" width="84.7109375" style="8" customWidth="1"/>
    <col min="9734" max="9734" width="83.5703125" style="8" customWidth="1"/>
    <col min="9735" max="9736" width="0" style="8" hidden="1" customWidth="1"/>
    <col min="9737" max="9984" width="11.42578125" style="8"/>
    <col min="9985" max="9985" width="5.85546875" style="8" customWidth="1"/>
    <col min="9986" max="9986" width="10.5703125" style="8" customWidth="1"/>
    <col min="9987" max="9987" width="33.42578125" style="8" customWidth="1"/>
    <col min="9988" max="9988" width="45.85546875" style="8" bestFit="1" customWidth="1"/>
    <col min="9989" max="9989" width="84.7109375" style="8" customWidth="1"/>
    <col min="9990" max="9990" width="83.5703125" style="8" customWidth="1"/>
    <col min="9991" max="9992" width="0" style="8" hidden="1" customWidth="1"/>
    <col min="9993" max="10240" width="11.42578125" style="8"/>
    <col min="10241" max="10241" width="5.85546875" style="8" customWidth="1"/>
    <col min="10242" max="10242" width="10.5703125" style="8" customWidth="1"/>
    <col min="10243" max="10243" width="33.42578125" style="8" customWidth="1"/>
    <col min="10244" max="10244" width="45.85546875" style="8" bestFit="1" customWidth="1"/>
    <col min="10245" max="10245" width="84.7109375" style="8" customWidth="1"/>
    <col min="10246" max="10246" width="83.5703125" style="8" customWidth="1"/>
    <col min="10247" max="10248" width="0" style="8" hidden="1" customWidth="1"/>
    <col min="10249" max="10496" width="11.42578125" style="8"/>
    <col min="10497" max="10497" width="5.85546875" style="8" customWidth="1"/>
    <col min="10498" max="10498" width="10.5703125" style="8" customWidth="1"/>
    <col min="10499" max="10499" width="33.42578125" style="8" customWidth="1"/>
    <col min="10500" max="10500" width="45.85546875" style="8" bestFit="1" customWidth="1"/>
    <col min="10501" max="10501" width="84.7109375" style="8" customWidth="1"/>
    <col min="10502" max="10502" width="83.5703125" style="8" customWidth="1"/>
    <col min="10503" max="10504" width="0" style="8" hidden="1" customWidth="1"/>
    <col min="10505" max="10752" width="11.42578125" style="8"/>
    <col min="10753" max="10753" width="5.85546875" style="8" customWidth="1"/>
    <col min="10754" max="10754" width="10.5703125" style="8" customWidth="1"/>
    <col min="10755" max="10755" width="33.42578125" style="8" customWidth="1"/>
    <col min="10756" max="10756" width="45.85546875" style="8" bestFit="1" customWidth="1"/>
    <col min="10757" max="10757" width="84.7109375" style="8" customWidth="1"/>
    <col min="10758" max="10758" width="83.5703125" style="8" customWidth="1"/>
    <col min="10759" max="10760" width="0" style="8" hidden="1" customWidth="1"/>
    <col min="10761" max="11008" width="11.42578125" style="8"/>
    <col min="11009" max="11009" width="5.85546875" style="8" customWidth="1"/>
    <col min="11010" max="11010" width="10.5703125" style="8" customWidth="1"/>
    <col min="11011" max="11011" width="33.42578125" style="8" customWidth="1"/>
    <col min="11012" max="11012" width="45.85546875" style="8" bestFit="1" customWidth="1"/>
    <col min="11013" max="11013" width="84.7109375" style="8" customWidth="1"/>
    <col min="11014" max="11014" width="83.5703125" style="8" customWidth="1"/>
    <col min="11015" max="11016" width="0" style="8" hidden="1" customWidth="1"/>
    <col min="11017" max="11264" width="11.42578125" style="8"/>
    <col min="11265" max="11265" width="5.85546875" style="8" customWidth="1"/>
    <col min="11266" max="11266" width="10.5703125" style="8" customWidth="1"/>
    <col min="11267" max="11267" width="33.42578125" style="8" customWidth="1"/>
    <col min="11268" max="11268" width="45.85546875" style="8" bestFit="1" customWidth="1"/>
    <col min="11269" max="11269" width="84.7109375" style="8" customWidth="1"/>
    <col min="11270" max="11270" width="83.5703125" style="8" customWidth="1"/>
    <col min="11271" max="11272" width="0" style="8" hidden="1" customWidth="1"/>
    <col min="11273" max="11520" width="11.42578125" style="8"/>
    <col min="11521" max="11521" width="5.85546875" style="8" customWidth="1"/>
    <col min="11522" max="11522" width="10.5703125" style="8" customWidth="1"/>
    <col min="11523" max="11523" width="33.42578125" style="8" customWidth="1"/>
    <col min="11524" max="11524" width="45.85546875" style="8" bestFit="1" customWidth="1"/>
    <col min="11525" max="11525" width="84.7109375" style="8" customWidth="1"/>
    <col min="11526" max="11526" width="83.5703125" style="8" customWidth="1"/>
    <col min="11527" max="11528" width="0" style="8" hidden="1" customWidth="1"/>
    <col min="11529" max="11776" width="11.42578125" style="8"/>
    <col min="11777" max="11777" width="5.85546875" style="8" customWidth="1"/>
    <col min="11778" max="11778" width="10.5703125" style="8" customWidth="1"/>
    <col min="11779" max="11779" width="33.42578125" style="8" customWidth="1"/>
    <col min="11780" max="11780" width="45.85546875" style="8" bestFit="1" customWidth="1"/>
    <col min="11781" max="11781" width="84.7109375" style="8" customWidth="1"/>
    <col min="11782" max="11782" width="83.5703125" style="8" customWidth="1"/>
    <col min="11783" max="11784" width="0" style="8" hidden="1" customWidth="1"/>
    <col min="11785" max="12032" width="11.42578125" style="8"/>
    <col min="12033" max="12033" width="5.85546875" style="8" customWidth="1"/>
    <col min="12034" max="12034" width="10.5703125" style="8" customWidth="1"/>
    <col min="12035" max="12035" width="33.42578125" style="8" customWidth="1"/>
    <col min="12036" max="12036" width="45.85546875" style="8" bestFit="1" customWidth="1"/>
    <col min="12037" max="12037" width="84.7109375" style="8" customWidth="1"/>
    <col min="12038" max="12038" width="83.5703125" style="8" customWidth="1"/>
    <col min="12039" max="12040" width="0" style="8" hidden="1" customWidth="1"/>
    <col min="12041" max="12288" width="11.42578125" style="8"/>
    <col min="12289" max="12289" width="5.85546875" style="8" customWidth="1"/>
    <col min="12290" max="12290" width="10.5703125" style="8" customWidth="1"/>
    <col min="12291" max="12291" width="33.42578125" style="8" customWidth="1"/>
    <col min="12292" max="12292" width="45.85546875" style="8" bestFit="1" customWidth="1"/>
    <col min="12293" max="12293" width="84.7109375" style="8" customWidth="1"/>
    <col min="12294" max="12294" width="83.5703125" style="8" customWidth="1"/>
    <col min="12295" max="12296" width="0" style="8" hidden="1" customWidth="1"/>
    <col min="12297" max="12544" width="11.42578125" style="8"/>
    <col min="12545" max="12545" width="5.85546875" style="8" customWidth="1"/>
    <col min="12546" max="12546" width="10.5703125" style="8" customWidth="1"/>
    <col min="12547" max="12547" width="33.42578125" style="8" customWidth="1"/>
    <col min="12548" max="12548" width="45.85546875" style="8" bestFit="1" customWidth="1"/>
    <col min="12549" max="12549" width="84.7109375" style="8" customWidth="1"/>
    <col min="12550" max="12550" width="83.5703125" style="8" customWidth="1"/>
    <col min="12551" max="12552" width="0" style="8" hidden="1" customWidth="1"/>
    <col min="12553" max="12800" width="11.42578125" style="8"/>
    <col min="12801" max="12801" width="5.85546875" style="8" customWidth="1"/>
    <col min="12802" max="12802" width="10.5703125" style="8" customWidth="1"/>
    <col min="12803" max="12803" width="33.42578125" style="8" customWidth="1"/>
    <col min="12804" max="12804" width="45.85546875" style="8" bestFit="1" customWidth="1"/>
    <col min="12805" max="12805" width="84.7109375" style="8" customWidth="1"/>
    <col min="12806" max="12806" width="83.5703125" style="8" customWidth="1"/>
    <col min="12807" max="12808" width="0" style="8" hidden="1" customWidth="1"/>
    <col min="12809" max="13056" width="11.42578125" style="8"/>
    <col min="13057" max="13057" width="5.85546875" style="8" customWidth="1"/>
    <col min="13058" max="13058" width="10.5703125" style="8" customWidth="1"/>
    <col min="13059" max="13059" width="33.42578125" style="8" customWidth="1"/>
    <col min="13060" max="13060" width="45.85546875" style="8" bestFit="1" customWidth="1"/>
    <col min="13061" max="13061" width="84.7109375" style="8" customWidth="1"/>
    <col min="13062" max="13062" width="83.5703125" style="8" customWidth="1"/>
    <col min="13063" max="13064" width="0" style="8" hidden="1" customWidth="1"/>
    <col min="13065" max="13312" width="11.42578125" style="8"/>
    <col min="13313" max="13313" width="5.85546875" style="8" customWidth="1"/>
    <col min="13314" max="13314" width="10.5703125" style="8" customWidth="1"/>
    <col min="13315" max="13315" width="33.42578125" style="8" customWidth="1"/>
    <col min="13316" max="13316" width="45.85546875" style="8" bestFit="1" customWidth="1"/>
    <col min="13317" max="13317" width="84.7109375" style="8" customWidth="1"/>
    <col min="13318" max="13318" width="83.5703125" style="8" customWidth="1"/>
    <col min="13319" max="13320" width="0" style="8" hidden="1" customWidth="1"/>
    <col min="13321" max="13568" width="11.42578125" style="8"/>
    <col min="13569" max="13569" width="5.85546875" style="8" customWidth="1"/>
    <col min="13570" max="13570" width="10.5703125" style="8" customWidth="1"/>
    <col min="13571" max="13571" width="33.42578125" style="8" customWidth="1"/>
    <col min="13572" max="13572" width="45.85546875" style="8" bestFit="1" customWidth="1"/>
    <col min="13573" max="13573" width="84.7109375" style="8" customWidth="1"/>
    <col min="13574" max="13574" width="83.5703125" style="8" customWidth="1"/>
    <col min="13575" max="13576" width="0" style="8" hidden="1" customWidth="1"/>
    <col min="13577" max="13824" width="11.42578125" style="8"/>
    <col min="13825" max="13825" width="5.85546875" style="8" customWidth="1"/>
    <col min="13826" max="13826" width="10.5703125" style="8" customWidth="1"/>
    <col min="13827" max="13827" width="33.42578125" style="8" customWidth="1"/>
    <col min="13828" max="13828" width="45.85546875" style="8" bestFit="1" customWidth="1"/>
    <col min="13829" max="13829" width="84.7109375" style="8" customWidth="1"/>
    <col min="13830" max="13830" width="83.5703125" style="8" customWidth="1"/>
    <col min="13831" max="13832" width="0" style="8" hidden="1" customWidth="1"/>
    <col min="13833" max="14080" width="11.42578125" style="8"/>
    <col min="14081" max="14081" width="5.85546875" style="8" customWidth="1"/>
    <col min="14082" max="14082" width="10.5703125" style="8" customWidth="1"/>
    <col min="14083" max="14083" width="33.42578125" style="8" customWidth="1"/>
    <col min="14084" max="14084" width="45.85546875" style="8" bestFit="1" customWidth="1"/>
    <col min="14085" max="14085" width="84.7109375" style="8" customWidth="1"/>
    <col min="14086" max="14086" width="83.5703125" style="8" customWidth="1"/>
    <col min="14087" max="14088" width="0" style="8" hidden="1" customWidth="1"/>
    <col min="14089" max="14336" width="11.42578125" style="8"/>
    <col min="14337" max="14337" width="5.85546875" style="8" customWidth="1"/>
    <col min="14338" max="14338" width="10.5703125" style="8" customWidth="1"/>
    <col min="14339" max="14339" width="33.42578125" style="8" customWidth="1"/>
    <col min="14340" max="14340" width="45.85546875" style="8" bestFit="1" customWidth="1"/>
    <col min="14341" max="14341" width="84.7109375" style="8" customWidth="1"/>
    <col min="14342" max="14342" width="83.5703125" style="8" customWidth="1"/>
    <col min="14343" max="14344" width="0" style="8" hidden="1" customWidth="1"/>
    <col min="14345" max="14592" width="11.42578125" style="8"/>
    <col min="14593" max="14593" width="5.85546875" style="8" customWidth="1"/>
    <col min="14594" max="14594" width="10.5703125" style="8" customWidth="1"/>
    <col min="14595" max="14595" width="33.42578125" style="8" customWidth="1"/>
    <col min="14596" max="14596" width="45.85546875" style="8" bestFit="1" customWidth="1"/>
    <col min="14597" max="14597" width="84.7109375" style="8" customWidth="1"/>
    <col min="14598" max="14598" width="83.5703125" style="8" customWidth="1"/>
    <col min="14599" max="14600" width="0" style="8" hidden="1" customWidth="1"/>
    <col min="14601" max="14848" width="11.42578125" style="8"/>
    <col min="14849" max="14849" width="5.85546875" style="8" customWidth="1"/>
    <col min="14850" max="14850" width="10.5703125" style="8" customWidth="1"/>
    <col min="14851" max="14851" width="33.42578125" style="8" customWidth="1"/>
    <col min="14852" max="14852" width="45.85546875" style="8" bestFit="1" customWidth="1"/>
    <col min="14853" max="14853" width="84.7109375" style="8" customWidth="1"/>
    <col min="14854" max="14854" width="83.5703125" style="8" customWidth="1"/>
    <col min="14855" max="14856" width="0" style="8" hidden="1" customWidth="1"/>
    <col min="14857" max="15104" width="11.42578125" style="8"/>
    <col min="15105" max="15105" width="5.85546875" style="8" customWidth="1"/>
    <col min="15106" max="15106" width="10.5703125" style="8" customWidth="1"/>
    <col min="15107" max="15107" width="33.42578125" style="8" customWidth="1"/>
    <col min="15108" max="15108" width="45.85546875" style="8" bestFit="1" customWidth="1"/>
    <col min="15109" max="15109" width="84.7109375" style="8" customWidth="1"/>
    <col min="15110" max="15110" width="83.5703125" style="8" customWidth="1"/>
    <col min="15111" max="15112" width="0" style="8" hidden="1" customWidth="1"/>
    <col min="15113" max="15360" width="11.42578125" style="8"/>
    <col min="15361" max="15361" width="5.85546875" style="8" customWidth="1"/>
    <col min="15362" max="15362" width="10.5703125" style="8" customWidth="1"/>
    <col min="15363" max="15363" width="33.42578125" style="8" customWidth="1"/>
    <col min="15364" max="15364" width="45.85546875" style="8" bestFit="1" customWidth="1"/>
    <col min="15365" max="15365" width="84.7109375" style="8" customWidth="1"/>
    <col min="15366" max="15366" width="83.5703125" style="8" customWidth="1"/>
    <col min="15367" max="15368" width="0" style="8" hidden="1" customWidth="1"/>
    <col min="15369" max="15616" width="11.42578125" style="8"/>
    <col min="15617" max="15617" width="5.85546875" style="8" customWidth="1"/>
    <col min="15618" max="15618" width="10.5703125" style="8" customWidth="1"/>
    <col min="15619" max="15619" width="33.42578125" style="8" customWidth="1"/>
    <col min="15620" max="15620" width="45.85546875" style="8" bestFit="1" customWidth="1"/>
    <col min="15621" max="15621" width="84.7109375" style="8" customWidth="1"/>
    <col min="15622" max="15622" width="83.5703125" style="8" customWidth="1"/>
    <col min="15623" max="15624" width="0" style="8" hidden="1" customWidth="1"/>
    <col min="15625" max="15872" width="11.42578125" style="8"/>
    <col min="15873" max="15873" width="5.85546875" style="8" customWidth="1"/>
    <col min="15874" max="15874" width="10.5703125" style="8" customWidth="1"/>
    <col min="15875" max="15875" width="33.42578125" style="8" customWidth="1"/>
    <col min="15876" max="15876" width="45.85546875" style="8" bestFit="1" customWidth="1"/>
    <col min="15877" max="15877" width="84.7109375" style="8" customWidth="1"/>
    <col min="15878" max="15878" width="83.5703125" style="8" customWidth="1"/>
    <col min="15879" max="15880" width="0" style="8" hidden="1" customWidth="1"/>
    <col min="15881" max="16128" width="11.42578125" style="8"/>
    <col min="16129" max="16129" width="5.85546875" style="8" customWidth="1"/>
    <col min="16130" max="16130" width="10.5703125" style="8" customWidth="1"/>
    <col min="16131" max="16131" width="33.42578125" style="8" customWidth="1"/>
    <col min="16132" max="16132" width="45.85546875" style="8" bestFit="1" customWidth="1"/>
    <col min="16133" max="16133" width="84.7109375" style="8" customWidth="1"/>
    <col min="16134" max="16134" width="83.5703125" style="8" customWidth="1"/>
    <col min="16135" max="16136" width="0" style="8" hidden="1" customWidth="1"/>
    <col min="16137" max="16384" width="11.42578125" style="8"/>
  </cols>
  <sheetData>
    <row r="1" spans="1:8" ht="15" customHeight="1" x14ac:dyDescent="0.2">
      <c r="A1" s="885" t="s">
        <v>24</v>
      </c>
      <c r="B1" s="885"/>
      <c r="C1" s="885"/>
      <c r="D1" s="885"/>
      <c r="E1" s="885"/>
      <c r="F1" s="885"/>
      <c r="G1" s="885"/>
      <c r="H1" s="885"/>
    </row>
    <row r="2" spans="1:8" ht="15" customHeight="1" x14ac:dyDescent="0.2">
      <c r="A2" s="885"/>
      <c r="B2" s="885"/>
      <c r="C2" s="885"/>
      <c r="D2" s="885"/>
      <c r="E2" s="885"/>
      <c r="F2" s="885"/>
      <c r="G2" s="885"/>
      <c r="H2" s="885"/>
    </row>
    <row r="3" spans="1:8" ht="15" customHeight="1" x14ac:dyDescent="0.2">
      <c r="A3" s="885"/>
      <c r="B3" s="885"/>
      <c r="C3" s="885"/>
      <c r="D3" s="885"/>
      <c r="E3" s="885"/>
      <c r="F3" s="885"/>
      <c r="G3" s="885"/>
      <c r="H3" s="885"/>
    </row>
    <row r="4" spans="1:8" ht="37.5" x14ac:dyDescent="0.2">
      <c r="A4" s="9" t="s">
        <v>10</v>
      </c>
      <c r="B4" s="9" t="s">
        <v>13</v>
      </c>
      <c r="C4" s="9" t="s">
        <v>25</v>
      </c>
      <c r="D4" s="9" t="s">
        <v>11</v>
      </c>
      <c r="E4" s="9" t="s">
        <v>12</v>
      </c>
      <c r="F4" s="9" t="s">
        <v>26</v>
      </c>
      <c r="G4" s="9" t="s">
        <v>27</v>
      </c>
      <c r="H4" s="9" t="s">
        <v>28</v>
      </c>
    </row>
    <row r="5" spans="1:8" s="16" customFormat="1" ht="134.25" customHeight="1" x14ac:dyDescent="0.2">
      <c r="A5" s="10">
        <v>1</v>
      </c>
      <c r="B5" s="886" t="s">
        <v>29</v>
      </c>
      <c r="C5" s="11" t="s">
        <v>30</v>
      </c>
      <c r="D5" s="12" t="s">
        <v>31</v>
      </c>
      <c r="E5" s="13" t="s">
        <v>32</v>
      </c>
      <c r="F5" s="14" t="s">
        <v>33</v>
      </c>
      <c r="G5" s="15" t="s">
        <v>34</v>
      </c>
      <c r="H5" s="15" t="s">
        <v>35</v>
      </c>
    </row>
    <row r="6" spans="1:8" s="21" customFormat="1" ht="126" x14ac:dyDescent="0.2">
      <c r="A6" s="10">
        <v>2</v>
      </c>
      <c r="B6" s="886"/>
      <c r="C6" s="17" t="s">
        <v>36</v>
      </c>
      <c r="D6" s="18" t="s">
        <v>37</v>
      </c>
      <c r="E6" s="13" t="s">
        <v>38</v>
      </c>
      <c r="F6" s="19" t="s">
        <v>39</v>
      </c>
      <c r="G6" s="20" t="s">
        <v>40</v>
      </c>
      <c r="H6" s="20" t="s">
        <v>41</v>
      </c>
    </row>
    <row r="7" spans="1:8" s="21" customFormat="1" ht="126" x14ac:dyDescent="0.2">
      <c r="A7" s="10">
        <v>3</v>
      </c>
      <c r="B7" s="886"/>
      <c r="C7" s="17" t="s">
        <v>42</v>
      </c>
      <c r="D7" s="18" t="s">
        <v>43</v>
      </c>
      <c r="E7" s="13" t="s">
        <v>44</v>
      </c>
      <c r="F7" s="14" t="s">
        <v>45</v>
      </c>
      <c r="G7" s="22" t="s">
        <v>46</v>
      </c>
      <c r="H7" s="22" t="s">
        <v>47</v>
      </c>
    </row>
    <row r="8" spans="1:8" s="21" customFormat="1" ht="144" x14ac:dyDescent="0.2">
      <c r="A8" s="23">
        <v>4</v>
      </c>
      <c r="B8" s="887" t="s">
        <v>48</v>
      </c>
      <c r="C8" s="24" t="s">
        <v>49</v>
      </c>
      <c r="D8" s="25" t="s">
        <v>50</v>
      </c>
      <c r="E8" s="26" t="s">
        <v>51</v>
      </c>
      <c r="F8" s="27" t="s">
        <v>52</v>
      </c>
      <c r="G8" s="20" t="s">
        <v>53</v>
      </c>
      <c r="H8" s="28" t="s">
        <v>54</v>
      </c>
    </row>
    <row r="9" spans="1:8" s="21" customFormat="1" ht="108" x14ac:dyDescent="0.2">
      <c r="A9" s="23">
        <v>5</v>
      </c>
      <c r="B9" s="887"/>
      <c r="C9" s="24" t="s">
        <v>55</v>
      </c>
      <c r="D9" s="25" t="s">
        <v>56</v>
      </c>
      <c r="E9" s="26" t="s">
        <v>57</v>
      </c>
      <c r="F9" s="29" t="s">
        <v>58</v>
      </c>
      <c r="G9" s="20" t="s">
        <v>59</v>
      </c>
      <c r="H9" s="20" t="s">
        <v>60</v>
      </c>
    </row>
    <row r="10" spans="1:8" s="21" customFormat="1" ht="90" x14ac:dyDescent="0.2">
      <c r="A10" s="23">
        <v>6</v>
      </c>
      <c r="B10" s="887"/>
      <c r="C10" s="24" t="s">
        <v>61</v>
      </c>
      <c r="D10" s="25" t="s">
        <v>62</v>
      </c>
      <c r="E10" s="26" t="s">
        <v>63</v>
      </c>
      <c r="F10" s="27" t="s">
        <v>64</v>
      </c>
      <c r="G10" s="20" t="s">
        <v>65</v>
      </c>
      <c r="H10" s="20" t="s">
        <v>66</v>
      </c>
    </row>
    <row r="11" spans="1:8" s="21" customFormat="1" ht="180" x14ac:dyDescent="0.2">
      <c r="A11" s="30">
        <v>7</v>
      </c>
      <c r="B11" s="888" t="s">
        <v>310</v>
      </c>
      <c r="C11" s="31" t="s">
        <v>67</v>
      </c>
      <c r="D11" s="32" t="s">
        <v>68</v>
      </c>
      <c r="E11" s="33" t="s">
        <v>69</v>
      </c>
      <c r="F11" s="34" t="s">
        <v>70</v>
      </c>
      <c r="G11" s="20" t="s">
        <v>71</v>
      </c>
      <c r="H11" s="20" t="s">
        <v>72</v>
      </c>
    </row>
    <row r="12" spans="1:8" s="21" customFormat="1" ht="144" x14ac:dyDescent="0.2">
      <c r="A12" s="30">
        <v>8</v>
      </c>
      <c r="B12" s="888"/>
      <c r="C12" s="31" t="s">
        <v>73</v>
      </c>
      <c r="D12" s="32" t="s">
        <v>74</v>
      </c>
      <c r="E12" s="33" t="s">
        <v>75</v>
      </c>
      <c r="F12" s="35" t="s">
        <v>76</v>
      </c>
      <c r="G12" s="20" t="s">
        <v>77</v>
      </c>
      <c r="H12" s="20" t="s">
        <v>78</v>
      </c>
    </row>
    <row r="13" spans="1:8" s="40" customFormat="1" ht="61.5" customHeight="1" x14ac:dyDescent="0.2">
      <c r="A13" s="36">
        <v>9</v>
      </c>
      <c r="B13" s="888"/>
      <c r="C13" s="37" t="s">
        <v>79</v>
      </c>
      <c r="D13" s="38" t="s">
        <v>80</v>
      </c>
      <c r="E13" s="33" t="s">
        <v>81</v>
      </c>
      <c r="F13" s="33" t="s">
        <v>82</v>
      </c>
      <c r="G13" s="39" t="s">
        <v>83</v>
      </c>
      <c r="H13" s="39" t="s">
        <v>84</v>
      </c>
    </row>
    <row r="14" spans="1:8" s="21" customFormat="1" ht="126" x14ac:dyDescent="0.2">
      <c r="A14" s="41">
        <v>10</v>
      </c>
      <c r="B14" s="889" t="s">
        <v>311</v>
      </c>
      <c r="C14" s="42" t="s">
        <v>85</v>
      </c>
      <c r="D14" s="43" t="s">
        <v>86</v>
      </c>
      <c r="E14" s="44" t="s">
        <v>87</v>
      </c>
      <c r="F14" s="45" t="s">
        <v>88</v>
      </c>
      <c r="G14" s="20" t="s">
        <v>89</v>
      </c>
      <c r="H14" s="20" t="s">
        <v>90</v>
      </c>
    </row>
    <row r="15" spans="1:8" s="21" customFormat="1" ht="144" x14ac:dyDescent="0.2">
      <c r="A15" s="41">
        <v>11</v>
      </c>
      <c r="B15" s="889"/>
      <c r="C15" s="42" t="s">
        <v>91</v>
      </c>
      <c r="D15" s="43" t="s">
        <v>92</v>
      </c>
      <c r="E15" s="44" t="s">
        <v>93</v>
      </c>
      <c r="F15" s="45" t="s">
        <v>94</v>
      </c>
      <c r="G15" s="46" t="s">
        <v>95</v>
      </c>
      <c r="H15" s="46" t="s">
        <v>96</v>
      </c>
    </row>
    <row r="16" spans="1:8" s="21" customFormat="1" ht="59.25" customHeight="1" x14ac:dyDescent="0.2">
      <c r="A16" s="41">
        <v>12</v>
      </c>
      <c r="B16" s="889"/>
      <c r="C16" s="42" t="s">
        <v>97</v>
      </c>
      <c r="D16" s="43" t="s">
        <v>98</v>
      </c>
      <c r="E16" s="44" t="s">
        <v>15</v>
      </c>
      <c r="F16" s="45" t="s">
        <v>99</v>
      </c>
      <c r="G16" s="20" t="s">
        <v>100</v>
      </c>
      <c r="H16" s="20" t="s">
        <v>101</v>
      </c>
    </row>
  </sheetData>
  <mergeCells count="5">
    <mergeCell ref="A1:H3"/>
    <mergeCell ref="B5:B7"/>
    <mergeCell ref="B8:B10"/>
    <mergeCell ref="B11:B13"/>
    <mergeCell ref="B14:B16"/>
  </mergeCells>
  <printOptions horizontalCentered="1"/>
  <pageMargins left="0.70866141732283472" right="0.70866141732283472" top="0.74803149606299213" bottom="0.74803149606299213" header="0.31496062992125984" footer="0.31496062992125984"/>
  <pageSetup paperSize="9" scale="32"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U84"/>
  <sheetViews>
    <sheetView zoomScaleNormal="100" workbookViewId="0">
      <selection activeCell="A31" sqref="A31:H31"/>
    </sheetView>
  </sheetViews>
  <sheetFormatPr baseColWidth="10" defaultColWidth="0" defaultRowHeight="0" customHeight="1" zeroHeight="1" x14ac:dyDescent="0.2"/>
  <cols>
    <col min="1" max="1" width="5.7109375" style="160" customWidth="1"/>
    <col min="2" max="2" width="11" style="160" customWidth="1"/>
    <col min="3" max="3" width="10" style="160" customWidth="1"/>
    <col min="4" max="4" width="15.28515625" style="160" customWidth="1"/>
    <col min="5" max="5" width="27.42578125" style="160" customWidth="1"/>
    <col min="6" max="6" width="9.5703125" style="160" customWidth="1"/>
    <col min="7" max="7" width="14.85546875" style="161" customWidth="1"/>
    <col min="8" max="8" width="21.5703125" style="160" customWidth="1"/>
    <col min="9" max="9" width="17.140625" style="161" customWidth="1"/>
    <col min="10" max="10" width="16" style="161" customWidth="1"/>
    <col min="11" max="12" width="7.85546875" style="120" hidden="1" customWidth="1"/>
    <col min="13" max="13" width="19" style="117" hidden="1" customWidth="1"/>
    <col min="14" max="14" width="17.28515625" style="117" hidden="1" customWidth="1"/>
    <col min="15" max="15" width="13.85546875" style="117" hidden="1" customWidth="1"/>
    <col min="16" max="17" width="16.140625" style="117" hidden="1" customWidth="1"/>
    <col min="18" max="18" width="15.85546875" style="117" hidden="1" customWidth="1"/>
    <col min="19" max="19" width="17.42578125" style="117" hidden="1" customWidth="1"/>
    <col min="20" max="20" width="42" style="117" hidden="1" customWidth="1"/>
    <col min="21" max="21" width="25.85546875" style="117" hidden="1" customWidth="1"/>
    <col min="22" max="16384" width="11.42578125" style="117" hidden="1"/>
  </cols>
  <sheetData>
    <row r="1" spans="1:19" ht="11.25" x14ac:dyDescent="0.2">
      <c r="A1" s="909"/>
      <c r="B1" s="910"/>
      <c r="C1" s="911"/>
      <c r="D1" s="922" t="s">
        <v>242</v>
      </c>
      <c r="E1" s="923"/>
      <c r="F1" s="923"/>
      <c r="G1" s="923"/>
      <c r="H1" s="924"/>
      <c r="I1" s="114" t="s">
        <v>228</v>
      </c>
      <c r="J1" s="115">
        <v>42214</v>
      </c>
      <c r="K1" s="116"/>
      <c r="L1" s="116"/>
    </row>
    <row r="2" spans="1:19" ht="11.25" x14ac:dyDescent="0.2">
      <c r="A2" s="912"/>
      <c r="B2" s="913"/>
      <c r="C2" s="914"/>
      <c r="D2" s="925"/>
      <c r="E2" s="926"/>
      <c r="F2" s="926"/>
      <c r="G2" s="926"/>
      <c r="H2" s="927"/>
      <c r="I2" s="114" t="s">
        <v>229</v>
      </c>
      <c r="J2" s="118"/>
      <c r="K2" s="119"/>
      <c r="L2" s="119"/>
    </row>
    <row r="3" spans="1:19" ht="13.5" customHeight="1" x14ac:dyDescent="0.2">
      <c r="A3" s="912"/>
      <c r="B3" s="913"/>
      <c r="C3" s="914"/>
      <c r="D3" s="949" t="s">
        <v>243</v>
      </c>
      <c r="E3" s="950"/>
      <c r="F3" s="950"/>
      <c r="G3" s="950"/>
      <c r="H3" s="951"/>
      <c r="I3" s="114" t="s">
        <v>230</v>
      </c>
      <c r="J3" s="115" t="s">
        <v>233</v>
      </c>
      <c r="K3" s="116"/>
      <c r="L3" s="116"/>
    </row>
    <row r="4" spans="1:19" ht="11.25" x14ac:dyDescent="0.2">
      <c r="A4" s="915"/>
      <c r="B4" s="916"/>
      <c r="C4" s="917"/>
      <c r="D4" s="952"/>
      <c r="E4" s="953"/>
      <c r="F4" s="953"/>
      <c r="G4" s="953"/>
      <c r="H4" s="954"/>
      <c r="I4" s="114" t="s">
        <v>231</v>
      </c>
      <c r="J4" s="118"/>
      <c r="K4" s="119"/>
      <c r="L4" s="119"/>
    </row>
    <row r="5" spans="1:19" ht="7.5" customHeight="1" x14ac:dyDescent="0.2">
      <c r="A5" s="955"/>
      <c r="B5" s="955"/>
      <c r="C5" s="955"/>
      <c r="D5" s="955"/>
      <c r="E5" s="955"/>
      <c r="F5" s="955"/>
      <c r="G5" s="955"/>
      <c r="H5" s="955"/>
      <c r="I5" s="955"/>
      <c r="J5" s="955"/>
    </row>
    <row r="6" spans="1:19" ht="13.5" customHeight="1" x14ac:dyDescent="0.2">
      <c r="A6" s="918" t="s">
        <v>1</v>
      </c>
      <c r="B6" s="919"/>
      <c r="C6" s="936" t="str">
        <f>+'FORM.ED-01 ANTERIOR'!D6</f>
        <v>MINISTERIO DEL TRABAJO</v>
      </c>
      <c r="D6" s="937"/>
      <c r="E6" s="938"/>
      <c r="F6" s="920" t="s">
        <v>244</v>
      </c>
      <c r="G6" s="921"/>
      <c r="H6" s="936" t="str">
        <f>+'FORM.ED-01 ANTERIOR'!D10</f>
        <v>ANALISTA DE POLITICAS Y NORMAS DEL SERVICIO PÚBLICO</v>
      </c>
      <c r="I6" s="937"/>
      <c r="J6" s="938"/>
    </row>
    <row r="7" spans="1:19" ht="13.5" customHeight="1" x14ac:dyDescent="0.2">
      <c r="A7" s="918" t="s">
        <v>143</v>
      </c>
      <c r="B7" s="919"/>
      <c r="C7" s="936" t="str">
        <f>+'FORM.ED-01 ANTERIOR'!D7</f>
        <v>DPNSP</v>
      </c>
      <c r="D7" s="937"/>
      <c r="E7" s="938"/>
      <c r="F7" s="920" t="s">
        <v>0</v>
      </c>
      <c r="G7" s="921"/>
      <c r="H7" s="936" t="str">
        <f>+'FORM.ED-01 ANTERIOR'!D8</f>
        <v>RODRÍGUEZ RODRÍGUEZ JUAN RAMÓN</v>
      </c>
      <c r="I7" s="937"/>
      <c r="J7" s="938"/>
    </row>
    <row r="8" spans="1:19" ht="13.5" customHeight="1" x14ac:dyDescent="0.2">
      <c r="A8" s="918" t="s">
        <v>245</v>
      </c>
      <c r="B8" s="919"/>
      <c r="C8" s="999" t="str">
        <f>+'FORM.ED-01 ANTERIOR'!D11</f>
        <v>EJECUTOR DE PROCESOS</v>
      </c>
      <c r="D8" s="1000"/>
      <c r="E8" s="1001"/>
      <c r="F8" s="920" t="s">
        <v>227</v>
      </c>
      <c r="G8" s="921"/>
      <c r="H8" s="936">
        <f>+'FORM.ED-01 ANTERIOR'!D9</f>
        <v>1718151254</v>
      </c>
      <c r="I8" s="937"/>
      <c r="J8" s="938"/>
      <c r="L8" s="121">
        <v>1.0009999999999999</v>
      </c>
    </row>
    <row r="9" spans="1:19" ht="6" customHeight="1" x14ac:dyDescent="0.2">
      <c r="A9" s="122"/>
      <c r="B9" s="117"/>
      <c r="C9" s="122"/>
      <c r="D9" s="123"/>
      <c r="E9" s="122"/>
      <c r="F9" s="122"/>
      <c r="G9" s="122"/>
      <c r="H9" s="122"/>
      <c r="I9" s="122"/>
      <c r="J9" s="124"/>
      <c r="K9" s="124"/>
      <c r="L9" s="124"/>
      <c r="N9" s="125"/>
    </row>
    <row r="10" spans="1:19" ht="9" customHeight="1" x14ac:dyDescent="0.2">
      <c r="A10" s="939" t="s">
        <v>326</v>
      </c>
      <c r="B10" s="940"/>
      <c r="C10" s="940"/>
      <c r="D10" s="940"/>
      <c r="E10" s="940"/>
      <c r="F10" s="940"/>
      <c r="G10" s="940"/>
      <c r="H10" s="941"/>
      <c r="I10" s="945">
        <v>0.4</v>
      </c>
      <c r="J10" s="946"/>
      <c r="K10" s="126"/>
      <c r="L10" s="126"/>
      <c r="M10" s="124"/>
      <c r="N10" s="124"/>
      <c r="O10" s="956"/>
      <c r="P10" s="956"/>
      <c r="Q10" s="124"/>
      <c r="R10" s="127"/>
      <c r="S10" s="127"/>
    </row>
    <row r="11" spans="1:19" ht="9" customHeight="1" x14ac:dyDescent="0.2">
      <c r="A11" s="942"/>
      <c r="B11" s="943"/>
      <c r="C11" s="943"/>
      <c r="D11" s="943"/>
      <c r="E11" s="943"/>
      <c r="F11" s="943"/>
      <c r="G11" s="943"/>
      <c r="H11" s="944"/>
      <c r="I11" s="947"/>
      <c r="J11" s="948"/>
      <c r="K11" s="126"/>
      <c r="L11" s="126"/>
      <c r="M11" s="124"/>
      <c r="N11" s="124"/>
      <c r="O11" s="124"/>
      <c r="P11" s="124"/>
      <c r="Q11" s="124"/>
      <c r="R11" s="127"/>
      <c r="S11" s="127"/>
    </row>
    <row r="12" spans="1:19" s="122" customFormat="1" ht="15" customHeight="1" x14ac:dyDescent="0.2">
      <c r="A12" s="977" t="s">
        <v>269</v>
      </c>
      <c r="B12" s="978"/>
      <c r="C12" s="978"/>
      <c r="D12" s="978"/>
      <c r="E12" s="978"/>
      <c r="F12" s="978"/>
      <c r="G12" s="978"/>
      <c r="H12" s="979"/>
      <c r="I12" s="934">
        <v>0.99309999999999998</v>
      </c>
      <c r="J12" s="935"/>
      <c r="K12" s="128"/>
      <c r="L12" s="128"/>
      <c r="M12" s="124"/>
      <c r="N12" s="129"/>
      <c r="P12" s="125"/>
    </row>
    <row r="13" spans="1:19" s="122" customFormat="1" ht="6.75" customHeight="1" x14ac:dyDescent="0.2">
      <c r="A13" s="961"/>
      <c r="B13" s="961"/>
      <c r="C13" s="961"/>
      <c r="D13" s="961"/>
      <c r="E13" s="961"/>
      <c r="F13" s="961"/>
      <c r="G13" s="961"/>
      <c r="H13" s="961"/>
      <c r="I13" s="961"/>
      <c r="J13" s="961"/>
      <c r="K13" s="128"/>
      <c r="L13" s="128"/>
      <c r="M13" s="124"/>
      <c r="N13" s="129"/>
      <c r="P13" s="125"/>
    </row>
    <row r="14" spans="1:19" s="122" customFormat="1" ht="11.25" x14ac:dyDescent="0.2">
      <c r="A14" s="939" t="s">
        <v>267</v>
      </c>
      <c r="B14" s="940"/>
      <c r="C14" s="940"/>
      <c r="D14" s="940"/>
      <c r="E14" s="940"/>
      <c r="F14" s="940"/>
      <c r="G14" s="940"/>
      <c r="H14" s="941"/>
      <c r="I14" s="945">
        <v>0.3</v>
      </c>
      <c r="J14" s="946"/>
      <c r="K14" s="126"/>
      <c r="L14" s="126"/>
      <c r="M14" s="124"/>
      <c r="P14" s="125"/>
    </row>
    <row r="15" spans="1:19" s="122" customFormat="1" ht="11.25" x14ac:dyDescent="0.2">
      <c r="A15" s="942"/>
      <c r="B15" s="943"/>
      <c r="C15" s="943"/>
      <c r="D15" s="943"/>
      <c r="E15" s="943"/>
      <c r="F15" s="943"/>
      <c r="G15" s="943"/>
      <c r="H15" s="944"/>
      <c r="I15" s="947"/>
      <c r="J15" s="948"/>
      <c r="K15" s="126"/>
      <c r="L15" s="126"/>
      <c r="M15" s="124"/>
      <c r="P15" s="125"/>
    </row>
    <row r="16" spans="1:19" s="122" customFormat="1" ht="11.25" x14ac:dyDescent="0.2">
      <c r="A16" s="962" t="s">
        <v>241</v>
      </c>
      <c r="B16" s="963"/>
      <c r="C16" s="963"/>
      <c r="D16" s="963"/>
      <c r="E16" s="963"/>
      <c r="F16" s="963"/>
      <c r="G16" s="963"/>
      <c r="H16" s="964"/>
      <c r="I16" s="930">
        <f>L16*K16</f>
        <v>0.16666666666666669</v>
      </c>
      <c r="J16" s="931"/>
      <c r="K16" s="171">
        <v>0.4</v>
      </c>
      <c r="L16" s="130">
        <f>'FORM.ED-01 ANTERIOR'!W28</f>
        <v>0.41666666666666669</v>
      </c>
      <c r="M16" s="131"/>
      <c r="N16" s="132" t="s">
        <v>4</v>
      </c>
      <c r="O16" s="133">
        <v>5.0000000000000001E-3</v>
      </c>
      <c r="P16" s="125"/>
    </row>
    <row r="17" spans="1:16" s="122" customFormat="1" ht="15" customHeight="1" x14ac:dyDescent="0.2">
      <c r="A17" s="962" t="s">
        <v>268</v>
      </c>
      <c r="B17" s="963"/>
      <c r="C17" s="963"/>
      <c r="D17" s="963"/>
      <c r="E17" s="963"/>
      <c r="F17" s="963"/>
      <c r="G17" s="963"/>
      <c r="H17" s="964"/>
      <c r="I17" s="930">
        <f>L17*K17</f>
        <v>9.375E-2</v>
      </c>
      <c r="J17" s="931"/>
      <c r="K17" s="171">
        <v>0.1</v>
      </c>
      <c r="L17" s="170">
        <f>'FORM.ED-01 ANTERIOR'!W49</f>
        <v>0.9375</v>
      </c>
      <c r="M17" s="124"/>
      <c r="N17" s="132" t="s">
        <v>5</v>
      </c>
      <c r="O17" s="133">
        <v>0.01</v>
      </c>
      <c r="P17" s="125"/>
    </row>
    <row r="18" spans="1:16" s="122" customFormat="1" ht="15" customHeight="1" x14ac:dyDescent="0.2">
      <c r="A18" s="962" t="s">
        <v>246</v>
      </c>
      <c r="B18" s="963"/>
      <c r="C18" s="963"/>
      <c r="D18" s="963"/>
      <c r="E18" s="963"/>
      <c r="F18" s="963"/>
      <c r="G18" s="963"/>
      <c r="H18" s="964"/>
      <c r="I18" s="930">
        <f>L18*K18</f>
        <v>0.1</v>
      </c>
      <c r="J18" s="931"/>
      <c r="K18" s="171">
        <v>0.1</v>
      </c>
      <c r="L18" s="170">
        <f>'FORM.ED-01 ANTERIOR'!W65</f>
        <v>1</v>
      </c>
      <c r="N18" s="132" t="s">
        <v>6</v>
      </c>
      <c r="O18" s="134">
        <v>0.06</v>
      </c>
      <c r="P18" s="125"/>
    </row>
    <row r="19" spans="1:16" s="122" customFormat="1" ht="15" customHeight="1" x14ac:dyDescent="0.2">
      <c r="A19" s="962" t="s">
        <v>9</v>
      </c>
      <c r="B19" s="963"/>
      <c r="C19" s="963"/>
      <c r="D19" s="963"/>
      <c r="E19" s="963"/>
      <c r="F19" s="963"/>
      <c r="G19" s="963"/>
      <c r="H19" s="964"/>
      <c r="I19" s="930">
        <f>L19*K19</f>
        <v>0.4</v>
      </c>
      <c r="J19" s="931"/>
      <c r="K19" s="171">
        <v>0.4</v>
      </c>
      <c r="L19" s="170">
        <f>'FORM.ED-01 ANTERIOR'!W81</f>
        <v>1</v>
      </c>
      <c r="N19" s="132" t="s">
        <v>7</v>
      </c>
      <c r="O19" s="134">
        <v>0.08</v>
      </c>
      <c r="P19" s="125"/>
    </row>
    <row r="20" spans="1:16" s="122" customFormat="1" ht="15" customHeight="1" x14ac:dyDescent="0.2">
      <c r="A20" s="977" t="s">
        <v>313</v>
      </c>
      <c r="B20" s="978"/>
      <c r="C20" s="978"/>
      <c r="D20" s="978"/>
      <c r="E20" s="978"/>
      <c r="F20" s="978"/>
      <c r="G20" s="978"/>
      <c r="H20" s="979"/>
      <c r="I20" s="932">
        <f>SUM(I16:J19)</f>
        <v>0.76041666666666674</v>
      </c>
      <c r="J20" s="933"/>
      <c r="N20" s="135" t="s">
        <v>272</v>
      </c>
      <c r="O20" s="136"/>
      <c r="P20" s="125"/>
    </row>
    <row r="21" spans="1:16" s="122" customFormat="1" ht="17.25" customHeight="1" x14ac:dyDescent="0.2">
      <c r="A21" s="961"/>
      <c r="B21" s="961"/>
      <c r="C21" s="961"/>
      <c r="D21" s="961"/>
      <c r="E21" s="961"/>
      <c r="F21" s="961"/>
      <c r="G21" s="961"/>
      <c r="H21" s="961"/>
      <c r="I21" s="961"/>
      <c r="J21" s="961"/>
      <c r="P21" s="137"/>
    </row>
    <row r="22" spans="1:16" s="122" customFormat="1" ht="9" customHeight="1" x14ac:dyDescent="0.2">
      <c r="A22" s="957" t="s">
        <v>248</v>
      </c>
      <c r="B22" s="958"/>
      <c r="C22" s="958"/>
      <c r="D22" s="958"/>
      <c r="E22" s="958"/>
      <c r="F22" s="958"/>
      <c r="G22" s="958"/>
      <c r="H22" s="959"/>
      <c r="I22" s="928">
        <v>0.15</v>
      </c>
      <c r="J22" s="929"/>
      <c r="P22" s="137"/>
    </row>
    <row r="23" spans="1:16" s="122" customFormat="1" ht="13.5" customHeight="1" x14ac:dyDescent="0.2">
      <c r="A23" s="993" t="s">
        <v>270</v>
      </c>
      <c r="B23" s="994"/>
      <c r="C23" s="994"/>
      <c r="D23" s="994"/>
      <c r="E23" s="994"/>
      <c r="F23" s="994"/>
      <c r="G23" s="994"/>
      <c r="H23" s="995"/>
      <c r="I23" s="965" t="s">
        <v>247</v>
      </c>
      <c r="J23" s="966"/>
      <c r="K23" s="124"/>
      <c r="L23" s="124"/>
    </row>
    <row r="24" spans="1:16" s="122" customFormat="1" ht="13.5" customHeight="1" x14ac:dyDescent="0.2">
      <c r="A24" s="996" t="s">
        <v>274</v>
      </c>
      <c r="B24" s="997"/>
      <c r="C24" s="997"/>
      <c r="D24" s="997"/>
      <c r="E24" s="997"/>
      <c r="F24" s="997"/>
      <c r="G24" s="997"/>
      <c r="H24" s="998"/>
      <c r="I24" s="934">
        <v>0.77</v>
      </c>
      <c r="J24" s="935"/>
    </row>
    <row r="25" spans="1:16" s="122" customFormat="1" ht="11.25" x14ac:dyDescent="0.2">
      <c r="A25" s="960"/>
      <c r="B25" s="961"/>
      <c r="C25" s="961"/>
      <c r="D25" s="961"/>
      <c r="E25" s="961"/>
      <c r="F25" s="961"/>
      <c r="G25" s="961"/>
      <c r="H25" s="961"/>
      <c r="I25" s="961"/>
      <c r="J25" s="961"/>
    </row>
    <row r="26" spans="1:16" s="122" customFormat="1" ht="9" customHeight="1" x14ac:dyDescent="0.2">
      <c r="A26" s="957" t="s">
        <v>250</v>
      </c>
      <c r="B26" s="958"/>
      <c r="C26" s="958"/>
      <c r="D26" s="958"/>
      <c r="E26" s="958"/>
      <c r="F26" s="958"/>
      <c r="G26" s="958"/>
      <c r="H26" s="959"/>
      <c r="I26" s="928">
        <v>0.15</v>
      </c>
      <c r="J26" s="929"/>
      <c r="K26" s="124"/>
      <c r="L26" s="124"/>
      <c r="M26" s="138"/>
    </row>
    <row r="27" spans="1:16" s="122" customFormat="1" ht="13.5" customHeight="1" x14ac:dyDescent="0.2">
      <c r="A27" s="974" t="s">
        <v>251</v>
      </c>
      <c r="B27" s="975"/>
      <c r="C27" s="975"/>
      <c r="D27" s="975"/>
      <c r="E27" s="975"/>
      <c r="F27" s="975"/>
      <c r="G27" s="975"/>
      <c r="H27" s="976"/>
      <c r="I27" s="965" t="s">
        <v>247</v>
      </c>
      <c r="J27" s="966"/>
      <c r="K27" s="124"/>
      <c r="L27" s="124"/>
      <c r="M27" s="138"/>
    </row>
    <row r="28" spans="1:16" s="122" customFormat="1" ht="11.25" x14ac:dyDescent="0.2">
      <c r="A28" s="977" t="s">
        <v>252</v>
      </c>
      <c r="B28" s="978"/>
      <c r="C28" s="978"/>
      <c r="D28" s="978"/>
      <c r="E28" s="978"/>
      <c r="F28" s="978"/>
      <c r="G28" s="978"/>
      <c r="H28" s="979"/>
      <c r="I28" s="980">
        <v>0.75</v>
      </c>
      <c r="J28" s="981"/>
      <c r="K28" s="124"/>
      <c r="L28" s="124"/>
      <c r="O28" s="139"/>
    </row>
    <row r="29" spans="1:16" s="122" customFormat="1" ht="11.25" x14ac:dyDescent="0.2">
      <c r="A29" s="140"/>
      <c r="B29" s="140"/>
      <c r="C29" s="140"/>
      <c r="D29" s="140"/>
      <c r="E29" s="124"/>
      <c r="F29" s="124"/>
      <c r="G29" s="124"/>
      <c r="H29" s="124"/>
      <c r="I29" s="124"/>
      <c r="J29" s="124"/>
      <c r="K29" s="124"/>
      <c r="L29" s="124"/>
      <c r="O29" s="139"/>
    </row>
    <row r="30" spans="1:16" s="122" customFormat="1" ht="14.25" customHeight="1" x14ac:dyDescent="0.2">
      <c r="A30" s="982" t="s">
        <v>271</v>
      </c>
      <c r="B30" s="983"/>
      <c r="C30" s="983"/>
      <c r="D30" s="983"/>
      <c r="E30" s="983"/>
      <c r="F30" s="983"/>
      <c r="G30" s="983"/>
      <c r="H30" s="983"/>
      <c r="I30" s="983"/>
      <c r="J30" s="984"/>
      <c r="K30" s="124"/>
      <c r="L30" s="124"/>
      <c r="M30" s="141"/>
      <c r="N30" s="139"/>
    </row>
    <row r="31" spans="1:16" s="122" customFormat="1" ht="11.25" x14ac:dyDescent="0.2">
      <c r="A31" s="992" t="s">
        <v>314</v>
      </c>
      <c r="B31" s="983"/>
      <c r="C31" s="983"/>
      <c r="D31" s="983"/>
      <c r="E31" s="983"/>
      <c r="F31" s="983"/>
      <c r="G31" s="983"/>
      <c r="H31" s="984"/>
      <c r="I31" s="967" t="s">
        <v>253</v>
      </c>
      <c r="J31" s="968"/>
      <c r="K31" s="124"/>
      <c r="L31" s="124"/>
      <c r="M31" s="124"/>
      <c r="N31" s="140"/>
      <c r="O31" s="140"/>
    </row>
    <row r="32" spans="1:16" s="122" customFormat="1" ht="15" customHeight="1" thickBot="1" x14ac:dyDescent="0.25">
      <c r="A32" s="969"/>
      <c r="B32" s="970"/>
      <c r="C32" s="970"/>
      <c r="D32" s="970"/>
      <c r="E32" s="970"/>
      <c r="F32" s="970"/>
      <c r="G32" s="970"/>
      <c r="H32" s="971"/>
      <c r="I32" s="972" t="str">
        <f t="shared" ref="I32:I37" si="0">IFERROR(+VLOOKUP(A32,$N$16:$O$20,2,0)," ")</f>
        <v xml:space="preserve"> </v>
      </c>
      <c r="J32" s="973"/>
      <c r="K32" s="124"/>
      <c r="L32" s="124"/>
      <c r="M32" s="142"/>
      <c r="N32" s="987"/>
      <c r="O32" s="988"/>
    </row>
    <row r="33" spans="1:17" s="122" customFormat="1" ht="16.5" thickBot="1" x14ac:dyDescent="0.25">
      <c r="A33" s="969"/>
      <c r="B33" s="970"/>
      <c r="C33" s="970"/>
      <c r="D33" s="970"/>
      <c r="E33" s="970"/>
      <c r="F33" s="970"/>
      <c r="G33" s="970"/>
      <c r="H33" s="971"/>
      <c r="I33" s="972" t="str">
        <f t="shared" si="0"/>
        <v xml:space="preserve"> </v>
      </c>
      <c r="J33" s="973"/>
      <c r="K33" s="124"/>
      <c r="L33" s="124"/>
      <c r="M33" s="143" t="s">
        <v>235</v>
      </c>
      <c r="N33" s="167">
        <v>0.95</v>
      </c>
      <c r="O33" s="167">
        <v>1</v>
      </c>
    </row>
    <row r="34" spans="1:17" s="122" customFormat="1" ht="16.5" thickBot="1" x14ac:dyDescent="0.25">
      <c r="A34" s="969"/>
      <c r="B34" s="970"/>
      <c r="C34" s="970"/>
      <c r="D34" s="970"/>
      <c r="E34" s="970"/>
      <c r="F34" s="970"/>
      <c r="G34" s="970"/>
      <c r="H34" s="971"/>
      <c r="I34" s="972" t="str">
        <f t="shared" si="0"/>
        <v xml:space="preserve"> </v>
      </c>
      <c r="J34" s="973"/>
      <c r="K34" s="124"/>
      <c r="L34" s="124"/>
      <c r="M34" s="144" t="s">
        <v>236</v>
      </c>
      <c r="N34" s="167">
        <v>0.9</v>
      </c>
      <c r="O34" s="167">
        <v>0.94989999999999997</v>
      </c>
    </row>
    <row r="35" spans="1:17" s="122" customFormat="1" ht="16.5" thickBot="1" x14ac:dyDescent="0.25">
      <c r="A35" s="969"/>
      <c r="B35" s="970"/>
      <c r="C35" s="970"/>
      <c r="D35" s="970"/>
      <c r="E35" s="970"/>
      <c r="F35" s="970"/>
      <c r="G35" s="970"/>
      <c r="H35" s="971"/>
      <c r="I35" s="972" t="str">
        <f t="shared" si="0"/>
        <v xml:space="preserve"> </v>
      </c>
      <c r="J35" s="973"/>
      <c r="K35" s="124"/>
      <c r="L35" s="124"/>
      <c r="M35" s="144" t="s">
        <v>237</v>
      </c>
      <c r="N35" s="168">
        <v>0.8</v>
      </c>
      <c r="O35" s="168">
        <v>0.89990000000000003</v>
      </c>
    </row>
    <row r="36" spans="1:17" s="122" customFormat="1" ht="16.5" thickBot="1" x14ac:dyDescent="0.25">
      <c r="A36" s="969"/>
      <c r="B36" s="970"/>
      <c r="C36" s="970"/>
      <c r="D36" s="970"/>
      <c r="E36" s="970"/>
      <c r="F36" s="970"/>
      <c r="G36" s="970"/>
      <c r="H36" s="971"/>
      <c r="I36" s="972" t="str">
        <f t="shared" si="0"/>
        <v xml:space="preserve"> </v>
      </c>
      <c r="J36" s="973"/>
      <c r="K36" s="124"/>
      <c r="L36" s="124"/>
      <c r="M36" s="144" t="s">
        <v>238</v>
      </c>
      <c r="N36" s="167">
        <v>0.7</v>
      </c>
      <c r="O36" s="167">
        <v>0.79990000000000006</v>
      </c>
    </row>
    <row r="37" spans="1:17" s="122" customFormat="1" ht="16.5" thickBot="1" x14ac:dyDescent="0.25">
      <c r="A37" s="969"/>
      <c r="B37" s="970"/>
      <c r="C37" s="970"/>
      <c r="D37" s="970"/>
      <c r="E37" s="970"/>
      <c r="F37" s="970"/>
      <c r="G37" s="970"/>
      <c r="H37" s="971"/>
      <c r="I37" s="972" t="str">
        <f t="shared" si="0"/>
        <v xml:space="preserve"> </v>
      </c>
      <c r="J37" s="973"/>
      <c r="K37" s="124"/>
      <c r="L37" s="124"/>
      <c r="M37" s="144" t="s">
        <v>239</v>
      </c>
      <c r="N37" s="169" t="s">
        <v>262</v>
      </c>
      <c r="O37" s="167">
        <v>0.69989999999999997</v>
      </c>
    </row>
    <row r="38" spans="1:17" s="122" customFormat="1" ht="11.25" x14ac:dyDescent="0.2">
      <c r="A38" s="977" t="s">
        <v>3</v>
      </c>
      <c r="B38" s="978"/>
      <c r="C38" s="978"/>
      <c r="D38" s="978"/>
      <c r="E38" s="978"/>
      <c r="F38" s="978"/>
      <c r="G38" s="978"/>
      <c r="H38" s="979"/>
      <c r="I38" s="985">
        <f>SUM(I32:J37)</f>
        <v>0</v>
      </c>
      <c r="J38" s="986"/>
      <c r="K38" s="124"/>
      <c r="L38" s="124"/>
      <c r="M38" s="124"/>
      <c r="N38" s="140"/>
      <c r="O38" s="140"/>
    </row>
    <row r="39" spans="1:17" s="122" customFormat="1" ht="11.25" x14ac:dyDescent="0.2">
      <c r="E39" s="124"/>
      <c r="F39" s="124"/>
      <c r="G39" s="124"/>
      <c r="H39" s="124"/>
      <c r="I39" s="124"/>
      <c r="J39" s="124"/>
      <c r="K39" s="124"/>
      <c r="L39" s="124"/>
    </row>
    <row r="40" spans="1:17" s="122" customFormat="1" ht="6" customHeight="1" x14ac:dyDescent="0.2">
      <c r="A40" s="898" t="s">
        <v>254</v>
      </c>
      <c r="B40" s="899"/>
      <c r="C40" s="899"/>
      <c r="D40" s="899"/>
      <c r="E40" s="899"/>
      <c r="F40" s="899"/>
      <c r="G40" s="899"/>
      <c r="H40" s="899"/>
      <c r="I40" s="899"/>
      <c r="J40" s="900"/>
      <c r="K40" s="124"/>
      <c r="L40" s="124"/>
    </row>
    <row r="41" spans="1:17" s="122" customFormat="1" ht="11.25" x14ac:dyDescent="0.2">
      <c r="A41" s="898" t="s">
        <v>255</v>
      </c>
      <c r="B41" s="899"/>
      <c r="C41" s="899"/>
      <c r="D41" s="899"/>
      <c r="E41" s="899"/>
      <c r="F41" s="900"/>
      <c r="G41" s="890" t="s">
        <v>256</v>
      </c>
      <c r="H41" s="891"/>
      <c r="I41" s="890" t="s">
        <v>257</v>
      </c>
      <c r="J41" s="891"/>
      <c r="K41" s="124"/>
      <c r="L41" s="124"/>
    </row>
    <row r="42" spans="1:17" s="122" customFormat="1" ht="13.5" customHeight="1" x14ac:dyDescent="0.2">
      <c r="A42" s="163" t="s">
        <v>258</v>
      </c>
      <c r="B42" s="901" t="s">
        <v>273</v>
      </c>
      <c r="C42" s="902"/>
      <c r="D42" s="902"/>
      <c r="E42" s="902"/>
      <c r="F42" s="903"/>
      <c r="G42" s="907">
        <f>(I12*$I$10)</f>
        <v>0.39724000000000004</v>
      </c>
      <c r="H42" s="908"/>
      <c r="I42" s="892" t="str">
        <f>IF(G47=0%," ",IF(AND(G47&gt;=N33,G47&lt;=O33),$M$33,IF(AND(G47&gt;=N34,G47&lt;=O34),$M$34,IF(AND(G47&gt;=N35,G47&lt;=O35),$M$35,IF(AND(G47&gt;=N36,G47&lt;=O36),$M$36,IF(G47&lt;O37,$M$37," "))))))</f>
        <v>SATISFACTORIO</v>
      </c>
      <c r="J42" s="893"/>
      <c r="K42" s="124"/>
      <c r="L42" s="124"/>
    </row>
    <row r="43" spans="1:17" s="122" customFormat="1" ht="11.25" x14ac:dyDescent="0.2">
      <c r="A43" s="163" t="s">
        <v>249</v>
      </c>
      <c r="B43" s="901" t="s">
        <v>259</v>
      </c>
      <c r="C43" s="902"/>
      <c r="D43" s="902"/>
      <c r="E43" s="902"/>
      <c r="F43" s="903"/>
      <c r="G43" s="907">
        <f>+I20*$I$14</f>
        <v>0.22812500000000002</v>
      </c>
      <c r="H43" s="908"/>
      <c r="I43" s="894"/>
      <c r="J43" s="895"/>
      <c r="K43" s="124"/>
      <c r="L43" s="124"/>
    </row>
    <row r="44" spans="1:17" s="122" customFormat="1" ht="11.25" x14ac:dyDescent="0.2">
      <c r="A44" s="163" t="s">
        <v>260</v>
      </c>
      <c r="B44" s="901" t="s">
        <v>261</v>
      </c>
      <c r="C44" s="902"/>
      <c r="D44" s="902"/>
      <c r="E44" s="902"/>
      <c r="F44" s="903"/>
      <c r="G44" s="907">
        <f>+I24*I22</f>
        <v>0.11549999999999999</v>
      </c>
      <c r="H44" s="908"/>
      <c r="I44" s="894"/>
      <c r="J44" s="895"/>
    </row>
    <row r="45" spans="1:17" s="122" customFormat="1" ht="11.25" x14ac:dyDescent="0.2">
      <c r="A45" s="163" t="s">
        <v>263</v>
      </c>
      <c r="B45" s="901" t="s">
        <v>264</v>
      </c>
      <c r="C45" s="902"/>
      <c r="D45" s="902"/>
      <c r="E45" s="902"/>
      <c r="F45" s="903"/>
      <c r="G45" s="907">
        <f>+I28*I26</f>
        <v>0.11249999999999999</v>
      </c>
      <c r="H45" s="908"/>
      <c r="I45" s="894"/>
      <c r="J45" s="895"/>
    </row>
    <row r="46" spans="1:17" s="122" customFormat="1" ht="11.25" x14ac:dyDescent="0.2">
      <c r="A46" s="163" t="s">
        <v>276</v>
      </c>
      <c r="B46" s="164" t="s">
        <v>275</v>
      </c>
      <c r="C46" s="165"/>
      <c r="D46" s="165"/>
      <c r="E46" s="165"/>
      <c r="F46" s="166"/>
      <c r="G46" s="907">
        <f>-I38</f>
        <v>0</v>
      </c>
      <c r="H46" s="908"/>
      <c r="I46" s="894"/>
      <c r="J46" s="895"/>
      <c r="P46" s="140"/>
      <c r="Q46" s="145"/>
    </row>
    <row r="47" spans="1:17" s="122" customFormat="1" ht="12" thickBot="1" x14ac:dyDescent="0.25">
      <c r="A47" s="904" t="s">
        <v>3</v>
      </c>
      <c r="B47" s="905"/>
      <c r="C47" s="905"/>
      <c r="D47" s="905"/>
      <c r="E47" s="905"/>
      <c r="F47" s="906"/>
      <c r="G47" s="990">
        <f>SUM(G42:H46)</f>
        <v>0.85336500000000015</v>
      </c>
      <c r="H47" s="991"/>
      <c r="I47" s="896"/>
      <c r="J47" s="897"/>
      <c r="P47" s="140"/>
      <c r="Q47" s="145"/>
    </row>
    <row r="48" spans="1:17" s="122" customFormat="1" ht="11.25" x14ac:dyDescent="0.2">
      <c r="A48" s="146"/>
      <c r="B48" s="147"/>
      <c r="C48" s="147"/>
      <c r="D48" s="147"/>
      <c r="E48" s="148"/>
      <c r="F48" s="148"/>
      <c r="G48" s="148"/>
      <c r="H48" s="148"/>
      <c r="I48" s="148"/>
      <c r="J48" s="149"/>
      <c r="P48" s="140"/>
      <c r="Q48" s="145"/>
    </row>
    <row r="49" spans="1:17" s="122" customFormat="1" ht="11.25" x14ac:dyDescent="0.2">
      <c r="A49" s="150"/>
      <c r="B49" s="140"/>
      <c r="C49" s="140"/>
      <c r="D49" s="140"/>
      <c r="E49" s="124"/>
      <c r="F49" s="124"/>
      <c r="G49" s="124"/>
      <c r="H49" s="124"/>
      <c r="I49" s="124"/>
      <c r="J49" s="151"/>
      <c r="P49" s="140"/>
      <c r="Q49" s="145"/>
    </row>
    <row r="50" spans="1:17" s="122" customFormat="1" ht="11.25" x14ac:dyDescent="0.2">
      <c r="A50" s="150"/>
      <c r="B50" s="140"/>
      <c r="C50" s="140"/>
      <c r="D50" s="140"/>
      <c r="E50" s="124"/>
      <c r="F50" s="124"/>
      <c r="G50" s="124"/>
      <c r="H50" s="124"/>
      <c r="I50" s="124"/>
      <c r="J50" s="151"/>
      <c r="P50" s="140"/>
      <c r="Q50" s="145"/>
    </row>
    <row r="51" spans="1:17" s="122" customFormat="1" ht="11.25" x14ac:dyDescent="0.2">
      <c r="A51" s="150"/>
      <c r="B51" s="140"/>
      <c r="C51" s="140"/>
      <c r="D51" s="140"/>
      <c r="E51" s="124"/>
      <c r="F51" s="124"/>
      <c r="G51" s="124"/>
      <c r="H51" s="124"/>
      <c r="I51" s="124"/>
      <c r="J51" s="151"/>
      <c r="P51" s="140"/>
      <c r="Q51" s="145"/>
    </row>
    <row r="52" spans="1:17" s="122" customFormat="1" ht="11.25" x14ac:dyDescent="0.2">
      <c r="A52" s="150"/>
      <c r="B52" s="140"/>
      <c r="C52" s="140"/>
      <c r="D52" s="152"/>
      <c r="E52" s="152"/>
      <c r="F52" s="152"/>
      <c r="I52" s="124"/>
      <c r="J52" s="151"/>
      <c r="K52" s="124"/>
      <c r="L52" s="124"/>
    </row>
    <row r="53" spans="1:17" s="122" customFormat="1" ht="11.25" x14ac:dyDescent="0.2">
      <c r="A53" s="150"/>
      <c r="B53" s="140"/>
      <c r="C53" s="140"/>
      <c r="D53" s="989" t="s">
        <v>265</v>
      </c>
      <c r="E53" s="989"/>
      <c r="F53" s="989"/>
      <c r="I53" s="124"/>
      <c r="J53" s="151"/>
      <c r="K53" s="124"/>
      <c r="L53" s="124"/>
    </row>
    <row r="54" spans="1:17" s="122" customFormat="1" ht="12" thickBot="1" x14ac:dyDescent="0.25">
      <c r="A54" s="153"/>
      <c r="B54" s="154"/>
      <c r="C54" s="154"/>
      <c r="D54" s="154" t="s">
        <v>266</v>
      </c>
      <c r="E54" s="154"/>
      <c r="F54" s="154"/>
      <c r="G54" s="155"/>
      <c r="H54" s="155"/>
      <c r="I54" s="156"/>
      <c r="J54" s="157"/>
    </row>
    <row r="55" spans="1:17" s="122" customFormat="1" ht="11.25" hidden="1" x14ac:dyDescent="0.2">
      <c r="A55" s="158"/>
      <c r="B55" s="158"/>
      <c r="C55" s="158"/>
      <c r="D55" s="158"/>
      <c r="E55" s="159"/>
      <c r="F55" s="159"/>
      <c r="G55" s="159"/>
      <c r="H55" s="159"/>
      <c r="I55" s="159"/>
      <c r="J55" s="159"/>
    </row>
    <row r="56" spans="1:17" s="122" customFormat="1" ht="11.25" hidden="1" x14ac:dyDescent="0.2">
      <c r="A56" s="158"/>
      <c r="B56" s="158"/>
      <c r="C56" s="158"/>
      <c r="D56" s="158"/>
      <c r="E56" s="159"/>
      <c r="F56" s="159"/>
      <c r="G56" s="159"/>
      <c r="H56" s="159"/>
      <c r="I56" s="159"/>
      <c r="J56" s="159"/>
    </row>
    <row r="57" spans="1:17" s="122" customFormat="1" ht="11.25" hidden="1" x14ac:dyDescent="0.2">
      <c r="A57" s="160"/>
      <c r="B57" s="160"/>
      <c r="C57" s="160"/>
      <c r="D57" s="160"/>
      <c r="E57" s="160"/>
      <c r="F57" s="160"/>
      <c r="G57" s="161"/>
      <c r="H57" s="160"/>
      <c r="I57" s="161"/>
      <c r="J57" s="161"/>
    </row>
    <row r="58" spans="1:17" s="122" customFormat="1" ht="11.25" hidden="1" x14ac:dyDescent="0.2">
      <c r="A58" s="160"/>
      <c r="B58" s="160"/>
      <c r="C58" s="160"/>
      <c r="D58" s="160"/>
      <c r="E58" s="160"/>
      <c r="F58" s="160"/>
      <c r="G58" s="161"/>
      <c r="H58" s="160"/>
      <c r="I58" s="161"/>
      <c r="J58" s="161"/>
      <c r="K58" s="162"/>
      <c r="L58" s="162"/>
      <c r="M58" s="117"/>
      <c r="N58" s="117"/>
      <c r="O58" s="117"/>
    </row>
    <row r="59" spans="1:17" s="122" customFormat="1" ht="11.25" hidden="1" x14ac:dyDescent="0.2">
      <c r="A59" s="160"/>
      <c r="B59" s="160"/>
      <c r="C59" s="160"/>
      <c r="D59" s="160"/>
      <c r="E59" s="160"/>
      <c r="F59" s="160"/>
      <c r="G59" s="161"/>
      <c r="H59" s="160"/>
      <c r="I59" s="161"/>
      <c r="J59" s="161"/>
      <c r="M59" s="117"/>
      <c r="N59" s="117"/>
      <c r="O59" s="117"/>
    </row>
    <row r="60" spans="1:17" s="122" customFormat="1" ht="11.25" hidden="1" x14ac:dyDescent="0.2">
      <c r="A60" s="160"/>
      <c r="B60" s="160"/>
      <c r="C60" s="160"/>
      <c r="D60" s="160"/>
      <c r="E60" s="160"/>
      <c r="F60" s="160"/>
      <c r="G60" s="161"/>
      <c r="H60" s="160"/>
      <c r="I60" s="161"/>
      <c r="J60" s="161"/>
      <c r="K60" s="124"/>
      <c r="L60" s="124"/>
      <c r="M60" s="117"/>
      <c r="N60" s="117"/>
      <c r="O60" s="117"/>
    </row>
    <row r="61" spans="1:17" s="122" customFormat="1" ht="11.25" hidden="1" x14ac:dyDescent="0.2">
      <c r="A61" s="160"/>
      <c r="B61" s="160"/>
      <c r="C61" s="160"/>
      <c r="D61" s="160"/>
      <c r="E61" s="160"/>
      <c r="F61" s="160"/>
      <c r="G61" s="161"/>
      <c r="H61" s="160"/>
      <c r="I61" s="161"/>
      <c r="J61" s="161"/>
      <c r="K61" s="124"/>
      <c r="L61" s="124"/>
      <c r="M61" s="117"/>
      <c r="N61" s="117"/>
      <c r="O61" s="117"/>
    </row>
    <row r="62" spans="1:17" s="122" customFormat="1" ht="11.25" hidden="1" x14ac:dyDescent="0.2">
      <c r="A62" s="160"/>
      <c r="B62" s="160"/>
      <c r="C62" s="160"/>
      <c r="D62" s="160"/>
      <c r="E62" s="160"/>
      <c r="F62" s="160"/>
      <c r="G62" s="161"/>
      <c r="H62" s="160"/>
      <c r="I62" s="161"/>
      <c r="J62" s="161"/>
      <c r="K62" s="124"/>
      <c r="L62" s="124"/>
      <c r="M62" s="117"/>
      <c r="N62" s="117"/>
      <c r="O62" s="117"/>
    </row>
    <row r="63" spans="1:17" s="122" customFormat="1" ht="11.25" hidden="1" x14ac:dyDescent="0.2">
      <c r="A63" s="160"/>
      <c r="B63" s="160"/>
      <c r="C63" s="160"/>
      <c r="D63" s="160"/>
      <c r="E63" s="160"/>
      <c r="F63" s="160"/>
      <c r="G63" s="161"/>
      <c r="H63" s="160"/>
      <c r="I63" s="161"/>
      <c r="J63" s="161"/>
      <c r="K63" s="124"/>
      <c r="L63" s="124"/>
      <c r="M63" s="117"/>
      <c r="N63" s="117"/>
      <c r="O63" s="117"/>
    </row>
    <row r="64" spans="1:17" s="122" customFormat="1" ht="11.25" hidden="1" x14ac:dyDescent="0.2">
      <c r="A64" s="160"/>
      <c r="B64" s="160"/>
      <c r="C64" s="160"/>
      <c r="D64" s="160"/>
      <c r="E64" s="160"/>
      <c r="F64" s="160"/>
      <c r="G64" s="161"/>
      <c r="H64" s="160"/>
      <c r="I64" s="161"/>
      <c r="J64" s="161"/>
      <c r="K64" s="124"/>
      <c r="L64" s="124"/>
      <c r="M64" s="117"/>
      <c r="N64" s="117"/>
      <c r="O64" s="117"/>
    </row>
    <row r="65" spans="1:15" s="122" customFormat="1" ht="11.25" hidden="1" x14ac:dyDescent="0.2">
      <c r="A65" s="160"/>
      <c r="B65" s="160"/>
      <c r="C65" s="160"/>
      <c r="D65" s="160"/>
      <c r="E65" s="160"/>
      <c r="F65" s="160"/>
      <c r="G65" s="161"/>
      <c r="H65" s="160"/>
      <c r="I65" s="161"/>
      <c r="J65" s="161"/>
      <c r="K65" s="124"/>
      <c r="L65" s="124"/>
      <c r="M65" s="117"/>
      <c r="N65" s="117"/>
      <c r="O65" s="117"/>
    </row>
    <row r="66" spans="1:15" s="122" customFormat="1" ht="11.25" hidden="1" x14ac:dyDescent="0.2">
      <c r="A66" s="160"/>
      <c r="B66" s="160"/>
      <c r="C66" s="160"/>
      <c r="D66" s="160"/>
      <c r="E66" s="160"/>
      <c r="F66" s="160"/>
      <c r="G66" s="161"/>
      <c r="H66" s="160"/>
      <c r="I66" s="161"/>
      <c r="J66" s="161"/>
      <c r="K66" s="124"/>
      <c r="L66" s="124"/>
      <c r="M66" s="117"/>
      <c r="N66" s="117"/>
      <c r="O66" s="117"/>
    </row>
    <row r="67" spans="1:15" s="122" customFormat="1" ht="11.25" hidden="1" x14ac:dyDescent="0.2">
      <c r="A67" s="160"/>
      <c r="B67" s="160"/>
      <c r="C67" s="160"/>
      <c r="D67" s="160"/>
      <c r="E67" s="160"/>
      <c r="F67" s="160"/>
      <c r="G67" s="161"/>
      <c r="H67" s="160"/>
      <c r="I67" s="161"/>
      <c r="J67" s="161"/>
      <c r="K67" s="124"/>
      <c r="L67" s="124"/>
      <c r="M67" s="117"/>
      <c r="N67" s="117"/>
      <c r="O67" s="117"/>
    </row>
    <row r="68" spans="1:15" s="122" customFormat="1" ht="11.25" hidden="1" x14ac:dyDescent="0.2">
      <c r="A68" s="160"/>
      <c r="B68" s="160"/>
      <c r="C68" s="160"/>
      <c r="D68" s="160"/>
      <c r="E68" s="160"/>
      <c r="F68" s="160"/>
      <c r="G68" s="161"/>
      <c r="H68" s="160"/>
      <c r="I68" s="161"/>
      <c r="J68" s="161"/>
      <c r="K68" s="124"/>
      <c r="L68" s="124"/>
      <c r="M68" s="117"/>
      <c r="N68" s="117"/>
      <c r="O68" s="117"/>
    </row>
    <row r="69" spans="1:15" ht="13.5" hidden="1" customHeight="1" x14ac:dyDescent="0.2"/>
    <row r="70" spans="1:15" ht="13.5" hidden="1" customHeight="1" x14ac:dyDescent="0.2"/>
    <row r="71" spans="1:15" ht="13.5" hidden="1" customHeight="1" x14ac:dyDescent="0.2"/>
    <row r="72" spans="1:15" ht="13.5" hidden="1" customHeight="1" x14ac:dyDescent="0.2"/>
    <row r="73" spans="1:15" ht="13.5" hidden="1" customHeight="1" x14ac:dyDescent="0.2"/>
    <row r="74" spans="1:15" ht="13.5" hidden="1" customHeight="1" x14ac:dyDescent="0.2"/>
    <row r="75" spans="1:15" ht="13.5" hidden="1" customHeight="1" x14ac:dyDescent="0.2"/>
    <row r="76" spans="1:15" ht="13.5" hidden="1" customHeight="1" x14ac:dyDescent="0.2"/>
    <row r="77" spans="1:15" ht="13.5" hidden="1" customHeight="1" x14ac:dyDescent="0.2"/>
    <row r="78" spans="1:15" ht="13.5" hidden="1" customHeight="1" x14ac:dyDescent="0.2"/>
    <row r="79" spans="1:15" ht="13.5" hidden="1" customHeight="1" x14ac:dyDescent="0.2"/>
    <row r="80" spans="1:15" ht="13.5" hidden="1" customHeight="1" x14ac:dyDescent="0.2"/>
    <row r="81" ht="13.5" hidden="1" customHeight="1" x14ac:dyDescent="0.2"/>
    <row r="82" ht="13.5" hidden="1" customHeight="1" x14ac:dyDescent="0.2"/>
    <row r="83" ht="13.5" hidden="1" customHeight="1" x14ac:dyDescent="0.2"/>
    <row r="84" ht="13.5" hidden="1" customHeight="1" x14ac:dyDescent="0.2"/>
  </sheetData>
  <mergeCells count="83">
    <mergeCell ref="C6:E6"/>
    <mergeCell ref="C7:E7"/>
    <mergeCell ref="C8:E8"/>
    <mergeCell ref="A20:H20"/>
    <mergeCell ref="A13:J13"/>
    <mergeCell ref="A14:H15"/>
    <mergeCell ref="I14:J15"/>
    <mergeCell ref="A12:H12"/>
    <mergeCell ref="I12:J12"/>
    <mergeCell ref="D53:F53"/>
    <mergeCell ref="A17:H17"/>
    <mergeCell ref="A18:H18"/>
    <mergeCell ref="A19:H19"/>
    <mergeCell ref="A37:H37"/>
    <mergeCell ref="A38:H38"/>
    <mergeCell ref="G47:H47"/>
    <mergeCell ref="A31:H31"/>
    <mergeCell ref="A23:H23"/>
    <mergeCell ref="A24:H24"/>
    <mergeCell ref="I38:J38"/>
    <mergeCell ref="N32:O32"/>
    <mergeCell ref="A40:J40"/>
    <mergeCell ref="A34:H34"/>
    <mergeCell ref="I34:J34"/>
    <mergeCell ref="A35:H35"/>
    <mergeCell ref="I35:J35"/>
    <mergeCell ref="A36:H36"/>
    <mergeCell ref="I36:J36"/>
    <mergeCell ref="I37:J37"/>
    <mergeCell ref="A33:H33"/>
    <mergeCell ref="I33:J33"/>
    <mergeCell ref="I31:J31"/>
    <mergeCell ref="A32:H32"/>
    <mergeCell ref="I32:J32"/>
    <mergeCell ref="I27:J27"/>
    <mergeCell ref="A27:H27"/>
    <mergeCell ref="A28:H28"/>
    <mergeCell ref="I28:J28"/>
    <mergeCell ref="A30:J30"/>
    <mergeCell ref="O10:P10"/>
    <mergeCell ref="A7:B7"/>
    <mergeCell ref="A8:B8"/>
    <mergeCell ref="A26:H26"/>
    <mergeCell ref="A25:J25"/>
    <mergeCell ref="I22:J22"/>
    <mergeCell ref="A22:H22"/>
    <mergeCell ref="A21:J21"/>
    <mergeCell ref="I17:J17"/>
    <mergeCell ref="A16:H16"/>
    <mergeCell ref="I16:J16"/>
    <mergeCell ref="I23:J23"/>
    <mergeCell ref="F7:G7"/>
    <mergeCell ref="F8:G8"/>
    <mergeCell ref="A1:C4"/>
    <mergeCell ref="A6:B6"/>
    <mergeCell ref="F6:G6"/>
    <mergeCell ref="D1:H2"/>
    <mergeCell ref="I26:J26"/>
    <mergeCell ref="I18:J18"/>
    <mergeCell ref="I19:J19"/>
    <mergeCell ref="I20:J20"/>
    <mergeCell ref="I24:J24"/>
    <mergeCell ref="H8:J8"/>
    <mergeCell ref="H7:J7"/>
    <mergeCell ref="H6:J6"/>
    <mergeCell ref="A10:H11"/>
    <mergeCell ref="I10:J11"/>
    <mergeCell ref="D3:H4"/>
    <mergeCell ref="A5:J5"/>
    <mergeCell ref="I41:J41"/>
    <mergeCell ref="I42:J47"/>
    <mergeCell ref="A41:F41"/>
    <mergeCell ref="B42:F42"/>
    <mergeCell ref="B43:F43"/>
    <mergeCell ref="B44:F44"/>
    <mergeCell ref="B45:F45"/>
    <mergeCell ref="A47:F47"/>
    <mergeCell ref="G46:H46"/>
    <mergeCell ref="G41:H41"/>
    <mergeCell ref="G42:H42"/>
    <mergeCell ref="G43:H43"/>
    <mergeCell ref="G44:H44"/>
    <mergeCell ref="G45:H45"/>
  </mergeCells>
  <dataValidations count="3">
    <dataValidation type="custom" operator="lessThan" allowBlank="1" showInputMessage="1" showErrorMessage="1" errorTitle="Valor superior al 100%" error="No se puede introducir una cifra superior al 100%" sqref="I12:J12" xr:uid="{00000000-0002-0000-0300-000000000000}">
      <formula1>I12&lt;$L$8</formula1>
    </dataValidation>
    <dataValidation type="custom" allowBlank="1" showInputMessage="1" showErrorMessage="1" errorTitle="Valor superior al 100%" error="No se puede introducir una cifra superior al 100%" sqref="I24:J24 I28:J28" xr:uid="{00000000-0002-0000-0300-000001000000}">
      <formula1>I24&lt;$L$8</formula1>
    </dataValidation>
    <dataValidation type="list" allowBlank="1" showInputMessage="1" showErrorMessage="1" sqref="A32:A37 B33:H37" xr:uid="{00000000-0002-0000-0300-000002000000}">
      <formula1>$N$16:$N$20</formula1>
    </dataValidation>
  </dataValidations>
  <pageMargins left="0.7" right="0.7" top="0.75" bottom="0.75" header="0.3" footer="0.3"/>
  <pageSetup paperSize="9" scale="60" orientation="portrait" horizontalDpi="4294967294" verticalDpi="4294967294" r:id="rId1"/>
  <ignoredErrors>
    <ignoredError sqref="I38 G46:H46 H45 H44 H42:I42 H43 G42 G45 G43 G44 G47:H47 I32" unlockedFormula="1"/>
  </ignoredErrors>
  <drawing r:id="rId2"/>
  <pictur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tabColor rgb="FFFFFF00"/>
  </sheetPr>
  <dimension ref="A1:E28"/>
  <sheetViews>
    <sheetView workbookViewId="0">
      <selection sqref="A1:E28"/>
    </sheetView>
  </sheetViews>
  <sheetFormatPr baseColWidth="10" defaultRowHeight="15" x14ac:dyDescent="0.25"/>
  <cols>
    <col min="1" max="1" width="29.140625" style="1" customWidth="1"/>
    <col min="2" max="2" width="24.42578125" style="1" customWidth="1"/>
    <col min="3" max="3" width="10.42578125" style="1" bestFit="1" customWidth="1"/>
    <col min="4" max="4" width="10.42578125" style="1" customWidth="1"/>
    <col min="5" max="16384" width="11.42578125" style="1"/>
  </cols>
  <sheetData>
    <row r="1" spans="1:5" ht="15.75" customHeight="1" x14ac:dyDescent="0.25">
      <c r="A1" s="1009" t="s">
        <v>23</v>
      </c>
      <c r="B1" s="1009" t="s">
        <v>21</v>
      </c>
      <c r="C1" s="1011" t="s">
        <v>22</v>
      </c>
      <c r="D1" s="1011"/>
      <c r="E1" s="1011"/>
    </row>
    <row r="2" spans="1:5" ht="15.75" customHeight="1" x14ac:dyDescent="0.25">
      <c r="A2" s="1010"/>
      <c r="B2" s="1010"/>
      <c r="C2" s="1028" t="s">
        <v>144</v>
      </c>
      <c r="D2" s="1029"/>
      <c r="E2" s="2" t="s">
        <v>3</v>
      </c>
    </row>
    <row r="3" spans="1:5" ht="15.75" x14ac:dyDescent="0.25">
      <c r="A3" s="1012" t="s">
        <v>277</v>
      </c>
      <c r="B3" s="3" t="s">
        <v>16</v>
      </c>
      <c r="C3" s="75">
        <v>0.90500000000000003</v>
      </c>
      <c r="D3" s="76">
        <v>1</v>
      </c>
      <c r="E3" s="1015">
        <v>0.3</v>
      </c>
    </row>
    <row r="4" spans="1:5" ht="15.75" x14ac:dyDescent="0.25">
      <c r="A4" s="1013"/>
      <c r="B4" s="3" t="s">
        <v>17</v>
      </c>
      <c r="C4" s="75">
        <v>0.80500000000000005</v>
      </c>
      <c r="D4" s="77">
        <v>0.90490000000000004</v>
      </c>
      <c r="E4" s="1016"/>
    </row>
    <row r="5" spans="1:5" ht="15.75" x14ac:dyDescent="0.25">
      <c r="A5" s="1013"/>
      <c r="B5" s="3" t="s">
        <v>18</v>
      </c>
      <c r="C5" s="75">
        <v>0.70499999999999996</v>
      </c>
      <c r="D5" s="77">
        <v>0.80489999999999995</v>
      </c>
      <c r="E5" s="1016"/>
    </row>
    <row r="6" spans="1:5" ht="15.75" x14ac:dyDescent="0.25">
      <c r="A6" s="1013"/>
      <c r="B6" s="3" t="s">
        <v>19</v>
      </c>
      <c r="C6" s="75">
        <v>0.60499999999999998</v>
      </c>
      <c r="D6" s="77">
        <v>0.70489999999999997</v>
      </c>
      <c r="E6" s="1016"/>
    </row>
    <row r="7" spans="1:5" ht="15.75" x14ac:dyDescent="0.25">
      <c r="A7" s="1014"/>
      <c r="B7" s="3" t="s">
        <v>20</v>
      </c>
      <c r="C7" s="80" t="s">
        <v>262</v>
      </c>
      <c r="D7" s="77">
        <v>0.60489999999999999</v>
      </c>
      <c r="E7" s="1016"/>
    </row>
    <row r="8" spans="1:5" ht="15.75" customHeight="1" x14ac:dyDescent="0.25">
      <c r="A8" s="1012" t="s">
        <v>145</v>
      </c>
      <c r="B8" s="4" t="s">
        <v>16</v>
      </c>
      <c r="C8" s="82">
        <v>0.90500000000000003</v>
      </c>
      <c r="D8" s="76">
        <v>1</v>
      </c>
      <c r="E8" s="1015">
        <v>0.5</v>
      </c>
    </row>
    <row r="9" spans="1:5" ht="15" customHeight="1" x14ac:dyDescent="0.25">
      <c r="A9" s="1013"/>
      <c r="B9" s="4" t="s">
        <v>17</v>
      </c>
      <c r="C9" s="82">
        <v>0.80500000000000005</v>
      </c>
      <c r="D9" s="77">
        <v>0.90490000000000004</v>
      </c>
      <c r="E9" s="1016"/>
    </row>
    <row r="10" spans="1:5" ht="15" customHeight="1" x14ac:dyDescent="0.25">
      <c r="A10" s="1013"/>
      <c r="B10" s="4" t="s">
        <v>18</v>
      </c>
      <c r="C10" s="82">
        <v>0.70499999999999996</v>
      </c>
      <c r="D10" s="77">
        <v>0.80489999999999995</v>
      </c>
      <c r="E10" s="1016"/>
    </row>
    <row r="11" spans="1:5" ht="15.75" x14ac:dyDescent="0.25">
      <c r="A11" s="1013"/>
      <c r="B11" s="4" t="s">
        <v>19</v>
      </c>
      <c r="C11" s="82">
        <v>0.60499999999999998</v>
      </c>
      <c r="D11" s="77">
        <v>0.70489999999999997</v>
      </c>
      <c r="E11" s="1016"/>
    </row>
    <row r="12" spans="1:5" ht="15.75" x14ac:dyDescent="0.25">
      <c r="A12" s="1017"/>
      <c r="B12" s="5" t="s">
        <v>20</v>
      </c>
      <c r="C12" s="83" t="s">
        <v>262</v>
      </c>
      <c r="D12" s="77">
        <v>0.60489999999999999</v>
      </c>
      <c r="E12" s="1016"/>
    </row>
    <row r="13" spans="1:5" ht="15.75" customHeight="1" x14ac:dyDescent="0.25">
      <c r="A13" s="1018" t="s">
        <v>146</v>
      </c>
      <c r="B13" s="6" t="s">
        <v>147</v>
      </c>
      <c r="C13" s="81">
        <v>0.90500000000000003</v>
      </c>
      <c r="D13" s="76">
        <v>1</v>
      </c>
      <c r="E13" s="1021">
        <v>0.1</v>
      </c>
    </row>
    <row r="14" spans="1:5" ht="15.75" customHeight="1" x14ac:dyDescent="0.25">
      <c r="A14" s="1019"/>
      <c r="B14" s="6" t="s">
        <v>148</v>
      </c>
      <c r="C14" s="75">
        <v>0.80500000000000005</v>
      </c>
      <c r="D14" s="77">
        <v>0.90490000000000004</v>
      </c>
      <c r="E14" s="1022"/>
    </row>
    <row r="15" spans="1:5" ht="15.75" customHeight="1" x14ac:dyDescent="0.25">
      <c r="A15" s="1019"/>
      <c r="B15" s="6" t="s">
        <v>149</v>
      </c>
      <c r="C15" s="75">
        <v>0.70499999999999996</v>
      </c>
      <c r="D15" s="77">
        <v>0.80489999999999995</v>
      </c>
      <c r="E15" s="1022"/>
    </row>
    <row r="16" spans="1:5" ht="15.75" customHeight="1" x14ac:dyDescent="0.25">
      <c r="A16" s="1019"/>
      <c r="B16" s="6" t="s">
        <v>150</v>
      </c>
      <c r="C16" s="75">
        <v>0.60499999999999998</v>
      </c>
      <c r="D16" s="77">
        <v>0.70489999999999997</v>
      </c>
      <c r="E16" s="1022"/>
    </row>
    <row r="17" spans="1:5" ht="15.75" customHeight="1" x14ac:dyDescent="0.25">
      <c r="A17" s="1020"/>
      <c r="B17" s="6" t="s">
        <v>151</v>
      </c>
      <c r="C17" s="78" t="s">
        <v>262</v>
      </c>
      <c r="D17" s="77">
        <v>0.60489999999999999</v>
      </c>
      <c r="E17" s="1023"/>
    </row>
    <row r="18" spans="1:5" ht="15.75" customHeight="1" x14ac:dyDescent="0.25">
      <c r="A18" s="1024" t="s">
        <v>152</v>
      </c>
      <c r="B18" s="6" t="s">
        <v>147</v>
      </c>
      <c r="C18" s="75">
        <v>0.90500000000000003</v>
      </c>
      <c r="D18" s="76">
        <v>1</v>
      </c>
      <c r="E18" s="1021">
        <v>0.1</v>
      </c>
    </row>
    <row r="19" spans="1:5" ht="15.75" customHeight="1" x14ac:dyDescent="0.25">
      <c r="A19" s="1013"/>
      <c r="B19" s="6" t="s">
        <v>148</v>
      </c>
      <c r="C19" s="75">
        <v>0.80500000000000005</v>
      </c>
      <c r="D19" s="77">
        <v>0.90490000000000004</v>
      </c>
      <c r="E19" s="1022"/>
    </row>
    <row r="20" spans="1:5" ht="15.75" customHeight="1" x14ac:dyDescent="0.25">
      <c r="A20" s="1013"/>
      <c r="B20" s="6" t="s">
        <v>149</v>
      </c>
      <c r="C20" s="75">
        <v>0.70499999999999996</v>
      </c>
      <c r="D20" s="77">
        <v>0.80489999999999995</v>
      </c>
      <c r="E20" s="1022"/>
    </row>
    <row r="21" spans="1:5" ht="15.75" customHeight="1" x14ac:dyDescent="0.25">
      <c r="A21" s="1013"/>
      <c r="B21" s="6" t="s">
        <v>150</v>
      </c>
      <c r="C21" s="75">
        <v>0.60499999999999998</v>
      </c>
      <c r="D21" s="77">
        <v>0.70489999999999997</v>
      </c>
      <c r="E21" s="1022"/>
    </row>
    <row r="22" spans="1:5" ht="15.75" customHeight="1" x14ac:dyDescent="0.25">
      <c r="A22" s="1014"/>
      <c r="B22" s="6" t="s">
        <v>151</v>
      </c>
      <c r="C22" s="78" t="s">
        <v>262</v>
      </c>
      <c r="D22" s="77">
        <v>0.60489999999999999</v>
      </c>
      <c r="E22" s="1023"/>
    </row>
    <row r="23" spans="1:5" ht="15.75" customHeight="1" x14ac:dyDescent="0.25">
      <c r="A23" s="1025" t="s">
        <v>3</v>
      </c>
      <c r="B23" s="1026"/>
      <c r="C23" s="1027"/>
      <c r="D23" s="79"/>
      <c r="E23" s="7">
        <f>SUM(E3:E18)</f>
        <v>1</v>
      </c>
    </row>
    <row r="24" spans="1:5" ht="15.75" customHeight="1" x14ac:dyDescent="0.25">
      <c r="A24" s="1008" t="s">
        <v>153</v>
      </c>
      <c r="B24" s="1008"/>
      <c r="C24" s="1008"/>
      <c r="D24" s="1008"/>
      <c r="E24" s="1008"/>
    </row>
    <row r="25" spans="1:5" ht="15.75" customHeight="1" x14ac:dyDescent="0.25">
      <c r="A25" s="1005" t="s">
        <v>4</v>
      </c>
      <c r="B25" s="1006"/>
      <c r="C25" s="1007">
        <v>0.02</v>
      </c>
      <c r="D25" s="1007"/>
      <c r="E25" s="1007"/>
    </row>
    <row r="26" spans="1:5" ht="15.75" customHeight="1" x14ac:dyDescent="0.25">
      <c r="A26" s="1002" t="s">
        <v>5</v>
      </c>
      <c r="B26" s="1003"/>
      <c r="C26" s="1004">
        <v>0.04</v>
      </c>
      <c r="D26" s="1004"/>
      <c r="E26" s="1004"/>
    </row>
    <row r="27" spans="1:5" ht="15.75" customHeight="1" x14ac:dyDescent="0.25">
      <c r="A27" s="1002" t="s">
        <v>6</v>
      </c>
      <c r="B27" s="1003"/>
      <c r="C27" s="1004">
        <v>0.06</v>
      </c>
      <c r="D27" s="1004"/>
      <c r="E27" s="1004"/>
    </row>
    <row r="28" spans="1:5" ht="15.75" customHeight="1" x14ac:dyDescent="0.25">
      <c r="A28" s="1002" t="s">
        <v>7</v>
      </c>
      <c r="B28" s="1003"/>
      <c r="C28" s="1004">
        <v>0.08</v>
      </c>
      <c r="D28" s="1004"/>
      <c r="E28" s="1004"/>
    </row>
  </sheetData>
  <mergeCells count="22">
    <mergeCell ref="A24:E24"/>
    <mergeCell ref="A1:A2"/>
    <mergeCell ref="B1:B2"/>
    <mergeCell ref="C1:E1"/>
    <mergeCell ref="A3:A7"/>
    <mergeCell ref="E3:E7"/>
    <mergeCell ref="A8:A12"/>
    <mergeCell ref="E8:E12"/>
    <mergeCell ref="A13:A17"/>
    <mergeCell ref="E13:E17"/>
    <mergeCell ref="A18:A22"/>
    <mergeCell ref="E18:E22"/>
    <mergeCell ref="A23:C23"/>
    <mergeCell ref="C2:D2"/>
    <mergeCell ref="A28:B28"/>
    <mergeCell ref="C28:E28"/>
    <mergeCell ref="A25:B25"/>
    <mergeCell ref="C25:E25"/>
    <mergeCell ref="A26:B26"/>
    <mergeCell ref="C26:E26"/>
    <mergeCell ref="A27:B27"/>
    <mergeCell ref="C27:E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dimension ref="A1:X147"/>
  <sheetViews>
    <sheetView zoomScale="80" zoomScaleNormal="80" zoomScaleSheetLayoutView="90" workbookViewId="0">
      <selection activeCell="S64" sqref="S64"/>
    </sheetView>
  </sheetViews>
  <sheetFormatPr baseColWidth="10" defaultColWidth="11.42578125" defaultRowHeight="12.75" customHeight="1" zeroHeight="1" x14ac:dyDescent="0.2"/>
  <cols>
    <col min="1" max="1" width="4.85546875" style="48" customWidth="1"/>
    <col min="2" max="2" width="24.5703125" style="49" customWidth="1"/>
    <col min="3" max="3" width="19.85546875" style="49" customWidth="1"/>
    <col min="4" max="4" width="6.42578125" style="49" customWidth="1"/>
    <col min="5" max="5" width="7" style="49" customWidth="1"/>
    <col min="6" max="6" width="4" style="49" customWidth="1"/>
    <col min="7" max="7" width="54.28515625" style="49" customWidth="1"/>
    <col min="8" max="12" width="7.7109375" style="49" customWidth="1"/>
    <col min="13" max="14" width="5.42578125" style="49" customWidth="1"/>
    <col min="15" max="15" width="5.5703125" style="49" customWidth="1"/>
    <col min="16" max="16" width="5.42578125" style="49" customWidth="1"/>
    <col min="17" max="17" width="13.85546875" style="74" customWidth="1"/>
    <col min="18" max="18" width="10.140625" style="49" customWidth="1"/>
    <col min="19" max="19" width="30.28515625" style="49" customWidth="1"/>
    <col min="20" max="20" width="11.42578125" style="49" customWidth="1"/>
    <col min="21" max="21" width="25.85546875" style="49" customWidth="1"/>
    <col min="22" max="28" width="11.42578125" style="49" customWidth="1"/>
    <col min="29" max="16384" width="11.42578125" style="49"/>
  </cols>
  <sheetData>
    <row r="1" spans="1:17" ht="13.5" customHeight="1" x14ac:dyDescent="0.2">
      <c r="A1" s="829"/>
      <c r="B1" s="830"/>
      <c r="C1" s="827" t="s">
        <v>160</v>
      </c>
      <c r="D1" s="827"/>
      <c r="E1" s="827"/>
      <c r="F1" s="827"/>
      <c r="G1" s="827"/>
      <c r="H1" s="827"/>
      <c r="I1" s="827"/>
      <c r="J1" s="827"/>
      <c r="K1" s="827"/>
      <c r="L1" s="105" t="s">
        <v>228</v>
      </c>
      <c r="M1" s="821">
        <v>42688</v>
      </c>
      <c r="N1" s="822"/>
      <c r="O1" s="822"/>
      <c r="P1" s="823"/>
    </row>
    <row r="2" spans="1:17" ht="10.5" customHeight="1" x14ac:dyDescent="0.2">
      <c r="A2" s="831"/>
      <c r="B2" s="832"/>
      <c r="C2" s="827"/>
      <c r="D2" s="827"/>
      <c r="E2" s="827"/>
      <c r="F2" s="827"/>
      <c r="G2" s="827"/>
      <c r="H2" s="827"/>
      <c r="I2" s="827"/>
      <c r="J2" s="827"/>
      <c r="K2" s="827"/>
      <c r="L2" s="105" t="s">
        <v>229</v>
      </c>
      <c r="M2" s="821" t="s">
        <v>232</v>
      </c>
      <c r="N2" s="822"/>
      <c r="O2" s="822"/>
      <c r="P2" s="823"/>
    </row>
    <row r="3" spans="1:17" ht="10.5" customHeight="1" x14ac:dyDescent="0.2">
      <c r="A3" s="831"/>
      <c r="B3" s="832"/>
      <c r="C3" s="828" t="s">
        <v>259</v>
      </c>
      <c r="D3" s="827"/>
      <c r="E3" s="827"/>
      <c r="F3" s="827"/>
      <c r="G3" s="827"/>
      <c r="H3" s="827"/>
      <c r="I3" s="827"/>
      <c r="J3" s="827"/>
      <c r="K3" s="827"/>
      <c r="L3" s="105" t="s">
        <v>230</v>
      </c>
      <c r="M3" s="821" t="s">
        <v>233</v>
      </c>
      <c r="N3" s="822"/>
      <c r="O3" s="822"/>
      <c r="P3" s="823"/>
    </row>
    <row r="4" spans="1:17" ht="10.5" customHeight="1" x14ac:dyDescent="0.2">
      <c r="A4" s="833"/>
      <c r="B4" s="834"/>
      <c r="C4" s="827"/>
      <c r="D4" s="827"/>
      <c r="E4" s="827"/>
      <c r="F4" s="827"/>
      <c r="G4" s="827"/>
      <c r="H4" s="827"/>
      <c r="I4" s="827"/>
      <c r="J4" s="827"/>
      <c r="K4" s="827"/>
      <c r="L4" s="105" t="s">
        <v>231</v>
      </c>
      <c r="M4" s="824"/>
      <c r="N4" s="825"/>
      <c r="O4" s="825"/>
      <c r="P4" s="826"/>
    </row>
    <row r="5" spans="1:17" ht="6.75" customHeight="1" x14ac:dyDescent="0.2">
      <c r="B5" s="96"/>
      <c r="C5" s="96"/>
    </row>
    <row r="6" spans="1:17" ht="12.75" customHeight="1" x14ac:dyDescent="0.2">
      <c r="A6" s="852" t="s">
        <v>1</v>
      </c>
      <c r="B6" s="853"/>
      <c r="C6" s="854"/>
      <c r="D6" s="863" t="s">
        <v>316</v>
      </c>
      <c r="E6" s="863"/>
      <c r="F6" s="863"/>
      <c r="G6" s="863"/>
      <c r="H6" s="863"/>
      <c r="I6" s="863"/>
      <c r="J6" s="863"/>
      <c r="K6" s="863"/>
      <c r="L6" s="863"/>
      <c r="M6" s="863"/>
      <c r="N6" s="863"/>
      <c r="O6" s="863"/>
      <c r="P6" s="863"/>
    </row>
    <row r="7" spans="1:17" ht="12.75" customHeight="1" x14ac:dyDescent="0.2">
      <c r="A7" s="852" t="s">
        <v>143</v>
      </c>
      <c r="B7" s="853"/>
      <c r="C7" s="854"/>
      <c r="D7" s="863" t="s">
        <v>312</v>
      </c>
      <c r="E7" s="863"/>
      <c r="F7" s="863"/>
      <c r="G7" s="863"/>
      <c r="H7" s="863"/>
      <c r="I7" s="863"/>
      <c r="J7" s="863"/>
      <c r="K7" s="863"/>
      <c r="L7" s="863"/>
      <c r="M7" s="863"/>
      <c r="N7" s="863"/>
      <c r="O7" s="863"/>
      <c r="P7" s="863"/>
    </row>
    <row r="8" spans="1:17" ht="12.75" customHeight="1" x14ac:dyDescent="0.2">
      <c r="A8" s="852" t="s">
        <v>0</v>
      </c>
      <c r="B8" s="853"/>
      <c r="C8" s="854"/>
      <c r="D8" s="809" t="s">
        <v>330</v>
      </c>
      <c r="E8" s="810"/>
      <c r="F8" s="810"/>
      <c r="G8" s="810"/>
      <c r="H8" s="810"/>
      <c r="I8" s="810"/>
      <c r="J8" s="810"/>
      <c r="K8" s="810"/>
      <c r="L8" s="810"/>
      <c r="M8" s="810"/>
      <c r="N8" s="810"/>
      <c r="O8" s="810"/>
      <c r="P8" s="811"/>
    </row>
    <row r="9" spans="1:17" ht="12.75" customHeight="1" x14ac:dyDescent="0.2">
      <c r="A9" s="852" t="s">
        <v>227</v>
      </c>
      <c r="B9" s="853"/>
      <c r="C9" s="854"/>
      <c r="D9" s="809">
        <v>1718151254</v>
      </c>
      <c r="E9" s="810"/>
      <c r="F9" s="810"/>
      <c r="G9" s="810"/>
      <c r="H9" s="810"/>
      <c r="I9" s="810"/>
      <c r="J9" s="810"/>
      <c r="K9" s="810"/>
      <c r="L9" s="810"/>
      <c r="M9" s="810"/>
      <c r="N9" s="810"/>
      <c r="O9" s="810"/>
      <c r="P9" s="811"/>
    </row>
    <row r="10" spans="1:17" ht="12.75" customHeight="1" x14ac:dyDescent="0.2">
      <c r="A10" s="852" t="s">
        <v>154</v>
      </c>
      <c r="B10" s="853"/>
      <c r="C10" s="854"/>
      <c r="D10" s="809" t="s">
        <v>315</v>
      </c>
      <c r="E10" s="810"/>
      <c r="F10" s="810"/>
      <c r="G10" s="810"/>
      <c r="H10" s="810"/>
      <c r="I10" s="810"/>
      <c r="J10" s="810"/>
      <c r="K10" s="810"/>
      <c r="L10" s="810"/>
      <c r="M10" s="810"/>
      <c r="N10" s="810"/>
      <c r="O10" s="810"/>
      <c r="P10" s="811"/>
    </row>
    <row r="11" spans="1:17" ht="12.75" customHeight="1" x14ac:dyDescent="0.2">
      <c r="A11" s="852" t="s">
        <v>155</v>
      </c>
      <c r="B11" s="853"/>
      <c r="C11" s="854"/>
      <c r="D11" s="809" t="s">
        <v>48</v>
      </c>
      <c r="E11" s="810"/>
      <c r="F11" s="810"/>
      <c r="G11" s="810"/>
      <c r="H11" s="810"/>
      <c r="I11" s="810"/>
      <c r="J11" s="810"/>
      <c r="K11" s="810"/>
      <c r="L11" s="810"/>
      <c r="M11" s="810"/>
      <c r="N11" s="810"/>
      <c r="O11" s="810"/>
      <c r="P11" s="811"/>
    </row>
    <row r="12" spans="1:17" ht="15" customHeight="1" thickBot="1" x14ac:dyDescent="0.25">
      <c r="A12" s="860"/>
      <c r="B12" s="861"/>
      <c r="C12" s="861"/>
      <c r="D12" s="861"/>
      <c r="E12" s="861"/>
      <c r="F12" s="861"/>
      <c r="G12" s="861"/>
      <c r="H12" s="862"/>
      <c r="I12" s="862"/>
      <c r="J12" s="862"/>
      <c r="K12" s="862"/>
      <c r="L12" s="862"/>
      <c r="M12" s="862"/>
      <c r="N12" s="862"/>
      <c r="O12" s="862"/>
      <c r="P12" s="862"/>
    </row>
    <row r="13" spans="1:17" s="88" customFormat="1" ht="12.75" customHeight="1" x14ac:dyDescent="0.2">
      <c r="A13" s="803" t="s">
        <v>240</v>
      </c>
      <c r="B13" s="855"/>
      <c r="C13" s="855"/>
      <c r="D13" s="855"/>
      <c r="E13" s="855"/>
      <c r="F13" s="855"/>
      <c r="G13" s="855"/>
      <c r="H13" s="803" t="s">
        <v>61</v>
      </c>
      <c r="I13" s="804"/>
      <c r="J13" s="803" t="s">
        <v>42</v>
      </c>
      <c r="K13" s="804"/>
      <c r="L13" s="778" t="s">
        <v>162</v>
      </c>
      <c r="M13" s="779"/>
      <c r="N13" s="779"/>
      <c r="O13" s="779"/>
      <c r="P13" s="780"/>
      <c r="Q13" s="87"/>
    </row>
    <row r="14" spans="1:17" s="88" customFormat="1" ht="12.75" customHeight="1" x14ac:dyDescent="0.2">
      <c r="A14" s="856"/>
      <c r="B14" s="857"/>
      <c r="C14" s="857"/>
      <c r="D14" s="857"/>
      <c r="E14" s="857"/>
      <c r="F14" s="857"/>
      <c r="G14" s="857"/>
      <c r="H14" s="805"/>
      <c r="I14" s="806"/>
      <c r="J14" s="805"/>
      <c r="K14" s="806"/>
      <c r="L14" s="781"/>
      <c r="M14" s="782"/>
      <c r="N14" s="782"/>
      <c r="O14" s="782"/>
      <c r="P14" s="783"/>
      <c r="Q14" s="87"/>
    </row>
    <row r="15" spans="1:17" s="88" customFormat="1" ht="23.25" customHeight="1" x14ac:dyDescent="0.2">
      <c r="A15" s="858" t="s">
        <v>161</v>
      </c>
      <c r="B15" s="812" t="s">
        <v>338</v>
      </c>
      <c r="C15" s="813"/>
      <c r="D15" s="813"/>
      <c r="E15" s="813"/>
      <c r="F15" s="813"/>
      <c r="G15" s="814"/>
      <c r="H15" s="805"/>
      <c r="I15" s="806"/>
      <c r="J15" s="805"/>
      <c r="K15" s="806"/>
      <c r="L15" s="781"/>
      <c r="M15" s="782"/>
      <c r="N15" s="782"/>
      <c r="O15" s="782"/>
      <c r="P15" s="783"/>
      <c r="Q15" s="87"/>
    </row>
    <row r="16" spans="1:17" s="88" customFormat="1" ht="13.5" thickBot="1" x14ac:dyDescent="0.25">
      <c r="A16" s="859"/>
      <c r="B16" s="815"/>
      <c r="C16" s="816"/>
      <c r="D16" s="816"/>
      <c r="E16" s="816"/>
      <c r="F16" s="816"/>
      <c r="G16" s="817"/>
      <c r="H16" s="807"/>
      <c r="I16" s="725"/>
      <c r="J16" s="807"/>
      <c r="K16" s="725"/>
      <c r="L16" s="784"/>
      <c r="M16" s="785"/>
      <c r="N16" s="785"/>
      <c r="O16" s="785"/>
      <c r="P16" s="786"/>
      <c r="Q16" s="87"/>
    </row>
    <row r="17" spans="1:23" s="88" customFormat="1" ht="25.5" customHeight="1" x14ac:dyDescent="0.2">
      <c r="A17" s="181">
        <v>1</v>
      </c>
      <c r="B17" s="818" t="s">
        <v>303</v>
      </c>
      <c r="C17" s="819"/>
      <c r="D17" s="819"/>
      <c r="E17" s="819"/>
      <c r="F17" s="819"/>
      <c r="G17" s="820"/>
      <c r="H17" s="868" t="s">
        <v>16</v>
      </c>
      <c r="I17" s="1067"/>
      <c r="J17" s="872" t="s">
        <v>300</v>
      </c>
      <c r="K17" s="868"/>
      <c r="L17" s="867"/>
      <c r="M17" s="868"/>
      <c r="N17" s="868"/>
      <c r="O17" s="868"/>
      <c r="P17" s="869"/>
      <c r="Q17" s="113">
        <f>IFERROR(IF(B17="","",(IF(H17=$S$17,$T$17-1,IF(H17=$S$18,$T$18-1,IF(H17=$S$19,$T$19-1,""))))+(IF(J17=$U$17,$V$17-1,IF(J17=$U$18,$V$18-1,IF(J17=$U$19,$V$19-1,""))))),"")</f>
        <v>4</v>
      </c>
      <c r="R17" s="99"/>
      <c r="S17" s="90" t="s">
        <v>16</v>
      </c>
      <c r="T17" s="90">
        <v>3</v>
      </c>
      <c r="U17" s="90" t="s">
        <v>300</v>
      </c>
      <c r="V17" s="90">
        <v>3</v>
      </c>
    </row>
    <row r="18" spans="1:23" s="88" customFormat="1" ht="25.5" customHeight="1" x14ac:dyDescent="0.2">
      <c r="A18" s="176">
        <v>2</v>
      </c>
      <c r="B18" s="798" t="s">
        <v>304</v>
      </c>
      <c r="C18" s="799"/>
      <c r="D18" s="799"/>
      <c r="E18" s="799"/>
      <c r="F18" s="799"/>
      <c r="G18" s="800"/>
      <c r="H18" s="766" t="s">
        <v>341</v>
      </c>
      <c r="I18" s="1034"/>
      <c r="J18" s="873" t="s">
        <v>301</v>
      </c>
      <c r="K18" s="766"/>
      <c r="L18" s="765"/>
      <c r="M18" s="766"/>
      <c r="N18" s="766"/>
      <c r="O18" s="766"/>
      <c r="P18" s="767"/>
      <c r="Q18" s="113">
        <f t="shared" ref="Q18:Q26" si="0">IFERROR(IF(B18="","",(IF(H18=$S$17,$T$17-1,IF(H18=$S$18,$T$18-1,IF(H18=$S$19,$T$19-1,""))))+(IF(J18=$U$17,$V$17-1,IF(J18=$U$18,$V$18-1,IF(J18=$U$19,$V$19-1,""))))),"")</f>
        <v>2</v>
      </c>
      <c r="R18" s="99"/>
      <c r="S18" s="90" t="s">
        <v>341</v>
      </c>
      <c r="T18" s="90">
        <v>2</v>
      </c>
      <c r="U18" s="90" t="s">
        <v>301</v>
      </c>
      <c r="V18" s="90">
        <v>2</v>
      </c>
    </row>
    <row r="19" spans="1:23" s="88" customFormat="1" ht="25.5" customHeight="1" x14ac:dyDescent="0.2">
      <c r="A19" s="176">
        <v>3</v>
      </c>
      <c r="B19" s="798" t="s">
        <v>305</v>
      </c>
      <c r="C19" s="799"/>
      <c r="D19" s="799"/>
      <c r="E19" s="799"/>
      <c r="F19" s="799"/>
      <c r="G19" s="800"/>
      <c r="H19" s="766" t="s">
        <v>298</v>
      </c>
      <c r="I19" s="1034"/>
      <c r="J19" s="873" t="s">
        <v>302</v>
      </c>
      <c r="K19" s="766"/>
      <c r="L19" s="765"/>
      <c r="M19" s="766"/>
      <c r="N19" s="766"/>
      <c r="O19" s="766"/>
      <c r="P19" s="767"/>
      <c r="Q19" s="113">
        <f t="shared" si="0"/>
        <v>0</v>
      </c>
      <c r="R19" s="99"/>
      <c r="S19" s="92" t="s">
        <v>298</v>
      </c>
      <c r="T19" s="90">
        <v>1</v>
      </c>
      <c r="U19" s="104" t="s">
        <v>302</v>
      </c>
      <c r="V19" s="90">
        <v>1</v>
      </c>
    </row>
    <row r="20" spans="1:23" s="88" customFormat="1" ht="25.5" customHeight="1" x14ac:dyDescent="0.2">
      <c r="A20" s="176">
        <v>4</v>
      </c>
      <c r="B20" s="798"/>
      <c r="C20" s="799"/>
      <c r="D20" s="799"/>
      <c r="E20" s="799"/>
      <c r="F20" s="799"/>
      <c r="G20" s="800"/>
      <c r="H20" s="766"/>
      <c r="I20" s="1034"/>
      <c r="J20" s="873"/>
      <c r="K20" s="766"/>
      <c r="L20" s="765"/>
      <c r="M20" s="766"/>
      <c r="N20" s="766"/>
      <c r="O20" s="766"/>
      <c r="P20" s="767"/>
      <c r="Q20" s="113" t="str">
        <f t="shared" si="0"/>
        <v/>
      </c>
      <c r="R20" s="99"/>
      <c r="T20" s="48"/>
    </row>
    <row r="21" spans="1:23" s="88" customFormat="1" ht="25.5" customHeight="1" x14ac:dyDescent="0.2">
      <c r="A21" s="176">
        <v>5</v>
      </c>
      <c r="B21" s="798"/>
      <c r="C21" s="799"/>
      <c r="D21" s="799"/>
      <c r="E21" s="799"/>
      <c r="F21" s="799"/>
      <c r="G21" s="800"/>
      <c r="H21" s="766"/>
      <c r="I21" s="1034"/>
      <c r="J21" s="873"/>
      <c r="K21" s="766"/>
      <c r="L21" s="765"/>
      <c r="M21" s="766"/>
      <c r="N21" s="766"/>
      <c r="O21" s="766"/>
      <c r="P21" s="767"/>
      <c r="Q21" s="113" t="str">
        <f t="shared" si="0"/>
        <v/>
      </c>
      <c r="R21" s="99"/>
      <c r="S21" s="103"/>
      <c r="T21" s="48"/>
    </row>
    <row r="22" spans="1:23" s="88" customFormat="1" ht="25.5" customHeight="1" x14ac:dyDescent="0.2">
      <c r="A22" s="176">
        <v>6</v>
      </c>
      <c r="B22" s="798"/>
      <c r="C22" s="799"/>
      <c r="D22" s="799"/>
      <c r="E22" s="799"/>
      <c r="F22" s="799"/>
      <c r="G22" s="800"/>
      <c r="H22" s="766"/>
      <c r="I22" s="1034"/>
      <c r="J22" s="873"/>
      <c r="K22" s="766"/>
      <c r="L22" s="765"/>
      <c r="M22" s="766"/>
      <c r="N22" s="766"/>
      <c r="O22" s="766"/>
      <c r="P22" s="767"/>
      <c r="Q22" s="113" t="str">
        <f t="shared" si="0"/>
        <v/>
      </c>
      <c r="R22" s="99"/>
    </row>
    <row r="23" spans="1:23" s="88" customFormat="1" ht="25.5" customHeight="1" x14ac:dyDescent="0.2">
      <c r="A23" s="176">
        <v>7</v>
      </c>
      <c r="B23" s="798"/>
      <c r="C23" s="799"/>
      <c r="D23" s="799"/>
      <c r="E23" s="799"/>
      <c r="F23" s="799"/>
      <c r="G23" s="800"/>
      <c r="H23" s="766"/>
      <c r="I23" s="1034"/>
      <c r="J23" s="873"/>
      <c r="K23" s="766"/>
      <c r="L23" s="765"/>
      <c r="M23" s="766"/>
      <c r="N23" s="766"/>
      <c r="O23" s="766"/>
      <c r="P23" s="767"/>
      <c r="Q23" s="113" t="str">
        <f t="shared" si="0"/>
        <v/>
      </c>
      <c r="R23" s="99"/>
    </row>
    <row r="24" spans="1:23" s="88" customFormat="1" ht="25.5" customHeight="1" x14ac:dyDescent="0.2">
      <c r="A24" s="176">
        <v>8</v>
      </c>
      <c r="B24" s="798"/>
      <c r="C24" s="799"/>
      <c r="D24" s="799"/>
      <c r="E24" s="799"/>
      <c r="F24" s="799"/>
      <c r="G24" s="800"/>
      <c r="H24" s="766"/>
      <c r="I24" s="1034"/>
      <c r="J24" s="873"/>
      <c r="K24" s="766"/>
      <c r="L24" s="765"/>
      <c r="M24" s="766"/>
      <c r="N24" s="766"/>
      <c r="O24" s="766"/>
      <c r="P24" s="767"/>
      <c r="Q24" s="113" t="str">
        <f t="shared" si="0"/>
        <v/>
      </c>
      <c r="R24" s="99"/>
    </row>
    <row r="25" spans="1:23" s="88" customFormat="1" ht="25.5" customHeight="1" x14ac:dyDescent="0.2">
      <c r="A25" s="176">
        <v>9</v>
      </c>
      <c r="B25" s="798"/>
      <c r="C25" s="799"/>
      <c r="D25" s="799"/>
      <c r="E25" s="799"/>
      <c r="F25" s="799"/>
      <c r="G25" s="800"/>
      <c r="H25" s="766"/>
      <c r="I25" s="1034"/>
      <c r="J25" s="873"/>
      <c r="K25" s="766"/>
      <c r="L25" s="765"/>
      <c r="M25" s="766"/>
      <c r="N25" s="766"/>
      <c r="O25" s="766"/>
      <c r="P25" s="767"/>
      <c r="Q25" s="113" t="str">
        <f t="shared" si="0"/>
        <v/>
      </c>
      <c r="R25" s="99"/>
    </row>
    <row r="26" spans="1:23" s="88" customFormat="1" ht="25.5" customHeight="1" thickBot="1" x14ac:dyDescent="0.25">
      <c r="A26" s="177">
        <v>10</v>
      </c>
      <c r="B26" s="864"/>
      <c r="C26" s="865"/>
      <c r="D26" s="865"/>
      <c r="E26" s="865"/>
      <c r="F26" s="865"/>
      <c r="G26" s="866"/>
      <c r="H26" s="875"/>
      <c r="I26" s="1056"/>
      <c r="J26" s="874"/>
      <c r="K26" s="875"/>
      <c r="L26" s="728"/>
      <c r="M26" s="729"/>
      <c r="N26" s="729"/>
      <c r="O26" s="729"/>
      <c r="P26" s="730"/>
      <c r="Q26" s="113" t="str">
        <f t="shared" si="0"/>
        <v/>
      </c>
      <c r="R26" s="99"/>
    </row>
    <row r="27" spans="1:23" s="88" customFormat="1" ht="12" customHeight="1" thickBot="1" x14ac:dyDescent="0.25">
      <c r="A27" s="769"/>
      <c r="B27" s="769"/>
      <c r="C27" s="769"/>
      <c r="D27" s="769"/>
      <c r="E27" s="769"/>
      <c r="F27" s="769"/>
      <c r="G27" s="769"/>
      <c r="H27" s="769"/>
      <c r="I27" s="769"/>
      <c r="J27" s="769"/>
      <c r="K27" s="769"/>
      <c r="L27" s="769"/>
      <c r="M27" s="769"/>
      <c r="N27" s="769"/>
      <c r="O27" s="769"/>
      <c r="P27" s="769"/>
      <c r="Q27" s="98"/>
      <c r="R27" s="99"/>
    </row>
    <row r="28" spans="1:23" ht="12.75" customHeight="1" thickBot="1" x14ac:dyDescent="0.25">
      <c r="A28" s="741" t="s">
        <v>340</v>
      </c>
      <c r="B28" s="742"/>
      <c r="C28" s="742"/>
      <c r="D28" s="742"/>
      <c r="E28" s="742"/>
      <c r="F28" s="742"/>
      <c r="G28" s="743"/>
      <c r="H28" s="100"/>
      <c r="I28" s="100"/>
      <c r="J28" s="97"/>
      <c r="K28" s="97"/>
      <c r="L28" s="97"/>
      <c r="M28" s="97"/>
      <c r="N28" s="97"/>
      <c r="O28" s="97"/>
      <c r="P28" s="97"/>
      <c r="R28" s="835">
        <f>IFERROR((SUM(Q17:Q26))/((COUNTA(Q17:Q26))-(COUNTIFS(Q17:Q26,""))),0)</f>
        <v>2</v>
      </c>
      <c r="S28" s="836"/>
      <c r="T28" s="836"/>
      <c r="U28" s="836"/>
      <c r="V28" s="837"/>
      <c r="W28" s="91">
        <f>(R28)/4</f>
        <v>0.5</v>
      </c>
    </row>
    <row r="29" spans="1:23" ht="12.75" hidden="1" customHeight="1" x14ac:dyDescent="0.2">
      <c r="A29" s="172" t="s">
        <v>281</v>
      </c>
      <c r="B29" s="744"/>
      <c r="C29" s="744"/>
      <c r="D29" s="744"/>
      <c r="E29" s="744"/>
      <c r="F29" s="744"/>
      <c r="G29" s="745"/>
      <c r="H29" s="100"/>
      <c r="I29" s="100"/>
      <c r="J29" s="97"/>
      <c r="K29" s="97"/>
      <c r="L29" s="97"/>
      <c r="M29" s="97"/>
      <c r="N29" s="97"/>
      <c r="O29" s="97"/>
      <c r="P29" s="97"/>
    </row>
    <row r="30" spans="1:23" ht="12.75" hidden="1" customHeight="1" x14ac:dyDescent="0.2">
      <c r="A30" s="173" t="s">
        <v>282</v>
      </c>
      <c r="B30" s="706"/>
      <c r="C30" s="706"/>
      <c r="D30" s="706"/>
      <c r="E30" s="706"/>
      <c r="F30" s="706"/>
      <c r="G30" s="707"/>
      <c r="H30" s="100"/>
      <c r="I30" s="100"/>
      <c r="J30" s="97"/>
      <c r="K30" s="97"/>
      <c r="L30" s="97"/>
      <c r="M30" s="97"/>
      <c r="N30" s="97"/>
      <c r="O30" s="97"/>
      <c r="P30" s="97"/>
    </row>
    <row r="31" spans="1:23" ht="12.75" customHeight="1" x14ac:dyDescent="0.2">
      <c r="A31" s="173" t="s">
        <v>283</v>
      </c>
      <c r="B31" s="706" t="s">
        <v>280</v>
      </c>
      <c r="C31" s="706"/>
      <c r="D31" s="706"/>
      <c r="E31" s="706"/>
      <c r="F31" s="706"/>
      <c r="G31" s="707"/>
      <c r="H31" s="100"/>
      <c r="I31" s="100"/>
      <c r="J31" s="97"/>
      <c r="K31" s="97"/>
      <c r="L31" s="97"/>
      <c r="M31" s="97"/>
      <c r="N31" s="97"/>
      <c r="O31" s="97"/>
      <c r="P31" s="97"/>
    </row>
    <row r="32" spans="1:23" x14ac:dyDescent="0.2">
      <c r="A32" s="173" t="s">
        <v>284</v>
      </c>
      <c r="B32" s="706" t="s">
        <v>19</v>
      </c>
      <c r="C32" s="706"/>
      <c r="D32" s="706"/>
      <c r="E32" s="706"/>
      <c r="F32" s="706"/>
      <c r="G32" s="707"/>
      <c r="H32" s="100"/>
      <c r="I32" s="100"/>
      <c r="J32" s="97"/>
      <c r="K32" s="97"/>
      <c r="L32" s="97"/>
      <c r="M32" s="97"/>
      <c r="N32" s="97"/>
      <c r="O32" s="97"/>
      <c r="P32" s="97"/>
    </row>
    <row r="33" spans="1:20" ht="13.5" thickBot="1" x14ac:dyDescent="0.25">
      <c r="A33" s="174" t="s">
        <v>285</v>
      </c>
      <c r="B33" s="708" t="s">
        <v>20</v>
      </c>
      <c r="C33" s="708"/>
      <c r="D33" s="708"/>
      <c r="E33" s="708"/>
      <c r="F33" s="708"/>
      <c r="G33" s="709"/>
      <c r="H33" s="100"/>
      <c r="I33" s="100"/>
      <c r="J33" s="97"/>
      <c r="K33" s="97"/>
      <c r="L33" s="97"/>
      <c r="M33" s="97"/>
      <c r="N33" s="97"/>
      <c r="O33" s="97"/>
      <c r="P33" s="97"/>
      <c r="Q33" s="74">
        <v>0</v>
      </c>
    </row>
    <row r="34" spans="1:20" ht="6.75" customHeight="1" thickBot="1" x14ac:dyDescent="0.25">
      <c r="A34" s="88"/>
      <c r="B34" s="88"/>
      <c r="C34" s="88"/>
      <c r="D34" s="88"/>
      <c r="E34" s="88"/>
      <c r="F34" s="88"/>
      <c r="G34" s="88"/>
      <c r="H34" s="88"/>
      <c r="I34" s="88"/>
      <c r="J34" s="88"/>
      <c r="K34" s="88"/>
      <c r="L34" s="88"/>
      <c r="M34" s="88"/>
      <c r="N34" s="88"/>
      <c r="O34" s="88"/>
      <c r="P34" s="88"/>
      <c r="Q34" s="74">
        <v>0</v>
      </c>
    </row>
    <row r="35" spans="1:20" x14ac:dyDescent="0.2">
      <c r="A35" s="803" t="s">
        <v>329</v>
      </c>
      <c r="B35" s="855"/>
      <c r="C35" s="855"/>
      <c r="D35" s="855"/>
      <c r="E35" s="855"/>
      <c r="F35" s="855"/>
      <c r="G35" s="855"/>
      <c r="H35" s="803" t="s">
        <v>234</v>
      </c>
      <c r="I35" s="855"/>
      <c r="J35" s="855"/>
      <c r="K35" s="855"/>
      <c r="L35" s="855"/>
      <c r="M35" s="804"/>
      <c r="N35" s="779" t="s">
        <v>162</v>
      </c>
      <c r="O35" s="779"/>
      <c r="P35" s="780"/>
      <c r="Q35" s="74">
        <v>0</v>
      </c>
      <c r="S35" s="871"/>
      <c r="T35" s="871"/>
    </row>
    <row r="36" spans="1:20" ht="13.5" thickBot="1" x14ac:dyDescent="0.25">
      <c r="A36" s="856"/>
      <c r="B36" s="857"/>
      <c r="C36" s="857"/>
      <c r="D36" s="857"/>
      <c r="E36" s="857"/>
      <c r="F36" s="857"/>
      <c r="G36" s="857"/>
      <c r="H36" s="807"/>
      <c r="I36" s="724"/>
      <c r="J36" s="724"/>
      <c r="K36" s="724"/>
      <c r="L36" s="724"/>
      <c r="M36" s="725"/>
      <c r="N36" s="782"/>
      <c r="O36" s="782"/>
      <c r="P36" s="783"/>
      <c r="Q36" s="74">
        <v>0</v>
      </c>
      <c r="S36" s="85"/>
      <c r="T36" s="85"/>
    </row>
    <row r="37" spans="1:20" ht="15.75" customHeight="1" x14ac:dyDescent="0.2">
      <c r="A37" s="858" t="s">
        <v>161</v>
      </c>
      <c r="B37" s="790" t="s">
        <v>226</v>
      </c>
      <c r="C37" s="791"/>
      <c r="D37" s="791"/>
      <c r="E37" s="791"/>
      <c r="F37" s="791"/>
      <c r="G37" s="791"/>
      <c r="H37" s="778" t="s">
        <v>285</v>
      </c>
      <c r="I37" s="780"/>
      <c r="J37" s="778" t="s">
        <v>284</v>
      </c>
      <c r="K37" s="780"/>
      <c r="L37" s="778" t="s">
        <v>283</v>
      </c>
      <c r="M37" s="780"/>
      <c r="N37" s="782"/>
      <c r="O37" s="782"/>
      <c r="P37" s="783"/>
      <c r="Q37" s="74">
        <v>0</v>
      </c>
      <c r="S37" s="86"/>
      <c r="T37" s="86"/>
    </row>
    <row r="38" spans="1:20" ht="12.75" customHeight="1" thickBot="1" x14ac:dyDescent="0.25">
      <c r="A38" s="859"/>
      <c r="B38" s="792"/>
      <c r="C38" s="793"/>
      <c r="D38" s="793"/>
      <c r="E38" s="793"/>
      <c r="F38" s="793"/>
      <c r="G38" s="793"/>
      <c r="H38" s="784"/>
      <c r="I38" s="786"/>
      <c r="J38" s="784"/>
      <c r="K38" s="786"/>
      <c r="L38" s="781"/>
      <c r="M38" s="783"/>
      <c r="N38" s="782"/>
      <c r="O38" s="782"/>
      <c r="P38" s="783"/>
      <c r="Q38" s="74">
        <v>0</v>
      </c>
    </row>
    <row r="39" spans="1:20" ht="25.5" customHeight="1" x14ac:dyDescent="0.2">
      <c r="A39" s="185">
        <v>1</v>
      </c>
      <c r="B39" s="787" t="s">
        <v>306</v>
      </c>
      <c r="C39" s="788"/>
      <c r="D39" s="788"/>
      <c r="E39" s="788"/>
      <c r="F39" s="788"/>
      <c r="G39" s="789"/>
      <c r="H39" s="765"/>
      <c r="I39" s="1034"/>
      <c r="J39" s="873"/>
      <c r="K39" s="1034"/>
      <c r="L39" s="873"/>
      <c r="M39" s="766"/>
      <c r="N39" s="1033"/>
      <c r="O39" s="1033"/>
      <c r="P39" s="1033"/>
      <c r="Q39" s="74">
        <v>0</v>
      </c>
      <c r="R39" s="89">
        <f>IF(B39="","0",Q39-1)</f>
        <v>-1</v>
      </c>
    </row>
    <row r="40" spans="1:20" ht="25.5" customHeight="1" x14ac:dyDescent="0.2">
      <c r="A40" s="186">
        <v>2</v>
      </c>
      <c r="B40" s="714" t="s">
        <v>307</v>
      </c>
      <c r="C40" s="715"/>
      <c r="D40" s="715"/>
      <c r="E40" s="715"/>
      <c r="F40" s="715"/>
      <c r="G40" s="716"/>
      <c r="H40" s="765"/>
      <c r="I40" s="1034"/>
      <c r="J40" s="873"/>
      <c r="K40" s="1034"/>
      <c r="L40" s="873"/>
      <c r="M40" s="766"/>
      <c r="N40" s="1033"/>
      <c r="O40" s="1033"/>
      <c r="P40" s="1033"/>
      <c r="Q40" s="74">
        <v>0</v>
      </c>
      <c r="R40" s="89">
        <f t="shared" ref="R40:R48" si="1">IF(B40="","0",Q40-1)</f>
        <v>-1</v>
      </c>
    </row>
    <row r="41" spans="1:20" ht="25.5" customHeight="1" x14ac:dyDescent="0.2">
      <c r="A41" s="187">
        <v>3</v>
      </c>
      <c r="B41" s="714" t="s">
        <v>308</v>
      </c>
      <c r="C41" s="715"/>
      <c r="D41" s="715"/>
      <c r="E41" s="715"/>
      <c r="F41" s="715"/>
      <c r="G41" s="716"/>
      <c r="H41" s="765"/>
      <c r="I41" s="1034"/>
      <c r="J41" s="873"/>
      <c r="K41" s="1034"/>
      <c r="L41" s="873"/>
      <c r="M41" s="766"/>
      <c r="N41" s="1033"/>
      <c r="O41" s="1033"/>
      <c r="P41" s="1033"/>
      <c r="Q41" s="74">
        <v>0</v>
      </c>
      <c r="R41" s="89" t="s">
        <v>339</v>
      </c>
    </row>
    <row r="42" spans="1:20" ht="25.5" customHeight="1" x14ac:dyDescent="0.2">
      <c r="A42" s="186">
        <v>4</v>
      </c>
      <c r="B42" s="714" t="s">
        <v>309</v>
      </c>
      <c r="C42" s="715"/>
      <c r="D42" s="715"/>
      <c r="E42" s="715"/>
      <c r="F42" s="715"/>
      <c r="G42" s="716"/>
      <c r="H42" s="765"/>
      <c r="I42" s="1034"/>
      <c r="J42" s="873"/>
      <c r="K42" s="1034"/>
      <c r="L42" s="873"/>
      <c r="M42" s="766"/>
      <c r="N42" s="1033"/>
      <c r="O42" s="1033"/>
      <c r="P42" s="1033"/>
      <c r="Q42" s="74">
        <v>0</v>
      </c>
      <c r="R42" s="89">
        <f t="shared" si="1"/>
        <v>-1</v>
      </c>
    </row>
    <row r="43" spans="1:20" ht="25.5" customHeight="1" x14ac:dyDescent="0.2">
      <c r="A43" s="187">
        <v>5</v>
      </c>
      <c r="B43" s="714"/>
      <c r="C43" s="715"/>
      <c r="D43" s="715"/>
      <c r="E43" s="715"/>
      <c r="F43" s="715"/>
      <c r="G43" s="716"/>
      <c r="H43" s="765"/>
      <c r="I43" s="1034"/>
      <c r="J43" s="873"/>
      <c r="K43" s="1034"/>
      <c r="L43" s="873"/>
      <c r="M43" s="766"/>
      <c r="N43" s="1033"/>
      <c r="O43" s="1033"/>
      <c r="P43" s="1033"/>
      <c r="Q43" s="74">
        <v>0</v>
      </c>
      <c r="R43" s="89" t="str">
        <f t="shared" si="1"/>
        <v>0</v>
      </c>
    </row>
    <row r="44" spans="1:20" ht="25.5" customHeight="1" x14ac:dyDescent="0.2">
      <c r="A44" s="186">
        <v>6</v>
      </c>
      <c r="B44" s="714"/>
      <c r="C44" s="715"/>
      <c r="D44" s="715"/>
      <c r="E44" s="715"/>
      <c r="F44" s="715"/>
      <c r="G44" s="716"/>
      <c r="H44" s="765"/>
      <c r="I44" s="1034"/>
      <c r="J44" s="873"/>
      <c r="K44" s="1034"/>
      <c r="L44" s="873"/>
      <c r="M44" s="766"/>
      <c r="N44" s="1033"/>
      <c r="O44" s="1033"/>
      <c r="P44" s="1033"/>
      <c r="Q44" s="74">
        <v>0</v>
      </c>
      <c r="R44" s="89" t="str">
        <f t="shared" si="1"/>
        <v>0</v>
      </c>
    </row>
    <row r="45" spans="1:20" ht="25.5" customHeight="1" x14ac:dyDescent="0.2">
      <c r="A45" s="187">
        <v>7</v>
      </c>
      <c r="B45" s="714"/>
      <c r="C45" s="715"/>
      <c r="D45" s="715"/>
      <c r="E45" s="715"/>
      <c r="F45" s="715"/>
      <c r="G45" s="716"/>
      <c r="H45" s="765"/>
      <c r="I45" s="1034"/>
      <c r="J45" s="873"/>
      <c r="K45" s="1034"/>
      <c r="L45" s="873"/>
      <c r="M45" s="766"/>
      <c r="N45" s="1033"/>
      <c r="O45" s="1033"/>
      <c r="P45" s="1033"/>
      <c r="Q45" s="74">
        <v>0</v>
      </c>
      <c r="R45" s="89" t="str">
        <f t="shared" si="1"/>
        <v>0</v>
      </c>
    </row>
    <row r="46" spans="1:20" ht="25.5" customHeight="1" x14ac:dyDescent="0.2">
      <c r="A46" s="186">
        <v>8</v>
      </c>
      <c r="B46" s="714"/>
      <c r="C46" s="715"/>
      <c r="D46" s="715"/>
      <c r="E46" s="715"/>
      <c r="F46" s="715"/>
      <c r="G46" s="716"/>
      <c r="H46" s="765"/>
      <c r="I46" s="1034"/>
      <c r="J46" s="873"/>
      <c r="K46" s="1034"/>
      <c r="L46" s="873"/>
      <c r="M46" s="766"/>
      <c r="N46" s="1033"/>
      <c r="O46" s="1033"/>
      <c r="P46" s="1033"/>
      <c r="Q46" s="74">
        <v>0</v>
      </c>
      <c r="R46" s="89" t="str">
        <f t="shared" si="1"/>
        <v>0</v>
      </c>
    </row>
    <row r="47" spans="1:20" ht="25.5" customHeight="1" x14ac:dyDescent="0.2">
      <c r="A47" s="187">
        <v>9</v>
      </c>
      <c r="B47" s="714"/>
      <c r="C47" s="715"/>
      <c r="D47" s="715"/>
      <c r="E47" s="715"/>
      <c r="F47" s="715"/>
      <c r="G47" s="716"/>
      <c r="H47" s="765"/>
      <c r="I47" s="1034"/>
      <c r="J47" s="873"/>
      <c r="K47" s="1034"/>
      <c r="L47" s="873"/>
      <c r="M47" s="766"/>
      <c r="N47" s="1033"/>
      <c r="O47" s="1033"/>
      <c r="P47" s="1033"/>
      <c r="Q47" s="74">
        <v>0</v>
      </c>
      <c r="R47" s="89" t="str">
        <f t="shared" si="1"/>
        <v>0</v>
      </c>
    </row>
    <row r="48" spans="1:20" ht="25.5" customHeight="1" thickBot="1" x14ac:dyDescent="0.25">
      <c r="A48" s="188">
        <v>10</v>
      </c>
      <c r="B48" s="717"/>
      <c r="C48" s="718"/>
      <c r="D48" s="718"/>
      <c r="E48" s="718"/>
      <c r="F48" s="718"/>
      <c r="G48" s="719"/>
      <c r="H48" s="1066"/>
      <c r="I48" s="1056"/>
      <c r="J48" s="874"/>
      <c r="K48" s="1056"/>
      <c r="L48" s="874"/>
      <c r="M48" s="875"/>
      <c r="N48" s="1033"/>
      <c r="O48" s="1033"/>
      <c r="P48" s="1033"/>
      <c r="Q48" s="113">
        <v>0</v>
      </c>
      <c r="R48" s="89" t="str">
        <f t="shared" si="1"/>
        <v>0</v>
      </c>
    </row>
    <row r="49" spans="1:24" ht="16.5" hidden="1" customHeight="1" thickBot="1" x14ac:dyDescent="0.25">
      <c r="A49" s="839"/>
      <c r="B49" s="768"/>
      <c r="C49" s="768"/>
      <c r="D49" s="768"/>
      <c r="E49" s="768"/>
      <c r="F49" s="768"/>
      <c r="G49" s="840"/>
      <c r="H49" s="841"/>
      <c r="I49" s="838"/>
      <c r="J49" s="838"/>
      <c r="K49" s="838"/>
      <c r="L49" s="838"/>
      <c r="M49" s="838"/>
      <c r="N49" s="838"/>
      <c r="O49" s="838"/>
      <c r="P49" s="842"/>
      <c r="Q49" s="74">
        <v>0</v>
      </c>
      <c r="R49" s="843">
        <f>IFERROR((SUM(R39:R48))/((COUNTA(R39:R48))-(COUNTIFS(R39:R48,0))),0)</f>
        <v>-0.75</v>
      </c>
      <c r="S49" s="836"/>
      <c r="T49" s="836"/>
      <c r="U49" s="836"/>
      <c r="V49" s="837"/>
      <c r="W49" s="91">
        <f>(R49)/4</f>
        <v>-0.1875</v>
      </c>
    </row>
    <row r="50" spans="1:24" ht="8.25" customHeight="1" thickBot="1" x14ac:dyDescent="0.25">
      <c r="A50" s="101"/>
      <c r="B50" s="102"/>
      <c r="C50" s="102"/>
      <c r="D50" s="102"/>
      <c r="E50" s="102"/>
      <c r="F50" s="102"/>
      <c r="G50" s="102"/>
      <c r="H50" s="101"/>
      <c r="I50" s="101"/>
      <c r="J50" s="101"/>
      <c r="K50" s="101"/>
      <c r="L50" s="101"/>
      <c r="M50" s="101"/>
      <c r="N50" s="101"/>
      <c r="O50" s="101"/>
      <c r="P50" s="101"/>
      <c r="Q50" s="74">
        <v>0</v>
      </c>
    </row>
    <row r="51" spans="1:24" ht="12.75" customHeight="1" thickBot="1" x14ac:dyDescent="0.25">
      <c r="A51" s="741" t="s">
        <v>328</v>
      </c>
      <c r="B51" s="742"/>
      <c r="C51" s="742"/>
      <c r="D51" s="742"/>
      <c r="E51" s="742"/>
      <c r="F51" s="742"/>
      <c r="G51" s="743"/>
      <c r="H51" s="100"/>
      <c r="I51" s="100"/>
      <c r="J51" s="97"/>
      <c r="K51" s="97"/>
      <c r="L51" s="97"/>
      <c r="M51" s="97"/>
      <c r="N51" s="97"/>
      <c r="O51" s="97"/>
      <c r="P51" s="97"/>
      <c r="Q51" s="74">
        <v>0</v>
      </c>
    </row>
    <row r="52" spans="1:24" ht="12.75" hidden="1" customHeight="1" x14ac:dyDescent="0.2">
      <c r="A52" s="172" t="s">
        <v>295</v>
      </c>
      <c r="B52" s="744" t="s">
        <v>286</v>
      </c>
      <c r="C52" s="744"/>
      <c r="D52" s="744"/>
      <c r="E52" s="744"/>
      <c r="F52" s="744"/>
      <c r="G52" s="745"/>
      <c r="H52" s="100"/>
      <c r="I52" s="100"/>
      <c r="J52" s="97"/>
      <c r="K52" s="97"/>
      <c r="L52" s="97"/>
      <c r="M52" s="97"/>
      <c r="N52" s="97"/>
      <c r="O52" s="97"/>
      <c r="P52" s="97"/>
      <c r="Q52" s="74">
        <v>0</v>
      </c>
    </row>
    <row r="53" spans="1:24" ht="12.75" customHeight="1" x14ac:dyDescent="0.2">
      <c r="A53" s="173" t="s">
        <v>291</v>
      </c>
      <c r="B53" s="706" t="s">
        <v>287</v>
      </c>
      <c r="C53" s="706"/>
      <c r="D53" s="706"/>
      <c r="E53" s="706"/>
      <c r="F53" s="706"/>
      <c r="G53" s="707"/>
      <c r="H53" s="100"/>
      <c r="I53" s="100"/>
      <c r="J53" s="97"/>
      <c r="K53" s="97"/>
      <c r="L53" s="97"/>
      <c r="M53" s="97"/>
      <c r="N53" s="97"/>
      <c r="O53" s="97"/>
      <c r="P53" s="97"/>
      <c r="Q53" s="74">
        <v>0</v>
      </c>
      <c r="V53" s="90" t="s">
        <v>331</v>
      </c>
    </row>
    <row r="54" spans="1:24" ht="12.75" customHeight="1" x14ac:dyDescent="0.2">
      <c r="A54" s="173" t="s">
        <v>292</v>
      </c>
      <c r="B54" s="706" t="s">
        <v>288</v>
      </c>
      <c r="C54" s="706"/>
      <c r="D54" s="706"/>
      <c r="E54" s="706"/>
      <c r="F54" s="706"/>
      <c r="G54" s="707"/>
      <c r="H54" s="100"/>
      <c r="I54" s="100"/>
      <c r="J54" s="97"/>
      <c r="K54" s="97"/>
      <c r="L54" s="97"/>
      <c r="M54" s="97"/>
      <c r="N54" s="97"/>
      <c r="O54" s="97"/>
      <c r="P54" s="97"/>
      <c r="V54" s="90" t="s">
        <v>332</v>
      </c>
    </row>
    <row r="55" spans="1:24" hidden="1" x14ac:dyDescent="0.2">
      <c r="A55" s="173" t="s">
        <v>293</v>
      </c>
      <c r="B55" s="706" t="s">
        <v>289</v>
      </c>
      <c r="C55" s="706"/>
      <c r="D55" s="706"/>
      <c r="E55" s="706"/>
      <c r="F55" s="706"/>
      <c r="G55" s="707"/>
      <c r="H55" s="100"/>
      <c r="I55" s="100"/>
      <c r="J55" s="97"/>
      <c r="K55" s="97"/>
      <c r="L55" s="97"/>
      <c r="M55" s="97"/>
      <c r="N55" s="97"/>
      <c r="O55" s="97"/>
      <c r="P55" s="97"/>
      <c r="V55" s="92" t="s">
        <v>333</v>
      </c>
    </row>
    <row r="56" spans="1:24" ht="13.5" thickBot="1" x14ac:dyDescent="0.25">
      <c r="A56" s="174" t="s">
        <v>294</v>
      </c>
      <c r="B56" s="708" t="s">
        <v>290</v>
      </c>
      <c r="C56" s="708"/>
      <c r="D56" s="708"/>
      <c r="E56" s="708"/>
      <c r="F56" s="708"/>
      <c r="G56" s="709"/>
      <c r="H56" s="100"/>
      <c r="I56" s="100"/>
      <c r="J56" s="97"/>
      <c r="K56" s="97"/>
      <c r="L56" s="97"/>
      <c r="M56" s="97"/>
      <c r="N56" s="97"/>
      <c r="O56" s="97"/>
      <c r="P56" s="97"/>
      <c r="V56" s="94" t="s">
        <v>334</v>
      </c>
    </row>
    <row r="57" spans="1:24" ht="6.75" customHeight="1" thickBot="1" x14ac:dyDescent="0.25">
      <c r="A57" s="88"/>
      <c r="B57" s="88"/>
      <c r="C57" s="88"/>
      <c r="D57" s="88"/>
      <c r="E57" s="88"/>
      <c r="F57" s="88"/>
      <c r="G57" s="88"/>
      <c r="H57" s="88"/>
      <c r="I57" s="88"/>
      <c r="J57" s="88"/>
      <c r="K57" s="88"/>
      <c r="L57" s="88"/>
      <c r="M57" s="88"/>
      <c r="N57" s="88"/>
      <c r="O57" s="88"/>
      <c r="P57" s="88"/>
      <c r="V57" s="88" t="s">
        <v>337</v>
      </c>
    </row>
    <row r="58" spans="1:24" s="88" customFormat="1" ht="12.75" customHeight="1" x14ac:dyDescent="0.2">
      <c r="A58" s="735" t="s">
        <v>8</v>
      </c>
      <c r="B58" s="736"/>
      <c r="C58" s="736"/>
      <c r="D58" s="736"/>
      <c r="E58" s="736"/>
      <c r="F58" s="736"/>
      <c r="G58" s="737"/>
      <c r="H58" s="803" t="s">
        <v>234</v>
      </c>
      <c r="I58" s="855"/>
      <c r="J58" s="855"/>
      <c r="K58" s="855"/>
      <c r="L58" s="855"/>
      <c r="M58" s="855"/>
      <c r="N58" s="778" t="s">
        <v>162</v>
      </c>
      <c r="O58" s="779"/>
      <c r="P58" s="780"/>
      <c r="Q58" s="87"/>
      <c r="S58" s="92" t="s">
        <v>13</v>
      </c>
      <c r="T58" s="93" t="s">
        <v>159</v>
      </c>
      <c r="U58" s="49"/>
      <c r="V58" s="95" t="s">
        <v>335</v>
      </c>
    </row>
    <row r="59" spans="1:24" s="88" customFormat="1" x14ac:dyDescent="0.2">
      <c r="A59" s="738"/>
      <c r="B59" s="739"/>
      <c r="C59" s="739"/>
      <c r="D59" s="739"/>
      <c r="E59" s="739"/>
      <c r="F59" s="739"/>
      <c r="G59" s="740"/>
      <c r="H59" s="805"/>
      <c r="I59" s="1047"/>
      <c r="J59" s="1047"/>
      <c r="K59" s="1047"/>
      <c r="L59" s="1047"/>
      <c r="M59" s="1047"/>
      <c r="N59" s="781"/>
      <c r="O59" s="782"/>
      <c r="P59" s="783"/>
      <c r="Q59" s="87"/>
      <c r="S59" s="90" t="s">
        <v>331</v>
      </c>
      <c r="T59" s="92" t="s">
        <v>156</v>
      </c>
      <c r="U59" s="49"/>
      <c r="V59" s="88" t="s">
        <v>336</v>
      </c>
    </row>
    <row r="60" spans="1:24" s="88" customFormat="1" x14ac:dyDescent="0.2">
      <c r="A60" s="738" t="s">
        <v>161</v>
      </c>
      <c r="B60" s="739" t="s">
        <v>11</v>
      </c>
      <c r="C60" s="739"/>
      <c r="D60" s="739" t="s">
        <v>10</v>
      </c>
      <c r="E60" s="739" t="s">
        <v>344</v>
      </c>
      <c r="F60" s="739" t="s">
        <v>2</v>
      </c>
      <c r="G60" s="740"/>
      <c r="H60" s="1048" t="s">
        <v>294</v>
      </c>
      <c r="I60" s="1049"/>
      <c r="J60" s="1050" t="s">
        <v>292</v>
      </c>
      <c r="K60" s="1049"/>
      <c r="L60" s="870" t="s">
        <v>291</v>
      </c>
      <c r="M60" s="870"/>
      <c r="N60" s="782"/>
      <c r="O60" s="782"/>
      <c r="P60" s="783"/>
      <c r="Q60" s="87">
        <v>0</v>
      </c>
      <c r="S60" s="90" t="s">
        <v>332</v>
      </c>
      <c r="T60" s="92" t="s">
        <v>158</v>
      </c>
      <c r="U60" s="49"/>
      <c r="V60" s="49"/>
    </row>
    <row r="61" spans="1:24" s="88" customFormat="1" ht="12.75" customHeight="1" thickBot="1" x14ac:dyDescent="0.25">
      <c r="A61" s="755"/>
      <c r="B61" s="756"/>
      <c r="C61" s="756"/>
      <c r="D61" s="756"/>
      <c r="E61" s="756"/>
      <c r="F61" s="756"/>
      <c r="G61" s="757"/>
      <c r="H61" s="784"/>
      <c r="I61" s="1039"/>
      <c r="J61" s="1038"/>
      <c r="K61" s="1039"/>
      <c r="L61" s="870"/>
      <c r="M61" s="870"/>
      <c r="N61" s="785"/>
      <c r="O61" s="785"/>
      <c r="P61" s="786"/>
      <c r="Q61" s="87">
        <v>0</v>
      </c>
      <c r="S61" s="92" t="s">
        <v>333</v>
      </c>
      <c r="T61" s="90" t="s">
        <v>157</v>
      </c>
      <c r="U61" s="49"/>
      <c r="V61" s="49"/>
      <c r="W61" s="49"/>
      <c r="X61" s="49"/>
    </row>
    <row r="62" spans="1:24" s="88" customFormat="1" ht="38.25" customHeight="1" thickBot="1" x14ac:dyDescent="0.25">
      <c r="A62" s="181">
        <v>1</v>
      </c>
      <c r="B62" s="753" t="str">
        <f>VLOOKUP(D62,'Ref.Diccionario de Competencias'!$H$156:$L$257,2)</f>
        <v>Desarrollo estratégico del Talento Humano</v>
      </c>
      <c r="C62" s="754"/>
      <c r="D62" s="190">
        <v>1</v>
      </c>
      <c r="E62" s="190" t="str">
        <f>VLOOKUP(D62,'Ref.Diccionario de Competencias'!$D$5:$F$106,2)</f>
        <v>Alto</v>
      </c>
      <c r="F62" s="191" t="str">
        <f>VLOOKUP(D62,'Ref.Diccionario de Competencias'!$D$5:$F$106,3)</f>
        <v>Realiza una proyección de posibles necesidades de recursos humanos considerando distintos escenarios a largo plazo. Tiene un papel activo en la definición de las políticas en función del análisis estratégico.</v>
      </c>
      <c r="G62" s="192"/>
      <c r="H62" s="1030"/>
      <c r="I62" s="1031"/>
      <c r="J62" s="1030"/>
      <c r="K62" s="1031"/>
      <c r="L62" s="873"/>
      <c r="M62" s="767"/>
      <c r="N62" s="1040"/>
      <c r="O62" s="1041"/>
      <c r="P62" s="1042"/>
      <c r="Q62" s="87">
        <v>1</v>
      </c>
      <c r="R62" s="89">
        <f>IF(B62="","0",Q62-1)</f>
        <v>0</v>
      </c>
      <c r="S62" s="94" t="s">
        <v>334</v>
      </c>
      <c r="T62" s="92"/>
      <c r="U62" s="49"/>
      <c r="V62" s="49"/>
      <c r="W62" s="49"/>
      <c r="X62" s="49"/>
    </row>
    <row r="63" spans="1:24" s="88" customFormat="1" ht="38.25" customHeight="1" thickBot="1" x14ac:dyDescent="0.25">
      <c r="A63" s="176">
        <v>2</v>
      </c>
      <c r="B63" s="753" t="str">
        <f>VLOOKUP(D63,'Ref.Diccionario de Competencias'!$H$156:$L$257,2)</f>
        <v>Desarrollo estratégico del Talento Humano</v>
      </c>
      <c r="C63" s="754"/>
      <c r="D63" s="190">
        <v>2</v>
      </c>
      <c r="E63" s="190" t="str">
        <f>VLOOKUP(D63,'Ref.Diccionario de Competencias'!$D$5:$F$106,2)</f>
        <v>Medio</v>
      </c>
      <c r="F63" s="1051" t="str">
        <f>VLOOKUP(D63,'Ref.Diccionario de Competencias'!$D$5:$F$106,3)</f>
        <v>Utiliza herramientas existentes o nuevas en la organización para el desarrollo de los colaboradores en función de las estrategias de la organización. Promueve acciones de desarrollo.</v>
      </c>
      <c r="G63" s="1052"/>
      <c r="H63" s="1030"/>
      <c r="I63" s="1031"/>
      <c r="J63" s="1030"/>
      <c r="K63" s="1031"/>
      <c r="L63" s="873"/>
      <c r="M63" s="767"/>
      <c r="N63" s="1043"/>
      <c r="O63" s="749"/>
      <c r="P63" s="750"/>
      <c r="Q63" s="184">
        <v>0</v>
      </c>
      <c r="R63" s="89">
        <f>IF(B63="","0",Q63-1)</f>
        <v>-1</v>
      </c>
      <c r="S63" s="88" t="s">
        <v>337</v>
      </c>
    </row>
    <row r="64" spans="1:24" s="88" customFormat="1" ht="38.25" customHeight="1" thickBot="1" x14ac:dyDescent="0.25">
      <c r="A64" s="177">
        <v>3</v>
      </c>
      <c r="B64" s="753" t="str">
        <f>VLOOKUP(D64,'Ref.Diccionario de Competencias'!$H$156:$L$257,2)</f>
        <v>Desarrollo estratégico del Talento Humano</v>
      </c>
      <c r="C64" s="754"/>
      <c r="D64" s="190">
        <v>3</v>
      </c>
      <c r="E64" s="190" t="str">
        <f>VLOOKUP(D64,'Ref.Diccionario de Competencias'!$D$5:$F$106,2)</f>
        <v>Bajo</v>
      </c>
      <c r="F64" s="1053" t="str">
        <f>VLOOKUP(D64,'Ref.Diccionario de Competencias'!$D$5:$F$106,3)</f>
        <v>Aplica las herramientas de desarrollo disponibles. Define acciones para el desarrollo de las competencias críticas. Esporádicamente hace un seguimiento de las mismas.</v>
      </c>
      <c r="G64" s="1054"/>
      <c r="H64" s="1030"/>
      <c r="I64" s="1031"/>
      <c r="J64" s="1030"/>
      <c r="K64" s="1031"/>
      <c r="L64" s="873"/>
      <c r="M64" s="767"/>
      <c r="N64" s="1044"/>
      <c r="O64" s="746"/>
      <c r="P64" s="747"/>
      <c r="Q64" s="184">
        <v>0</v>
      </c>
      <c r="R64" s="89">
        <f>IF(B64="","0",Q64-1)</f>
        <v>-1</v>
      </c>
      <c r="S64" s="95" t="s">
        <v>335</v>
      </c>
      <c r="T64" s="95"/>
    </row>
    <row r="65" spans="1:23" ht="16.5" customHeight="1" thickBot="1" x14ac:dyDescent="0.25">
      <c r="A65" s="844"/>
      <c r="B65" s="845"/>
      <c r="C65" s="845"/>
      <c r="D65" s="845"/>
      <c r="E65" s="845"/>
      <c r="F65" s="845"/>
      <c r="G65" s="845"/>
      <c r="H65" s="838"/>
      <c r="I65" s="838"/>
      <c r="J65" s="838"/>
      <c r="K65" s="838"/>
      <c r="L65" s="838"/>
      <c r="M65" s="838"/>
      <c r="N65" s="838"/>
      <c r="O65" s="838"/>
      <c r="P65" s="838"/>
      <c r="R65" s="843">
        <f>IFERROR((SUM(R62:R64))/((COUNTA(R62:R64))-(COUNTIFS(R62:R64,-1))),0)</f>
        <v>-2</v>
      </c>
      <c r="S65" s="836"/>
      <c r="T65" s="836"/>
      <c r="U65" s="836"/>
      <c r="V65" s="837"/>
      <c r="W65" s="91">
        <f>(R65)/2</f>
        <v>-1</v>
      </c>
    </row>
    <row r="66" spans="1:23" s="88" customFormat="1" ht="13.5" customHeight="1" thickBot="1" x14ac:dyDescent="0.25">
      <c r="A66" s="769"/>
      <c r="B66" s="769"/>
      <c r="C66" s="769"/>
      <c r="D66" s="769"/>
      <c r="E66" s="769"/>
      <c r="F66" s="769"/>
      <c r="G66" s="769"/>
      <c r="H66" s="769"/>
      <c r="I66" s="769"/>
      <c r="J66" s="769"/>
      <c r="K66" s="769"/>
      <c r="L66" s="769"/>
      <c r="M66" s="769"/>
      <c r="N66" s="769"/>
      <c r="O66" s="769"/>
      <c r="P66" s="769"/>
      <c r="Q66" s="87"/>
      <c r="S66" s="88" t="s">
        <v>336</v>
      </c>
    </row>
    <row r="67" spans="1:23" ht="12.75" customHeight="1" thickBot="1" x14ac:dyDescent="0.25">
      <c r="A67" s="741" t="s">
        <v>327</v>
      </c>
      <c r="B67" s="742"/>
      <c r="C67" s="742"/>
      <c r="D67" s="742"/>
      <c r="E67" s="742"/>
      <c r="F67" s="742"/>
      <c r="G67" s="743"/>
      <c r="H67" s="100"/>
      <c r="I67" s="100"/>
      <c r="J67" s="97"/>
      <c r="K67" s="97"/>
      <c r="L67" s="97"/>
      <c r="M67" s="97"/>
      <c r="N67" s="97"/>
      <c r="O67" s="97"/>
      <c r="P67" s="97"/>
    </row>
    <row r="68" spans="1:23" ht="12.75" customHeight="1" x14ac:dyDescent="0.2">
      <c r="A68" s="172" t="s">
        <v>281</v>
      </c>
      <c r="B68" s="744" t="s">
        <v>296</v>
      </c>
      <c r="C68" s="744"/>
      <c r="D68" s="744"/>
      <c r="E68" s="744"/>
      <c r="F68" s="744"/>
      <c r="G68" s="745"/>
      <c r="H68" s="100"/>
      <c r="I68" s="100"/>
      <c r="J68" s="97"/>
      <c r="K68" s="97"/>
      <c r="L68" s="97"/>
      <c r="M68" s="97"/>
      <c r="N68" s="97"/>
      <c r="O68" s="97"/>
      <c r="P68" s="97"/>
    </row>
    <row r="69" spans="1:23" ht="12.75" customHeight="1" x14ac:dyDescent="0.2">
      <c r="A69" s="173" t="s">
        <v>321</v>
      </c>
      <c r="B69" s="706" t="s">
        <v>317</v>
      </c>
      <c r="C69" s="706"/>
      <c r="D69" s="706"/>
      <c r="E69" s="706"/>
      <c r="F69" s="706"/>
      <c r="G69" s="707"/>
      <c r="H69" s="100"/>
      <c r="I69" s="100"/>
      <c r="J69" s="97"/>
      <c r="K69" s="97"/>
      <c r="L69" s="97"/>
      <c r="M69" s="97"/>
      <c r="N69" s="97"/>
      <c r="O69" s="97"/>
      <c r="P69" s="97"/>
      <c r="Q69" s="74">
        <v>0</v>
      </c>
    </row>
    <row r="70" spans="1:23" ht="12.75" hidden="1" customHeight="1" x14ac:dyDescent="0.2">
      <c r="A70" s="173" t="s">
        <v>322</v>
      </c>
      <c r="B70" s="706" t="s">
        <v>318</v>
      </c>
      <c r="C70" s="706"/>
      <c r="D70" s="706"/>
      <c r="E70" s="706"/>
      <c r="F70" s="706"/>
      <c r="G70" s="707"/>
      <c r="H70" s="100"/>
      <c r="I70" s="100"/>
      <c r="J70" s="97"/>
      <c r="K70" s="97"/>
      <c r="L70" s="97"/>
      <c r="M70" s="97"/>
      <c r="N70" s="97"/>
      <c r="O70" s="97"/>
      <c r="P70" s="97"/>
      <c r="Q70" s="74">
        <v>0</v>
      </c>
    </row>
    <row r="71" spans="1:23" hidden="1" x14ac:dyDescent="0.2">
      <c r="A71" s="173" t="s">
        <v>323</v>
      </c>
      <c r="B71" s="706" t="s">
        <v>319</v>
      </c>
      <c r="C71" s="706"/>
      <c r="D71" s="706"/>
      <c r="E71" s="706"/>
      <c r="F71" s="706"/>
      <c r="G71" s="707"/>
      <c r="H71" s="100"/>
      <c r="I71" s="100"/>
      <c r="J71" s="97"/>
      <c r="K71" s="97"/>
      <c r="L71" s="97"/>
      <c r="M71" s="97"/>
      <c r="N71" s="97"/>
      <c r="O71" s="97"/>
      <c r="P71" s="97"/>
      <c r="Q71" s="74">
        <v>0</v>
      </c>
    </row>
    <row r="72" spans="1:23" ht="13.5" thickBot="1" x14ac:dyDescent="0.25">
      <c r="A72" s="174" t="s">
        <v>324</v>
      </c>
      <c r="B72" s="708" t="s">
        <v>320</v>
      </c>
      <c r="C72" s="708"/>
      <c r="D72" s="708"/>
      <c r="E72" s="708"/>
      <c r="F72" s="708"/>
      <c r="G72" s="709"/>
      <c r="H72" s="100"/>
      <c r="I72" s="100"/>
      <c r="J72" s="97"/>
      <c r="K72" s="97"/>
      <c r="L72" s="97"/>
      <c r="M72" s="97"/>
      <c r="N72" s="97"/>
      <c r="O72" s="97"/>
      <c r="P72" s="97"/>
      <c r="Q72" s="74">
        <v>0</v>
      </c>
    </row>
    <row r="73" spans="1:23" ht="9" customHeight="1" thickBot="1" x14ac:dyDescent="0.25">
      <c r="A73" s="734"/>
      <c r="B73" s="734"/>
      <c r="C73" s="734"/>
      <c r="D73" s="734"/>
      <c r="E73" s="734"/>
      <c r="F73" s="734"/>
      <c r="G73" s="734"/>
      <c r="H73" s="862"/>
      <c r="I73" s="862"/>
      <c r="J73" s="862"/>
      <c r="K73" s="862"/>
      <c r="L73" s="862"/>
      <c r="M73" s="862"/>
      <c r="N73" s="862"/>
      <c r="O73" s="862"/>
      <c r="P73" s="862"/>
      <c r="Q73" s="74">
        <v>0</v>
      </c>
    </row>
    <row r="74" spans="1:23" s="88" customFormat="1" ht="17.25" customHeight="1" x14ac:dyDescent="0.2">
      <c r="A74" s="735" t="s">
        <v>9</v>
      </c>
      <c r="B74" s="736"/>
      <c r="C74" s="736"/>
      <c r="D74" s="736"/>
      <c r="E74" s="736"/>
      <c r="F74" s="736"/>
      <c r="G74" s="1055"/>
      <c r="H74" s="739" t="s">
        <v>234</v>
      </c>
      <c r="I74" s="739"/>
      <c r="J74" s="739"/>
      <c r="K74" s="739"/>
      <c r="L74" s="739"/>
      <c r="M74" s="1035"/>
      <c r="N74" s="870" t="s">
        <v>162</v>
      </c>
      <c r="O74" s="870"/>
      <c r="P74" s="870"/>
      <c r="Q74" s="74">
        <v>0</v>
      </c>
    </row>
    <row r="75" spans="1:23" s="88" customFormat="1" ht="10.5" customHeight="1" x14ac:dyDescent="0.2">
      <c r="A75" s="738"/>
      <c r="B75" s="739"/>
      <c r="C75" s="739"/>
      <c r="D75" s="739"/>
      <c r="E75" s="739"/>
      <c r="F75" s="739"/>
      <c r="G75" s="1035"/>
      <c r="H75" s="739"/>
      <c r="I75" s="739"/>
      <c r="J75" s="739"/>
      <c r="K75" s="739"/>
      <c r="L75" s="739"/>
      <c r="M75" s="1035"/>
      <c r="N75" s="870"/>
      <c r="O75" s="870"/>
      <c r="P75" s="870"/>
      <c r="Q75" s="74">
        <v>0</v>
      </c>
    </row>
    <row r="76" spans="1:23" s="88" customFormat="1" x14ac:dyDescent="0.2">
      <c r="A76" s="738" t="s">
        <v>161</v>
      </c>
      <c r="B76" s="739" t="s">
        <v>11</v>
      </c>
      <c r="C76" s="739"/>
      <c r="D76" s="720" t="s">
        <v>10</v>
      </c>
      <c r="E76" s="739" t="s">
        <v>344</v>
      </c>
      <c r="F76" s="739" t="s">
        <v>2</v>
      </c>
      <c r="G76" s="739"/>
      <c r="H76" s="1036" t="s">
        <v>324</v>
      </c>
      <c r="I76" s="1037"/>
      <c r="J76" s="1036" t="s">
        <v>321</v>
      </c>
      <c r="K76" s="1037"/>
      <c r="L76" s="1036" t="s">
        <v>281</v>
      </c>
      <c r="M76" s="782"/>
      <c r="N76" s="870"/>
      <c r="O76" s="870"/>
      <c r="P76" s="870"/>
      <c r="Q76" s="74">
        <v>0</v>
      </c>
    </row>
    <row r="77" spans="1:23" s="88" customFormat="1" ht="13.5" thickBot="1" x14ac:dyDescent="0.25">
      <c r="A77" s="755"/>
      <c r="B77" s="756"/>
      <c r="C77" s="756"/>
      <c r="D77" s="723"/>
      <c r="E77" s="739"/>
      <c r="F77" s="739"/>
      <c r="G77" s="739"/>
      <c r="H77" s="1038"/>
      <c r="I77" s="1039"/>
      <c r="J77" s="1038"/>
      <c r="K77" s="1039"/>
      <c r="L77" s="1038"/>
      <c r="M77" s="785"/>
      <c r="N77" s="712"/>
      <c r="O77" s="712"/>
      <c r="P77" s="712"/>
      <c r="Q77" s="74">
        <v>0</v>
      </c>
    </row>
    <row r="78" spans="1:23" s="88" customFormat="1" ht="75" customHeight="1" thickBot="1" x14ac:dyDescent="0.25">
      <c r="A78" s="181">
        <v>1</v>
      </c>
      <c r="B78" s="753" t="str">
        <f>VLOOKUP(D78,'Ref.Diccionario de Competencias'!$H$257:$L$284,2)</f>
        <v>Trabajo en Equipo</v>
      </c>
      <c r="C78" s="754"/>
      <c r="D78" s="190">
        <v>1</v>
      </c>
      <c r="E78" s="190" t="str">
        <f>VLOOKUP(D78,'Ref.Diccionario de Competencias'!$D$119:$F$142,2)</f>
        <v>Alto</v>
      </c>
      <c r="F78" s="193" t="str">
        <f>VLOOKUP(D78,'Ref.Diccionario de Competencias'!$D$119:$F$142,3)</f>
        <v>Crea un buen clima de trabajo y espíritu de cooperación. Resuelve los conflictos que se puedan producir dentro del equipo. Se considera que es un referente en el manejo de equipos de trabajo. Promueve el trabajo en equipo con otras áreas de la organización.</v>
      </c>
      <c r="G78" s="194"/>
      <c r="H78" s="1030"/>
      <c r="I78" s="1031"/>
      <c r="J78" s="1030"/>
      <c r="K78" s="1031"/>
      <c r="L78" s="1030"/>
      <c r="M78" s="1032"/>
      <c r="N78" s="1060"/>
      <c r="O78" s="1061"/>
      <c r="P78" s="1062"/>
      <c r="Q78" s="112">
        <v>0</v>
      </c>
      <c r="R78" s="89">
        <f>IF(B78="","0",Q78-1)</f>
        <v>-1</v>
      </c>
    </row>
    <row r="79" spans="1:23" s="88" customFormat="1" ht="75" customHeight="1" thickBot="1" x14ac:dyDescent="0.25">
      <c r="A79" s="176">
        <v>2</v>
      </c>
      <c r="B79" s="753" t="str">
        <f>VLOOKUP(D79,'Ref.Diccionario de Competencias'!$H$257:$L$284,2)</f>
        <v>Trabajo en Equipo</v>
      </c>
      <c r="C79" s="754"/>
      <c r="D79" s="190">
        <v>2</v>
      </c>
      <c r="E79" s="190" t="str">
        <f>VLOOKUP(D79,'Ref.Diccionario de Competencias'!$D$119:$F$142,2)</f>
        <v>Medio</v>
      </c>
      <c r="F79" s="1045" t="str">
        <f>VLOOKUP(D79,'Ref.Diccionario de Competencias'!$D$119:$F$142,3)</f>
        <v>Promueve la colaboración de los distintos integrantes del equipo. Valora sinceramente las ideas y experiencias de los demás; mantiene un actitud abierta para aprender de los demás.</v>
      </c>
      <c r="G79" s="1046"/>
      <c r="H79" s="873"/>
      <c r="I79" s="1034"/>
      <c r="J79" s="873"/>
      <c r="K79" s="1034"/>
      <c r="L79" s="873"/>
      <c r="M79" s="767"/>
      <c r="N79" s="1063"/>
      <c r="O79" s="1064"/>
      <c r="P79" s="1065"/>
      <c r="Q79" s="175">
        <v>0</v>
      </c>
      <c r="R79" s="89">
        <f>IF(B79="","0",Q79-1)</f>
        <v>-1</v>
      </c>
    </row>
    <row r="80" spans="1:23" s="88" customFormat="1" ht="75" customHeight="1" thickBot="1" x14ac:dyDescent="0.25">
      <c r="A80" s="177">
        <v>3</v>
      </c>
      <c r="B80" s="753" t="str">
        <f>VLOOKUP(D80,'Ref.Diccionario de Competencias'!$H$257:$L$284,2)</f>
        <v>Trabajo en Equipo</v>
      </c>
      <c r="C80" s="754"/>
      <c r="D80" s="190">
        <v>3</v>
      </c>
      <c r="E80" s="190" t="str">
        <f>VLOOKUP(D80,'Ref.Diccionario de Competencias'!$D$119:$F$142,2)</f>
        <v>Bajo</v>
      </c>
      <c r="F80" s="1045" t="str">
        <f>VLOOKUP(D80,'Ref.Diccionario de Competencias'!$D$119:$F$142,3)</f>
        <v>Coopera, participa activamente en el equipo, apoya a las decisiones. Realiza la parte del trabajo que le corresponde. Como miembro de un equipo, mantiene informados a los demás. Comparte información.</v>
      </c>
      <c r="G80" s="1046"/>
      <c r="H80" s="874"/>
      <c r="I80" s="1056"/>
      <c r="J80" s="874"/>
      <c r="K80" s="1056"/>
      <c r="L80" s="874"/>
      <c r="M80" s="876"/>
      <c r="N80" s="1057"/>
      <c r="O80" s="1058"/>
      <c r="P80" s="1059"/>
      <c r="Q80" s="175">
        <v>0</v>
      </c>
      <c r="R80" s="89">
        <f>IF(B80="","0",Q80-1)</f>
        <v>-1</v>
      </c>
    </row>
    <row r="81" spans="1:23" ht="16.5" customHeight="1" thickBot="1" x14ac:dyDescent="0.25">
      <c r="A81" s="768"/>
      <c r="B81" s="768"/>
      <c r="C81" s="768"/>
      <c r="D81" s="768"/>
      <c r="E81" s="768"/>
      <c r="F81" s="768"/>
      <c r="G81" s="768"/>
      <c r="H81" s="838"/>
      <c r="I81" s="838"/>
      <c r="J81" s="838"/>
      <c r="K81" s="838"/>
      <c r="L81" s="838"/>
      <c r="M81" s="838"/>
      <c r="N81" s="838"/>
      <c r="O81" s="838"/>
      <c r="P81" s="838"/>
      <c r="R81" s="843">
        <f>IFERROR((SUM(R78:R80))/((COUNTA(R78:R80))-(COUNTIFS(R78:R80,0))),0)</f>
        <v>-1</v>
      </c>
      <c r="S81" s="836"/>
      <c r="T81" s="836"/>
      <c r="U81" s="836"/>
      <c r="V81" s="837"/>
      <c r="W81" s="91">
        <f>(R81)/4</f>
        <v>-0.25</v>
      </c>
    </row>
    <row r="82" spans="1:23" s="88" customFormat="1" ht="9" customHeight="1" thickBot="1" x14ac:dyDescent="0.25">
      <c r="A82" s="769"/>
      <c r="B82" s="769"/>
      <c r="C82" s="769"/>
      <c r="D82" s="769"/>
      <c r="E82" s="769"/>
      <c r="F82" s="769"/>
      <c r="G82" s="769"/>
      <c r="H82" s="769"/>
      <c r="I82" s="769"/>
      <c r="J82" s="769"/>
      <c r="K82" s="769"/>
      <c r="L82" s="769"/>
      <c r="M82" s="769"/>
      <c r="N82" s="769"/>
      <c r="O82" s="769"/>
      <c r="P82" s="769"/>
      <c r="Q82" s="87"/>
    </row>
    <row r="83" spans="1:23" ht="16.5" customHeight="1" thickBot="1" x14ac:dyDescent="0.25">
      <c r="A83" s="768"/>
      <c r="B83" s="768"/>
      <c r="C83" s="768"/>
      <c r="D83" s="768"/>
      <c r="E83" s="768"/>
      <c r="F83" s="768"/>
      <c r="G83" s="768"/>
      <c r="H83" s="838"/>
      <c r="I83" s="838"/>
      <c r="J83" s="838"/>
      <c r="K83" s="838"/>
      <c r="L83" s="838"/>
      <c r="M83" s="838"/>
      <c r="N83" s="838"/>
      <c r="O83" s="838"/>
      <c r="P83" s="838"/>
      <c r="Q83" s="49"/>
      <c r="S83" s="835">
        <f>IFERROR((SUM(R17:R26))/((COUNTA(R17:R26))-(COUNTIFS(R17:R26,0))),0)</f>
        <v>0</v>
      </c>
      <c r="T83" s="836"/>
      <c r="U83" s="836"/>
      <c r="V83" s="837"/>
      <c r="W83" s="91">
        <f>(S83)/5</f>
        <v>0</v>
      </c>
    </row>
    <row r="84" spans="1:23" ht="8.25" customHeight="1" x14ac:dyDescent="0.2">
      <c r="A84" s="768"/>
      <c r="B84" s="768"/>
      <c r="C84" s="768"/>
      <c r="D84" s="768"/>
      <c r="E84" s="768"/>
      <c r="F84" s="768"/>
      <c r="G84" s="768"/>
      <c r="H84" s="768"/>
      <c r="I84" s="768"/>
      <c r="J84" s="768"/>
      <c r="K84" s="768"/>
      <c r="L84" s="768"/>
      <c r="M84" s="768"/>
      <c r="N84" s="768"/>
      <c r="O84" s="768"/>
      <c r="P84" s="768"/>
      <c r="R84" s="73"/>
      <c r="S84" s="73"/>
      <c r="T84" s="73"/>
      <c r="U84" s="73"/>
      <c r="V84" s="73"/>
      <c r="W84" s="84"/>
    </row>
    <row r="85" spans="1:23" x14ac:dyDescent="0.2">
      <c r="Q85" s="49"/>
    </row>
    <row r="86" spans="1:23" hidden="1" x14ac:dyDescent="0.2">
      <c r="Q86" s="73"/>
      <c r="R86" s="73"/>
      <c r="S86" s="73"/>
      <c r="T86" s="73"/>
      <c r="U86" s="73"/>
    </row>
    <row r="87" spans="1:23" hidden="1" x14ac:dyDescent="0.2">
      <c r="B87" s="50"/>
      <c r="C87" s="50"/>
    </row>
    <row r="88" spans="1:23" hidden="1" x14ac:dyDescent="0.2">
      <c r="A88" s="49"/>
    </row>
    <row r="89" spans="1:23" hidden="1" x14ac:dyDescent="0.2">
      <c r="A89" s="49"/>
    </row>
    <row r="90" spans="1:23" hidden="1" x14ac:dyDescent="0.2">
      <c r="A90" s="49"/>
    </row>
    <row r="91" spans="1:23" hidden="1" x14ac:dyDescent="0.2">
      <c r="A91" s="49"/>
    </row>
    <row r="92" spans="1:23" hidden="1" x14ac:dyDescent="0.2">
      <c r="A92" s="49"/>
    </row>
    <row r="93" spans="1:23" x14ac:dyDescent="0.2"/>
    <row r="94" spans="1:23" x14ac:dyDescent="0.2"/>
    <row r="95" spans="1:23" ht="63.75" hidden="1" customHeight="1" x14ac:dyDescent="0.2"/>
    <row r="96" spans="1:23" ht="191.25" hidden="1" customHeight="1" x14ac:dyDescent="0.2"/>
    <row r="97" ht="180" hidden="1" customHeight="1" x14ac:dyDescent="0.2"/>
    <row r="98" ht="157.5" hidden="1" customHeight="1" x14ac:dyDescent="0.2"/>
    <row r="99" ht="146.25" hidden="1" customHeight="1" x14ac:dyDescent="0.2"/>
    <row r="100" ht="78.75" hidden="1" customHeight="1" x14ac:dyDescent="0.2"/>
    <row r="101" ht="78.75" hidden="1" customHeight="1" x14ac:dyDescent="0.2"/>
    <row r="102" ht="247.5" hidden="1" customHeight="1" x14ac:dyDescent="0.2"/>
    <row r="103" ht="112.5" hidden="1" customHeight="1" x14ac:dyDescent="0.2"/>
    <row r="104" ht="101.25" hidden="1" customHeight="1" x14ac:dyDescent="0.2"/>
    <row r="105" ht="303.75" hidden="1" customHeight="1" x14ac:dyDescent="0.2"/>
    <row r="106" ht="180" hidden="1" customHeight="1" x14ac:dyDescent="0.2"/>
    <row r="107" ht="213.75" hidden="1" customHeight="1" x14ac:dyDescent="0.2"/>
    <row r="108" ht="123.75" hidden="1" customHeight="1" x14ac:dyDescent="0.2"/>
    <row r="109" ht="101.25" hidden="1" customHeight="1" x14ac:dyDescent="0.2"/>
    <row r="110" ht="101.25" hidden="1" customHeight="1" x14ac:dyDescent="0.2"/>
    <row r="111" ht="90" hidden="1" customHeight="1" x14ac:dyDescent="0.2"/>
    <row r="112" ht="101.25" hidden="1" customHeight="1" x14ac:dyDescent="0.2"/>
    <row r="113" ht="33.75" hidden="1" customHeight="1" x14ac:dyDescent="0.2"/>
    <row r="114" ht="281.25" hidden="1" customHeight="1" x14ac:dyDescent="0.2"/>
    <row r="115" ht="213.75" hidden="1" customHeight="1" x14ac:dyDescent="0.2"/>
    <row r="116" ht="146.25" hidden="1" customHeight="1" x14ac:dyDescent="0.2"/>
    <row r="117" ht="102" hidden="1" customHeight="1" x14ac:dyDescent="0.2"/>
    <row r="118" ht="123.75" hidden="1" customHeight="1" x14ac:dyDescent="0.2"/>
    <row r="119" ht="102" hidden="1" customHeight="1" x14ac:dyDescent="0.2"/>
    <row r="120" ht="56.25" hidden="1" customHeight="1" x14ac:dyDescent="0.2"/>
    <row r="121" ht="56.25" hidden="1" customHeight="1" x14ac:dyDescent="0.2"/>
    <row r="122" ht="51" hidden="1" customHeight="1" x14ac:dyDescent="0.2"/>
    <row r="123" ht="191.25" hidden="1" customHeight="1" x14ac:dyDescent="0.2"/>
    <row r="124" ht="247.5" hidden="1" customHeight="1" x14ac:dyDescent="0.2"/>
    <row r="125" ht="78.75" hidden="1" customHeight="1" x14ac:dyDescent="0.2"/>
    <row r="126" ht="78.75" hidden="1" customHeight="1" x14ac:dyDescent="0.2"/>
    <row r="127" ht="78.75" hidden="1" customHeight="1" x14ac:dyDescent="0.2"/>
    <row r="128" ht="146.25" hidden="1" customHeight="1" x14ac:dyDescent="0.2"/>
    <row r="129" ht="135" hidden="1" customHeight="1" x14ac:dyDescent="0.2"/>
    <row r="130" ht="90" hidden="1" customHeight="1" x14ac:dyDescent="0.2"/>
    <row r="131" ht="67.5" hidden="1" customHeight="1" x14ac:dyDescent="0.2"/>
    <row r="132" ht="213.75" hidden="1" customHeight="1" x14ac:dyDescent="0.2"/>
    <row r="133" ht="168.75" hidden="1" customHeight="1" x14ac:dyDescent="0.2"/>
    <row r="134" ht="135" hidden="1" customHeight="1" x14ac:dyDescent="0.2"/>
    <row r="135" ht="146.25" hidden="1" customHeight="1" x14ac:dyDescent="0.2"/>
    <row r="136" ht="123.75" hidden="1" customHeight="1" x14ac:dyDescent="0.2"/>
    <row r="137" ht="56.25" hidden="1" customHeight="1" x14ac:dyDescent="0.2"/>
    <row r="138" ht="101.25" hidden="1" customHeight="1" x14ac:dyDescent="0.2"/>
    <row r="139" ht="213.75" hidden="1" customHeight="1" x14ac:dyDescent="0.2"/>
    <row r="140" ht="90" hidden="1" customHeight="1" x14ac:dyDescent="0.2"/>
    <row r="141" ht="123.75" hidden="1" customHeight="1" x14ac:dyDescent="0.2"/>
    <row r="142" ht="112.5" hidden="1" customHeight="1" x14ac:dyDescent="0.2"/>
    <row r="143" ht="90" hidden="1" customHeight="1" x14ac:dyDescent="0.2"/>
    <row r="144" ht="191.25" hidden="1" customHeight="1" x14ac:dyDescent="0.2"/>
    <row r="145" ht="135" hidden="1" customHeight="1" x14ac:dyDescent="0.2"/>
    <row r="146" ht="90" hidden="1" customHeight="1" x14ac:dyDescent="0.2"/>
    <row r="147" ht="56.25" hidden="1" customHeight="1" x14ac:dyDescent="0.2"/>
  </sheetData>
  <mergeCells count="217">
    <mergeCell ref="A6:C6"/>
    <mergeCell ref="D6:P6"/>
    <mergeCell ref="A7:C7"/>
    <mergeCell ref="D7:P7"/>
    <mergeCell ref="A8:C8"/>
    <mergeCell ref="D8:P8"/>
    <mergeCell ref="A1:B4"/>
    <mergeCell ref="C1:K2"/>
    <mergeCell ref="M1:P1"/>
    <mergeCell ref="M2:P2"/>
    <mergeCell ref="C3:K4"/>
    <mergeCell ref="M3:P3"/>
    <mergeCell ref="M4:P4"/>
    <mergeCell ref="A12:P12"/>
    <mergeCell ref="A13:G14"/>
    <mergeCell ref="H13:I16"/>
    <mergeCell ref="J13:K16"/>
    <mergeCell ref="L13:P16"/>
    <mergeCell ref="A15:A16"/>
    <mergeCell ref="B15:G16"/>
    <mergeCell ref="A9:C9"/>
    <mergeCell ref="D9:P9"/>
    <mergeCell ref="A10:C10"/>
    <mergeCell ref="D10:P10"/>
    <mergeCell ref="A11:C11"/>
    <mergeCell ref="D11:P11"/>
    <mergeCell ref="B19:G19"/>
    <mergeCell ref="H19:I19"/>
    <mergeCell ref="J19:K19"/>
    <mergeCell ref="L19:P19"/>
    <mergeCell ref="B20:G20"/>
    <mergeCell ref="H20:I20"/>
    <mergeCell ref="J20:K20"/>
    <mergeCell ref="L20:P20"/>
    <mergeCell ref="B17:G17"/>
    <mergeCell ref="H17:I17"/>
    <mergeCell ref="J17:K17"/>
    <mergeCell ref="L17:P17"/>
    <mergeCell ref="B18:G18"/>
    <mergeCell ref="H18:I18"/>
    <mergeCell ref="J18:K18"/>
    <mergeCell ref="L18:P18"/>
    <mergeCell ref="B23:G23"/>
    <mergeCell ref="H23:I23"/>
    <mergeCell ref="J23:K23"/>
    <mergeCell ref="L23:P23"/>
    <mergeCell ref="B24:G24"/>
    <mergeCell ref="H24:I24"/>
    <mergeCell ref="J24:K24"/>
    <mergeCell ref="L24:P24"/>
    <mergeCell ref="B21:G21"/>
    <mergeCell ref="H21:I21"/>
    <mergeCell ref="J21:K21"/>
    <mergeCell ref="L21:P21"/>
    <mergeCell ref="B22:G22"/>
    <mergeCell ref="H22:I22"/>
    <mergeCell ref="J22:K22"/>
    <mergeCell ref="L22:P22"/>
    <mergeCell ref="A27:P27"/>
    <mergeCell ref="A28:G28"/>
    <mergeCell ref="R28:V28"/>
    <mergeCell ref="B29:G29"/>
    <mergeCell ref="B30:G30"/>
    <mergeCell ref="B31:G31"/>
    <mergeCell ref="B25:G25"/>
    <mergeCell ref="H25:I25"/>
    <mergeCell ref="J25:K25"/>
    <mergeCell ref="L25:P25"/>
    <mergeCell ref="B26:G26"/>
    <mergeCell ref="H26:I26"/>
    <mergeCell ref="J26:K26"/>
    <mergeCell ref="L26:P26"/>
    <mergeCell ref="B39:G39"/>
    <mergeCell ref="B40:G40"/>
    <mergeCell ref="J40:K40"/>
    <mergeCell ref="L40:M40"/>
    <mergeCell ref="N39:P39"/>
    <mergeCell ref="B32:G32"/>
    <mergeCell ref="B33:G33"/>
    <mergeCell ref="A35:G36"/>
    <mergeCell ref="S35:T35"/>
    <mergeCell ref="A37:A38"/>
    <mergeCell ref="B37:G38"/>
    <mergeCell ref="H35:M36"/>
    <mergeCell ref="N35:P38"/>
    <mergeCell ref="H39:I39"/>
    <mergeCell ref="L39:M39"/>
    <mergeCell ref="J39:K39"/>
    <mergeCell ref="H40:I40"/>
    <mergeCell ref="N40:P40"/>
    <mergeCell ref="R49:V49"/>
    <mergeCell ref="A51:G51"/>
    <mergeCell ref="B52:G52"/>
    <mergeCell ref="B53:G53"/>
    <mergeCell ref="B54:G54"/>
    <mergeCell ref="B55:G55"/>
    <mergeCell ref="B47:G47"/>
    <mergeCell ref="B48:G48"/>
    <mergeCell ref="A49:G49"/>
    <mergeCell ref="H49:P49"/>
    <mergeCell ref="H48:I48"/>
    <mergeCell ref="J47:K47"/>
    <mergeCell ref="J48:K48"/>
    <mergeCell ref="L48:M48"/>
    <mergeCell ref="L47:M47"/>
    <mergeCell ref="N47:P47"/>
    <mergeCell ref="N48:P48"/>
    <mergeCell ref="S83:V83"/>
    <mergeCell ref="B79:C79"/>
    <mergeCell ref="B80:C80"/>
    <mergeCell ref="B78:C78"/>
    <mergeCell ref="D76:D77"/>
    <mergeCell ref="E76:E77"/>
    <mergeCell ref="F76:G77"/>
    <mergeCell ref="B72:G72"/>
    <mergeCell ref="A73:P73"/>
    <mergeCell ref="A74:G75"/>
    <mergeCell ref="A76:A77"/>
    <mergeCell ref="B76:C77"/>
    <mergeCell ref="A81:G81"/>
    <mergeCell ref="H81:P81"/>
    <mergeCell ref="R81:V81"/>
    <mergeCell ref="H80:I80"/>
    <mergeCell ref="J80:K80"/>
    <mergeCell ref="L80:M80"/>
    <mergeCell ref="N80:P80"/>
    <mergeCell ref="H79:I79"/>
    <mergeCell ref="J79:K79"/>
    <mergeCell ref="L79:M79"/>
    <mergeCell ref="N78:P78"/>
    <mergeCell ref="N79:P79"/>
    <mergeCell ref="R65:V65"/>
    <mergeCell ref="B62:C62"/>
    <mergeCell ref="B63:C63"/>
    <mergeCell ref="D60:D61"/>
    <mergeCell ref="B56:G56"/>
    <mergeCell ref="A58:G59"/>
    <mergeCell ref="E60:E61"/>
    <mergeCell ref="F60:G61"/>
    <mergeCell ref="F63:G63"/>
    <mergeCell ref="F64:G64"/>
    <mergeCell ref="L60:M61"/>
    <mergeCell ref="H63:I63"/>
    <mergeCell ref="J63:K63"/>
    <mergeCell ref="L63:M63"/>
    <mergeCell ref="H64:I64"/>
    <mergeCell ref="J64:K64"/>
    <mergeCell ref="L64:M64"/>
    <mergeCell ref="B64:C64"/>
    <mergeCell ref="A65:G65"/>
    <mergeCell ref="H65:P65"/>
    <mergeCell ref="A84:P84"/>
    <mergeCell ref="L37:M38"/>
    <mergeCell ref="J37:K38"/>
    <mergeCell ref="H37:I38"/>
    <mergeCell ref="A82:P82"/>
    <mergeCell ref="A83:G83"/>
    <mergeCell ref="H83:P83"/>
    <mergeCell ref="A60:A61"/>
    <mergeCell ref="B60:C61"/>
    <mergeCell ref="B44:G44"/>
    <mergeCell ref="B45:G45"/>
    <mergeCell ref="B46:G46"/>
    <mergeCell ref="J44:K44"/>
    <mergeCell ref="J45:K45"/>
    <mergeCell ref="J46:K46"/>
    <mergeCell ref="N46:P46"/>
    <mergeCell ref="B41:G41"/>
    <mergeCell ref="B42:G42"/>
    <mergeCell ref="B43:G43"/>
    <mergeCell ref="F79:G79"/>
    <mergeCell ref="F80:G80"/>
    <mergeCell ref="H58:M59"/>
    <mergeCell ref="H60:I61"/>
    <mergeCell ref="J60:K61"/>
    <mergeCell ref="H41:I41"/>
    <mergeCell ref="H42:I42"/>
    <mergeCell ref="H43:I43"/>
    <mergeCell ref="H44:I44"/>
    <mergeCell ref="H45:I45"/>
    <mergeCell ref="H46:I46"/>
    <mergeCell ref="H47:I47"/>
    <mergeCell ref="N58:P61"/>
    <mergeCell ref="H74:M75"/>
    <mergeCell ref="N74:P77"/>
    <mergeCell ref="H76:I77"/>
    <mergeCell ref="J76:K77"/>
    <mergeCell ref="L76:M77"/>
    <mergeCell ref="N62:P62"/>
    <mergeCell ref="N63:P63"/>
    <mergeCell ref="N64:P64"/>
    <mergeCell ref="L62:M62"/>
    <mergeCell ref="J41:K41"/>
    <mergeCell ref="J42:K42"/>
    <mergeCell ref="J43:K43"/>
    <mergeCell ref="L41:M41"/>
    <mergeCell ref="H62:I62"/>
    <mergeCell ref="J62:K62"/>
    <mergeCell ref="N41:P41"/>
    <mergeCell ref="H78:I78"/>
    <mergeCell ref="L78:M78"/>
    <mergeCell ref="J78:K78"/>
    <mergeCell ref="N42:P42"/>
    <mergeCell ref="N43:P43"/>
    <mergeCell ref="N44:P44"/>
    <mergeCell ref="N45:P45"/>
    <mergeCell ref="L42:M42"/>
    <mergeCell ref="L43:M43"/>
    <mergeCell ref="L44:M44"/>
    <mergeCell ref="L45:M45"/>
    <mergeCell ref="L46:M46"/>
    <mergeCell ref="A66:P66"/>
    <mergeCell ref="A67:G67"/>
    <mergeCell ref="B68:G68"/>
    <mergeCell ref="B69:G69"/>
    <mergeCell ref="B70:G70"/>
    <mergeCell ref="B71:G71"/>
  </mergeCells>
  <conditionalFormatting sqref="B37">
    <cfRule type="expression" dxfId="2" priority="1">
      <formula>B37=0</formula>
    </cfRule>
  </conditionalFormatting>
  <dataValidations count="6">
    <dataValidation type="list" allowBlank="1" showInputMessage="1" showErrorMessage="1" sqref="D11:P11" xr:uid="{00000000-0002-0000-0500-000000000000}">
      <formula1>$V$53:$V$59</formula1>
    </dataValidation>
    <dataValidation type="list" allowBlank="1" showInputMessage="1" showErrorMessage="1" sqref="J17:K26" xr:uid="{00000000-0002-0000-0500-000001000000}">
      <formula1>$U$17:$U$19</formula1>
    </dataValidation>
    <dataValidation type="list" allowBlank="1" showInputMessage="1" showErrorMessage="1" sqref="H17:I26" xr:uid="{00000000-0002-0000-0500-000002000000}">
      <formula1>$S$17:$S$19</formula1>
    </dataValidation>
    <dataValidation type="list" allowBlank="1" showInputMessage="1" showErrorMessage="1" sqref="WPL62:WPM63 WFP66:WFQ66 CX64:CY64 CZ62:DA63 WPL66:WPM66 MT64:MU64 MV62:MW63 CZ66:DA66 WP64:WQ64 WR62:WS63 MV66:MW66 AGL64:AGM64 AGN62:AGO63 WR66:WS66 AQH64:AQI64 AQJ62:AQK63 AGN66:AGO66 BAD64:BAE64 BAF62:BAG63 AQJ66:AQK66 BJZ64:BKA64 BKB62:BKC63 BAF66:BAG66 BTV64:BTW64 BTX62:BTY63 BKB66:BKC66 CDR64:CDS64 CDT62:CDU63 BTX66:BTY66 CNN64:CNO64 CNP62:CNQ63 CDT66:CDU66 CXJ64:CXK64 CXL62:CXM63 CNP66:CNQ66 DHF64:DHG64 DHH62:DHI63 CXL66:CXM66 DRB64:DRC64 DRD62:DRE63 DHH66:DHI66 EAX64:EAY64 EAZ62:EBA63 DRD66:DRE66 EKT64:EKU64 EKV62:EKW63 EAZ66:EBA66 EUP64:EUQ64 EUR62:EUS63 EKV66:EKW66 FEL64:FEM64 FEN62:FEO63 EUR66:EUS66 FOH64:FOI64 FOJ62:FOK63 FEN66:FEO66 FYD64:FYE64 FYF62:FYG63 FOJ66:FOK66 GHZ64:GIA64 GIB62:GIC63 FYF66:FYG66 GRV64:GRW64 GRX62:GRY63 GIB66:GIC66 HBR64:HBS64 HBT62:HBU63 GRX66:GRY66 HLN64:HLO64 HLP62:HLQ63 HBT66:HBU66 HVJ64:HVK64 HVL62:HVM63 HLP66:HLQ66 IFF64:IFG64 IFH62:IFI63 HVL66:HVM66 IPB64:IPC64 IPD62:IPE63 IFH66:IFI66 IYX64:IYY64 IYZ62:IZA63 IPD66:IPE66 JIT64:JIU64 JIV62:JIW63 IYZ66:IZA66 JSP64:JSQ64 JSR62:JSS63 JIV66:JIW66 KCL64:KCM64 KCN62:KCO63 JSR66:JSS66 KMH64:KMI64 KMJ62:KMK63 KCN66:KCO66 KWD64:KWE64 KWF62:KWG63 KMJ66:KMK66 LFZ64:LGA64 LGB62:LGC63 KWF66:KWG66 LPV64:LPW64 LPX62:LPY63 LGB66:LGC66 LZR64:LZS64 LZT62:LZU63 LPX66:LPY66 MJN64:MJO64 MJP62:MJQ63 LZT66:LZU66 MTJ64:MTK64 MTL62:MTM63 MJP66:MJQ66 NDF64:NDG64 NDH62:NDI63 MTL66:MTM66 NNB64:NNC64 NND62:NNE63 NDH66:NDI66 NWX64:NWY64 NWZ62:NXA63 NND66:NNE66 OGT64:OGU64 OGV62:OGW63 NWZ66:NXA66 OQP64:OQQ64 OQR62:OQS63 OGV66:OGW66 PAL64:PAM64 PAN62:PAO63 OQR66:OQS66 PKH64:PKI64 PKJ62:PKK63 PAN66:PAO66 PUD64:PUE64 PUF62:PUG63 PKJ66:PKK66 QDZ64:QEA64 QEB62:QEC63 PUF66:PUG66 QNV64:QNW64 QNX62:QNY63 QEB66:QEC66 QXR64:QXS64 QXT62:QXU63 QNX66:QNY66 RHN64:RHO64 RHP62:RHQ63 QXT66:QXU66 RRJ64:RRK64 RRL62:RRM63 RHP66:RHQ66 SBF64:SBG64 SBH62:SBI63 RRL66:RRM66 SLB64:SLC64 SLD62:SLE63 SBH66:SBI66 SUX64:SUY64 SUZ62:SVA63 SLD66:SLE66 TET64:TEU64 TEV62:TEW63 SUZ66:SVA66 TOP64:TOQ64 TOR62:TOS63 TEV66:TEW66 TYL64:TYM64 TYN62:TYO63 TOR66:TOS66 UIH64:UII64 UIJ62:UIK63 TYN66:TYO66 USD64:USE64 USF62:USG63 UIJ66:UIK66 VBZ64:VCA64 VCB62:VCC63 USF66:USG66 VLV64:VLW64 VLX62:VLY63 VCB66:VCC66 VVR64:VVS64 VVT62:VVU63 VLX66:VLY66 WFN64:WFO64 WFP62:WFQ63 WPJ64:WPK64 VVT66:VVU66" xr:uid="{00000000-0002-0000-0500-000003000000}">
      <formula1>$K$111:$K$115</formula1>
    </dataValidation>
    <dataValidation type="list" allowBlank="1" showInputMessage="1" showErrorMessage="1" sqref="WEW62:WFE63 VBI66:VBQ66 VVA62:VVI63 URM66:URU66 VLE62:VLM63 UHQ66:UHY66 VBI62:VBQ63 TXU66:TYC66 URM62:URU63 TNY66:TOG66 UHQ62:UHY63 TEC66:TEK66 TXU62:TYC63 SUG66:SUO66 TNY62:TOG63 SKK66:SKS66 TEC62:TEK63 SAO66:SAW66 SUG62:SUO63 RQS66:RRA66 SKK62:SKS63 RGW66:RHE66 SAO62:SAW63 QXA66:QXI66 RQS62:RRA63 QNE66:QNM66 RGW62:RHE63 QDI66:QDQ66 QXA62:QXI63 PTM66:PTU66 QNE62:QNM63 PJQ66:PJY66 QDI62:QDQ63 OZU66:PAC66 PTM62:PTU63 OPY66:OQG66 PJQ62:PJY63 OGC66:OGK66 OZU62:PAC63 NWG66:NWO66 OPY62:OQG63 NMK66:NMS66 OGC62:OGK63 NCO66:NCW66 NWG62:NWO63 MSS66:MTA66 NMK62:NMS63 MIW66:MJE66 NCO62:NCW63 LZA66:LZI66 MSS62:MTA63 LPE66:LPM66 MIW62:MJE63 LFI66:LFQ66 LZA62:LZI63 KVM66:KVU66 LPE62:LPM63 KLQ66:KLY66 LFI62:LFQ63 KBU66:KCC66 KVM62:KVU63 JRY66:JSG66 KLQ62:KLY63 JIC66:JIK66 KBU62:KCC63 IYG66:IYO66 JRY62:JSG63 IOK66:IOS66 JIC62:JIK63 IEO66:IEW66 IYG62:IYO63 HUS66:HVA66 IOK62:IOS63 HKW66:HLE66 IEO62:IEW63 HBA66:HBI66 HUS62:HVA63 GRE66:GRM66 HKW62:HLE63 GHI66:GHQ66 HBA62:HBI63 FXM66:FXU66 GRE62:GRM63 FNQ66:FNY66 GHI62:GHQ63 FDU66:FEC66 FXM62:FXU63 ETY66:EUG66 FNQ62:FNY63 EKC66:EKK66 FDU62:FEC63 EAG66:EAO66 ETY62:EUG63 DQK66:DQS66 EKC62:EKK63 DGO66:DGW66 EAG62:EAO63 CWS66:CXA66 DQK62:DQS63 CMW66:CNE66 DGO62:DGW63 CDA66:CDI66 CWS62:CXA63 BTE66:BTM66 CMW62:CNE63 BJI66:BJQ66 CDA62:CDI63 AZM66:AZU66 BTE62:BTM63 APQ66:APY66 BJI62:BJQ63 AFU66:AGC66 AZM62:AZU63 CG66:CO66 APQ62:APY63 WOS66:WPA66 AFU62:AGC63 VY66:WG66 CG62:CO63 MC66:MK66 WOS62:WPA63 WEW66:WFE66 VY62:WG63 VVA66:VVI66 MC62:MK63 VLE66:VLM66 WEU64:WFC64 MA64:MI64 VW64:WE64 WOQ64:WOY64 CE64:CM64 AFS64:AGA64 APO64:APW64 AZK64:AZS64 BJG64:BJO64 BTC64:BTK64 CCY64:CDG64 CMU64:CNC64 CWQ64:CWY64 DGM64:DGU64 DQI64:DQQ64 EAE64:EAM64 EKA64:EKI64 ETW64:EUE64 FDS64:FEA64 FNO64:FNW64 FXK64:FXS64 GHG64:GHO64 GRC64:GRK64 HAY64:HBG64 HKU64:HLC64 HUQ64:HUY64 IEM64:IEU64 IOI64:IOQ64 IYE64:IYM64 JIA64:JII64 JRW64:JSE64 KBS64:KCA64 KLO64:KLW64 KVK64:KVS64 LFG64:LFO64 LPC64:LPK64 LYY64:LZG64 MIU64:MJC64 MSQ64:MSY64 NCM64:NCU64 NMI64:NMQ64 NWE64:NWM64 OGA64:OGI64 OPW64:OQE64 OZS64:PAA64 PJO64:PJW64 PTK64:PTS64 QDG64:QDO64 QNC64:QNK64 QWY64:QXG64 RGU64:RHC64 RQQ64:RQY64 SAM64:SAU64 SKI64:SKQ64 SUE64:SUM64 TEA64:TEI64 TNW64:TOE64 TXS64:TYA64 UHO64:UHW64 URK64:URS64 VBG64:VBO64 VLC64:VLK64 VUY64:VVG64" xr:uid="{00000000-0002-0000-0500-000004000000}">
      <formula1>COMPETENCIAS</formula1>
    </dataValidation>
    <dataValidation type="list" allowBlank="1" showInputMessage="1" showErrorMessage="1" sqref="WFP17:WFQ27 CZ17:DA27 MV78:MW80 WPL78:WPM80 CZ78:DA80 WFP78:WFQ80 VVT78:VVU80 VLX78:VLY80 VCB78:VCC80 USF78:USG80 UIJ78:UIK80 TYN78:TYO80 TOR78:TOS80 TEV78:TEW80 SUZ78:SVA80 SLD78:SLE80 SBH78:SBI80 RRL78:RRM80 RHP78:RHQ80 QXT78:QXU80 QNX78:QNY80 QEB78:QEC80 PUF78:PUG80 PKJ78:PKK80 PAN78:PAO80 OQR78:OQS80 OGV78:OGW80 NWZ78:NXA80 NND78:NNE80 NDH78:NDI80 MTL78:MTM80 MJP78:MJQ80 LZT78:LZU80 LPX78:LPY80 LGB78:LGC80 KWF78:KWG80 KMJ78:KMK80 KCN78:KCO80 JSR78:JSS80 JIV78:JIW80 IYZ78:IZA80 IPD78:IPE80 IFH78:IFI80 HVL78:HVM80 HLP78:HLQ80 HBT78:HBU80 GRX78:GRY80 GIB78:GIC80 FYF78:FYG80 FOJ78:FOK80 FEN78:FEO80 EUR78:EUS80 EKV78:EKW80 EAZ78:EBA80 DRD78:DRE80 DHH78:DHI80 CXL78:CXM80 CNP78:CNQ80 CDT78:CDU80 BTX78:BTY80 BKB78:BKC80 BAF78:BAG80 AQJ78:AQK80 AGN78:AGO80 WR78:WS80 WR82:WS82 AGN82:AGO82 AQJ82:AQK82 BAF82:BAG82 BKB82:BKC82 BTX82:BTY82 CDT82:CDU82 CNP82:CNQ82 CXL82:CXM82 DHH82:DHI82 DRD82:DRE82 EAZ82:EBA82 EKV82:EKW82 EUR82:EUS82 FEN82:FEO82 FOJ82:FOK82 FYF82:FYG82 GIB82:GIC82 GRX82:GRY82 HBT82:HBU82 HLP82:HLQ82 HVL82:HVM82 IFH82:IFI82 IPD82:IPE82 IYZ82:IZA82 JIV82:JIW82 JSR82:JSS82 KCN82:KCO82 KMJ82:KMK82 KWF82:KWG82 LGB82:LGC82 LPX82:LPY82 LZT82:LZU82 MJP82:MJQ82 MTL82:MTM82 NDH82:NDI82 NND82:NNE82 NWZ82:NXA82 OGV82:OGW82 OQR82:OQS82 PAN82:PAO82 PKJ82:PKK82 PUF82:PUG82 QEB82:QEC82 QNX82:QNY82 QXT82:QXU82 RHP82:RHQ82 RRL82:RRM82 SBH82:SBI82 SLD82:SLE82 SUZ82:SVA82 TEV82:TEW82 TOR82:TOS82 TYN82:TYO82 UIJ82:UIK82 USF82:USG82 VCB82:VCC82 VLX82:VLY82 VVT82:VVU82 WFP82:WFQ82 CZ82:DA82 MV82:MW82 WPL17:WPM27 MV17:MW27 WR17:WS27 AGN17:AGO27 AQJ17:AQK27 BAF17:BAG27 BKB17:BKC27 BTX17:BTY27 CDT17:CDU27 CNP17:CNQ27 CXL17:CXM27 DHH17:DHI27 DRD17:DRE27 EAZ17:EBA27 EKV17:EKW27 EUR17:EUS27 FEN17:FEO27 FOJ17:FOK27 FYF17:FYG27 GIB17:GIC27 GRX17:GRY27 HBT17:HBU27 HLP17:HLQ27 HVL17:HVM27 IFH17:IFI27 IPD17:IPE27 IYZ17:IZA27 JIV17:JIW27 JSR17:JSS27 KCN17:KCO27 KMJ17:KMK27 KWF17:KWG27 LGB17:LGC27 LPX17:LPY27 LZT17:LZU27 MJP17:MJQ27 MTL17:MTM27 NDH17:NDI27 NND17:NNE27 NWZ17:NXA27 OGV17:OGW27 OQR17:OQS27 PAN17:PAO27 PKJ17:PKK27 PUF17:PUG27 QEB17:QEC27 QNX17:QNY27 QXT17:QXU27 RHP17:RHQ27 RRL17:RRM27 SBH17:SBI27 SLD17:SLE27 SUZ17:SVA27 TEV17:TEW27 TOR17:TOS27 TYN17:TYO27 UIJ17:UIK27 USF17:USG27 VCB17:VCC27 VLX17:VLY27 VVT17:VVU27 WPL82:WPM82" xr:uid="{00000000-0002-0000-0500-000005000000}">
      <formula1>$L$111:$L$115</formula1>
    </dataValidation>
  </dataValidations>
  <pageMargins left="0.7" right="0.7" top="0.75" bottom="0.75" header="0.3" footer="0.3"/>
  <pageSetup scale="29" orientation="portrait" horizontalDpi="4294967294" verticalDpi="4294967294"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7444" r:id="rId5" name="Group Box 36">
              <controlPr defaultSize="0" autoFill="0" autoPict="0">
                <anchor moveWithCells="1">
                  <from>
                    <xdr:col>17</xdr:col>
                    <xdr:colOff>104775</xdr:colOff>
                    <xdr:row>31</xdr:row>
                    <xdr:rowOff>95250</xdr:rowOff>
                  </from>
                  <to>
                    <xdr:col>18</xdr:col>
                    <xdr:colOff>1981200</xdr:colOff>
                    <xdr:row>34</xdr:row>
                    <xdr:rowOff>9525</xdr:rowOff>
                  </to>
                </anchor>
              </controlPr>
            </control>
          </mc:Choice>
        </mc:AlternateContent>
        <mc:AlternateContent xmlns:mc="http://schemas.openxmlformats.org/markup-compatibility/2006">
          <mc:Choice Requires="x14">
            <control shapeId="17546" r:id="rId6" name="Option Button 138">
              <controlPr defaultSize="0" autoFill="0" autoLine="0" autoPict="0">
                <anchor moveWithCells="1">
                  <from>
                    <xdr:col>7</xdr:col>
                    <xdr:colOff>438150</xdr:colOff>
                    <xdr:row>61</xdr:row>
                    <xdr:rowOff>123825</xdr:rowOff>
                  </from>
                  <to>
                    <xdr:col>8</xdr:col>
                    <xdr:colOff>295275</xdr:colOff>
                    <xdr:row>61</xdr:row>
                    <xdr:rowOff>390525</xdr:rowOff>
                  </to>
                </anchor>
              </controlPr>
            </control>
          </mc:Choice>
        </mc:AlternateContent>
        <mc:AlternateContent xmlns:mc="http://schemas.openxmlformats.org/markup-compatibility/2006">
          <mc:Choice Requires="x14">
            <control shapeId="17547" r:id="rId7" name="Option Button 139">
              <controlPr defaultSize="0" autoFill="0" autoLine="0" autoPict="0">
                <anchor moveWithCells="1">
                  <from>
                    <xdr:col>9</xdr:col>
                    <xdr:colOff>409575</xdr:colOff>
                    <xdr:row>61</xdr:row>
                    <xdr:rowOff>123825</xdr:rowOff>
                  </from>
                  <to>
                    <xdr:col>10</xdr:col>
                    <xdr:colOff>266700</xdr:colOff>
                    <xdr:row>61</xdr:row>
                    <xdr:rowOff>428625</xdr:rowOff>
                  </to>
                </anchor>
              </controlPr>
            </control>
          </mc:Choice>
        </mc:AlternateContent>
        <mc:AlternateContent xmlns:mc="http://schemas.openxmlformats.org/markup-compatibility/2006">
          <mc:Choice Requires="x14">
            <control shapeId="17548" r:id="rId8" name="Option Button 140">
              <controlPr defaultSize="0" autoFill="0" autoLine="0" autoPict="0">
                <anchor moveWithCells="1">
                  <from>
                    <xdr:col>11</xdr:col>
                    <xdr:colOff>285750</xdr:colOff>
                    <xdr:row>61</xdr:row>
                    <xdr:rowOff>85725</xdr:rowOff>
                  </from>
                  <to>
                    <xdr:col>12</xdr:col>
                    <xdr:colOff>238125</xdr:colOff>
                    <xdr:row>61</xdr:row>
                    <xdr:rowOff>390525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A1:BK217"/>
  <sheetViews>
    <sheetView showGridLines="0" view="pageBreakPreview" topLeftCell="A2" zoomScale="84" zoomScaleNormal="70" zoomScaleSheetLayoutView="84" workbookViewId="0">
      <selection activeCell="H11" sqref="H11:U11"/>
    </sheetView>
  </sheetViews>
  <sheetFormatPr baseColWidth="10" defaultRowHeight="12.75" x14ac:dyDescent="0.2"/>
  <cols>
    <col min="1" max="1" width="3.7109375" style="247" customWidth="1"/>
    <col min="2" max="2" width="5.7109375" style="247" customWidth="1"/>
    <col min="3" max="3" width="9.140625" style="247" customWidth="1"/>
    <col min="4" max="4" width="7.28515625" style="247" customWidth="1"/>
    <col min="5" max="6" width="5.7109375" style="247" customWidth="1"/>
    <col min="7" max="7" width="10.140625" style="247" customWidth="1"/>
    <col min="8" max="8" width="9.28515625" style="247" customWidth="1"/>
    <col min="9" max="9" width="6.42578125" style="247" customWidth="1"/>
    <col min="10" max="10" width="8.5703125" style="247" customWidth="1"/>
    <col min="11" max="11" width="6" style="247" customWidth="1"/>
    <col min="12" max="12" width="6.85546875" style="247" customWidth="1"/>
    <col min="13" max="13" width="7.42578125" style="248" customWidth="1"/>
    <col min="14" max="14" width="11.7109375" style="247" customWidth="1"/>
    <col min="15" max="15" width="6.42578125" style="247" customWidth="1"/>
    <col min="16" max="16" width="6.7109375" style="248" customWidth="1"/>
    <col min="17" max="17" width="7.7109375" style="248" customWidth="1"/>
    <col min="18" max="18" width="6.140625" style="248" customWidth="1"/>
    <col min="19" max="19" width="12.5703125" style="248" customWidth="1"/>
    <col min="20" max="20" width="8.28515625" style="248" customWidth="1"/>
    <col min="21" max="21" width="15.42578125" style="247" customWidth="1"/>
    <col min="22" max="22" width="3.7109375" style="247" customWidth="1"/>
    <col min="23" max="23" width="11.42578125" style="247" hidden="1" customWidth="1"/>
    <col min="24" max="24" width="12.28515625" style="247" hidden="1" customWidth="1"/>
    <col min="25" max="63" width="11.42578125" style="247" hidden="1" customWidth="1"/>
    <col min="64" max="71" width="11.42578125" style="247" customWidth="1"/>
    <col min="72" max="16384" width="11.42578125" style="247"/>
  </cols>
  <sheetData>
    <row r="1" spans="1:25" ht="21.75" hidden="1" customHeight="1" x14ac:dyDescent="0.2">
      <c r="K1"/>
    </row>
    <row r="2" spans="1:25" ht="12.75" customHeight="1" x14ac:dyDescent="0.2">
      <c r="B2" s="249"/>
      <c r="C2" s="250"/>
      <c r="D2" s="251"/>
      <c r="E2" s="1069" t="s">
        <v>240</v>
      </c>
      <c r="F2" s="1070"/>
      <c r="G2" s="1070"/>
      <c r="H2" s="1070"/>
      <c r="I2" s="1070"/>
      <c r="J2" s="1070"/>
      <c r="K2" s="1070"/>
      <c r="L2" s="1070"/>
      <c r="M2" s="1070"/>
      <c r="N2" s="1070"/>
      <c r="O2" s="1070"/>
      <c r="P2" s="1070"/>
      <c r="Q2" s="1070"/>
      <c r="R2" s="1070"/>
      <c r="S2" s="1071"/>
      <c r="T2" s="252" t="s">
        <v>228</v>
      </c>
      <c r="U2" s="253">
        <v>42370</v>
      </c>
    </row>
    <row r="3" spans="1:25" ht="12.75" customHeight="1" x14ac:dyDescent="0.2">
      <c r="B3" s="254"/>
      <c r="C3" s="255"/>
      <c r="D3" s="256"/>
      <c r="E3" s="1072"/>
      <c r="F3" s="1073"/>
      <c r="G3" s="1073"/>
      <c r="H3" s="1073"/>
      <c r="I3" s="1073"/>
      <c r="J3" s="1073"/>
      <c r="K3" s="1073"/>
      <c r="L3" s="1073"/>
      <c r="M3" s="1073"/>
      <c r="N3" s="1073"/>
      <c r="O3" s="1073"/>
      <c r="P3" s="1073"/>
      <c r="Q3" s="1073"/>
      <c r="R3" s="1073"/>
      <c r="S3" s="1074"/>
      <c r="T3" s="257" t="s">
        <v>229</v>
      </c>
      <c r="U3" s="258" t="s">
        <v>232</v>
      </c>
    </row>
    <row r="4" spans="1:25" ht="12.75" customHeight="1" x14ac:dyDescent="0.2">
      <c r="B4" s="254"/>
      <c r="C4" s="255"/>
      <c r="D4" s="256"/>
      <c r="E4" s="1072"/>
      <c r="F4" s="1073"/>
      <c r="G4" s="1073"/>
      <c r="H4" s="1073"/>
      <c r="I4" s="1073"/>
      <c r="J4" s="1073"/>
      <c r="K4" s="1073"/>
      <c r="L4" s="1073"/>
      <c r="M4" s="1073"/>
      <c r="N4" s="1073"/>
      <c r="O4" s="1073"/>
      <c r="P4" s="1073"/>
      <c r="Q4" s="1073"/>
      <c r="R4" s="1073"/>
      <c r="S4" s="1074"/>
      <c r="T4" s="257" t="s">
        <v>230</v>
      </c>
      <c r="U4" s="258" t="s">
        <v>233</v>
      </c>
    </row>
    <row r="5" spans="1:25" ht="12.75" customHeight="1" thickBot="1" x14ac:dyDescent="0.25">
      <c r="B5" s="259"/>
      <c r="C5" s="260"/>
      <c r="D5" s="261"/>
      <c r="E5" s="1075"/>
      <c r="F5" s="1076"/>
      <c r="G5" s="1076"/>
      <c r="H5" s="1076"/>
      <c r="I5" s="1076"/>
      <c r="J5" s="1076"/>
      <c r="K5" s="1076"/>
      <c r="L5" s="1076"/>
      <c r="M5" s="1076"/>
      <c r="N5" s="1076"/>
      <c r="O5" s="1076"/>
      <c r="P5" s="1076"/>
      <c r="Q5" s="1076"/>
      <c r="R5" s="1076"/>
      <c r="S5" s="1077"/>
      <c r="T5" s="262" t="s">
        <v>231</v>
      </c>
      <c r="U5" s="263"/>
    </row>
    <row r="6" spans="1:25" ht="12.75" customHeight="1" x14ac:dyDescent="0.2">
      <c r="B6" s="1078" t="s">
        <v>1</v>
      </c>
      <c r="C6" s="1079"/>
      <c r="D6" s="1079"/>
      <c r="E6" s="1079"/>
      <c r="F6" s="1079"/>
      <c r="G6" s="1080"/>
      <c r="H6" s="1081" t="s">
        <v>316</v>
      </c>
      <c r="I6" s="1082"/>
      <c r="J6" s="1082"/>
      <c r="K6" s="1082"/>
      <c r="L6" s="1082"/>
      <c r="M6" s="1082"/>
      <c r="N6" s="1082"/>
      <c r="O6" s="1082"/>
      <c r="P6" s="1082"/>
      <c r="Q6" s="1082"/>
      <c r="R6" s="1082"/>
      <c r="S6" s="1082"/>
      <c r="T6" s="1082"/>
      <c r="U6" s="1083"/>
      <c r="V6" s="1068"/>
    </row>
    <row r="7" spans="1:25" ht="12.75" customHeight="1" x14ac:dyDescent="0.2">
      <c r="B7" s="1084" t="s">
        <v>143</v>
      </c>
      <c r="C7" s="1085"/>
      <c r="D7" s="1085"/>
      <c r="E7" s="1085"/>
      <c r="F7" s="1085"/>
      <c r="G7" s="1086"/>
      <c r="H7" s="863" t="s">
        <v>614</v>
      </c>
      <c r="I7" s="863"/>
      <c r="J7" s="863"/>
      <c r="K7" s="863"/>
      <c r="L7" s="863"/>
      <c r="M7" s="863"/>
      <c r="N7" s="863"/>
      <c r="O7" s="863"/>
      <c r="P7" s="863"/>
      <c r="Q7" s="863"/>
      <c r="R7" s="863"/>
      <c r="S7" s="863"/>
      <c r="T7" s="863"/>
      <c r="U7" s="1087"/>
      <c r="V7" s="1068"/>
    </row>
    <row r="8" spans="1:25" ht="12.75" customHeight="1" x14ac:dyDescent="0.2">
      <c r="B8" s="1084" t="s">
        <v>0</v>
      </c>
      <c r="C8" s="1085"/>
      <c r="D8" s="1085"/>
      <c r="E8" s="1085"/>
      <c r="F8" s="1085"/>
      <c r="G8" s="1086"/>
      <c r="H8" s="863" t="s">
        <v>613</v>
      </c>
      <c r="I8" s="863"/>
      <c r="J8" s="863"/>
      <c r="K8" s="863"/>
      <c r="L8" s="863"/>
      <c r="M8" s="863"/>
      <c r="N8" s="863"/>
      <c r="O8" s="863"/>
      <c r="P8" s="863"/>
      <c r="Q8" s="863"/>
      <c r="R8" s="863"/>
      <c r="S8" s="863"/>
      <c r="T8" s="863"/>
      <c r="U8" s="1087"/>
    </row>
    <row r="9" spans="1:25" ht="12.75" customHeight="1" x14ac:dyDescent="0.2">
      <c r="B9" s="1084" t="s">
        <v>227</v>
      </c>
      <c r="C9" s="1085"/>
      <c r="D9" s="1085"/>
      <c r="E9" s="1085"/>
      <c r="F9" s="1085"/>
      <c r="G9" s="1086"/>
      <c r="H9" s="863">
        <v>1718151254</v>
      </c>
      <c r="I9" s="863"/>
      <c r="J9" s="863"/>
      <c r="K9" s="863"/>
      <c r="L9" s="863"/>
      <c r="M9" s="863"/>
      <c r="N9" s="863"/>
      <c r="O9" s="863"/>
      <c r="P9" s="863"/>
      <c r="Q9" s="863"/>
      <c r="R9" s="863"/>
      <c r="S9" s="863"/>
      <c r="T9" s="863"/>
      <c r="U9" s="1087"/>
    </row>
    <row r="10" spans="1:25" ht="12.75" customHeight="1" x14ac:dyDescent="0.2">
      <c r="B10" s="1084" t="s">
        <v>154</v>
      </c>
      <c r="C10" s="1085"/>
      <c r="D10" s="1085"/>
      <c r="E10" s="1085"/>
      <c r="F10" s="1085"/>
      <c r="G10" s="1086"/>
      <c r="H10" s="863" t="s">
        <v>615</v>
      </c>
      <c r="I10" s="863"/>
      <c r="J10" s="863"/>
      <c r="K10" s="863"/>
      <c r="L10" s="863"/>
      <c r="M10" s="863"/>
      <c r="N10" s="863"/>
      <c r="O10" s="863"/>
      <c r="P10" s="863"/>
      <c r="Q10" s="863"/>
      <c r="R10" s="863"/>
      <c r="S10" s="863"/>
      <c r="T10" s="863"/>
      <c r="U10" s="1087"/>
    </row>
    <row r="11" spans="1:25" ht="12.75" customHeight="1" thickBot="1" x14ac:dyDescent="0.25">
      <c r="A11"/>
      <c r="B11" s="1094" t="s">
        <v>155</v>
      </c>
      <c r="C11" s="1095"/>
      <c r="D11" s="1095"/>
      <c r="E11" s="1095"/>
      <c r="F11" s="1095"/>
      <c r="G11" s="1096"/>
      <c r="H11" s="809" t="s">
        <v>337</v>
      </c>
      <c r="I11" s="810"/>
      <c r="J11" s="810"/>
      <c r="K11" s="810"/>
      <c r="L11" s="810"/>
      <c r="M11" s="810"/>
      <c r="N11" s="810"/>
      <c r="O11" s="810"/>
      <c r="P11" s="810"/>
      <c r="Q11" s="810"/>
      <c r="R11" s="810"/>
      <c r="S11" s="810"/>
      <c r="T11" s="810"/>
      <c r="U11" s="1097"/>
    </row>
    <row r="12" spans="1:25" ht="6.75" hidden="1" customHeight="1" x14ac:dyDescent="0.2">
      <c r="A12"/>
      <c r="B12" s="264"/>
      <c r="C12" s="265"/>
      <c r="D12" s="266"/>
      <c r="E12" s="265"/>
      <c r="F12" s="265"/>
      <c r="G12" s="266"/>
      <c r="H12" s="266"/>
      <c r="I12" s="266"/>
      <c r="J12" s="266"/>
      <c r="K12" s="265"/>
      <c r="L12" s="265"/>
      <c r="M12" s="267"/>
      <c r="N12" s="265"/>
      <c r="O12" s="265"/>
      <c r="P12" s="267"/>
      <c r="Q12" s="267"/>
      <c r="R12" s="267"/>
      <c r="S12" s="267"/>
      <c r="T12" s="267"/>
      <c r="U12" s="268"/>
    </row>
    <row r="13" spans="1:25" ht="15" hidden="1" customHeight="1" x14ac:dyDescent="0.2">
      <c r="A13"/>
      <c r="B13" s="269"/>
      <c r="C13" s="1088" t="s">
        <v>513</v>
      </c>
      <c r="D13" s="1088"/>
      <c r="E13" s="1088"/>
      <c r="F13" s="270"/>
      <c r="G13" s="270"/>
      <c r="H13" s="271" t="s">
        <v>514</v>
      </c>
      <c r="I13" s="270"/>
      <c r="J13" s="272"/>
      <c r="K13" s="272"/>
      <c r="L13" s="271" t="s">
        <v>515</v>
      </c>
      <c r="M13" s="247"/>
      <c r="O13" s="273"/>
      <c r="P13" s="1089" t="s">
        <v>516</v>
      </c>
      <c r="Q13" s="1089"/>
      <c r="R13" s="1089"/>
      <c r="S13" s="1089"/>
      <c r="T13" s="273"/>
      <c r="U13" s="274"/>
    </row>
    <row r="14" spans="1:25" ht="15" hidden="1" customHeight="1" x14ac:dyDescent="0.2">
      <c r="A14"/>
      <c r="B14" s="269"/>
      <c r="C14" s="1088" t="s">
        <v>517</v>
      </c>
      <c r="D14" s="1088"/>
      <c r="E14" s="1088"/>
      <c r="F14" s="270"/>
      <c r="G14" s="270"/>
      <c r="H14" s="1090" t="s">
        <v>518</v>
      </c>
      <c r="I14" s="1090"/>
      <c r="J14" s="1090"/>
      <c r="K14" s="1090"/>
      <c r="L14" s="1090"/>
      <c r="M14" s="247"/>
      <c r="O14" s="273"/>
      <c r="P14" s="271" t="s">
        <v>519</v>
      </c>
      <c r="Q14" s="247"/>
      <c r="R14" s="247"/>
      <c r="S14" s="247"/>
      <c r="T14" s="273"/>
      <c r="U14" s="274"/>
      <c r="W14" s="247">
        <v>0</v>
      </c>
      <c r="X14" s="247" t="str">
        <f>IF(W14=1,"APOYO",IF(W14=2,"TÉCNICO",IF(W14=3,"EJECUTOR",IF(W14=4,"LIDER",""))))</f>
        <v/>
      </c>
      <c r="Y14" s="275" t="s">
        <v>331</v>
      </c>
    </row>
    <row r="15" spans="1:25" ht="12" hidden="1" customHeight="1" thickBot="1" x14ac:dyDescent="0.25">
      <c r="A15"/>
      <c r="B15" s="276"/>
      <c r="C15" s="277"/>
      <c r="D15" s="278"/>
      <c r="E15" s="278"/>
      <c r="F15" s="279"/>
      <c r="G15" s="279"/>
      <c r="H15" s="279"/>
      <c r="I15" s="279"/>
      <c r="J15" s="278"/>
      <c r="K15" s="278"/>
      <c r="L15" s="280"/>
      <c r="M15" s="278"/>
      <c r="N15" s="277"/>
      <c r="O15" s="278"/>
      <c r="P15" s="278"/>
      <c r="Q15" s="281"/>
      <c r="R15" s="281"/>
      <c r="S15" s="281"/>
      <c r="T15" s="281"/>
      <c r="U15" s="282"/>
      <c r="Y15" s="275" t="s">
        <v>332</v>
      </c>
    </row>
    <row r="16" spans="1:25" ht="20.85" customHeight="1" x14ac:dyDescent="0.2">
      <c r="B16" s="1091" t="s">
        <v>520</v>
      </c>
      <c r="C16" s="1092"/>
      <c r="D16" s="1092"/>
      <c r="E16" s="1092"/>
      <c r="F16" s="1092"/>
      <c r="G16" s="1092"/>
      <c r="H16" s="1092"/>
      <c r="I16" s="1092"/>
      <c r="J16" s="1092"/>
      <c r="K16" s="1092"/>
      <c r="L16" s="1092"/>
      <c r="M16" s="1092"/>
      <c r="N16" s="1092"/>
      <c r="O16" s="1092"/>
      <c r="P16" s="1092"/>
      <c r="Q16" s="1092"/>
      <c r="R16" s="1092"/>
      <c r="S16" s="1092"/>
      <c r="T16" s="1092"/>
      <c r="U16" s="1093"/>
      <c r="Y16" s="283" t="s">
        <v>333</v>
      </c>
    </row>
    <row r="17" spans="2:28" ht="33" customHeight="1" thickBot="1" x14ac:dyDescent="0.25">
      <c r="B17" s="1066" t="s">
        <v>521</v>
      </c>
      <c r="C17" s="875"/>
      <c r="D17" s="875"/>
      <c r="E17" s="875"/>
      <c r="F17" s="875"/>
      <c r="G17" s="875"/>
      <c r="H17" s="875"/>
      <c r="I17" s="875"/>
      <c r="J17" s="875"/>
      <c r="K17" s="875"/>
      <c r="L17" s="875"/>
      <c r="M17" s="875"/>
      <c r="N17" s="875"/>
      <c r="O17" s="875"/>
      <c r="P17" s="875"/>
      <c r="Q17" s="875"/>
      <c r="R17" s="875"/>
      <c r="S17" s="875"/>
      <c r="T17" s="875"/>
      <c r="U17" s="876"/>
      <c r="Y17" s="284" t="s">
        <v>334</v>
      </c>
    </row>
    <row r="18" spans="2:28" s="272" customFormat="1" ht="41.25" customHeight="1" thickBot="1" x14ac:dyDescent="0.25">
      <c r="B18" s="285" t="s">
        <v>522</v>
      </c>
      <c r="C18" s="1098" t="s">
        <v>523</v>
      </c>
      <c r="D18" s="1098"/>
      <c r="E18" s="1098"/>
      <c r="F18" s="1098"/>
      <c r="G18" s="1098"/>
      <c r="H18" s="1098"/>
      <c r="I18" s="1098"/>
      <c r="J18" s="1098"/>
      <c r="K18" s="1099" t="s">
        <v>524</v>
      </c>
      <c r="L18" s="1100"/>
      <c r="M18" s="1100"/>
      <c r="N18" s="1100"/>
      <c r="O18" s="1098" t="s">
        <v>511</v>
      </c>
      <c r="P18" s="1098"/>
      <c r="Q18" s="1098"/>
      <c r="R18" s="1098"/>
      <c r="S18" s="1098"/>
      <c r="T18" s="1098"/>
      <c r="U18" s="286" t="s">
        <v>525</v>
      </c>
      <c r="Y18" s="287" t="s">
        <v>337</v>
      </c>
    </row>
    <row r="19" spans="2:28" s="272" customFormat="1" ht="27.75" customHeight="1" x14ac:dyDescent="0.2">
      <c r="B19" s="197" t="s">
        <v>526</v>
      </c>
      <c r="C19" s="1101" t="s">
        <v>527</v>
      </c>
      <c r="D19" s="1101"/>
      <c r="E19" s="1101"/>
      <c r="F19" s="1101"/>
      <c r="G19" s="1101"/>
      <c r="H19" s="1101"/>
      <c r="I19" s="1101"/>
      <c r="J19" s="1101"/>
      <c r="K19" s="872" t="s">
        <v>528</v>
      </c>
      <c r="L19" s="868"/>
      <c r="M19" s="868"/>
      <c r="N19" s="1067"/>
      <c r="O19" s="872" t="s">
        <v>529</v>
      </c>
      <c r="P19" s="868"/>
      <c r="Q19" s="868"/>
      <c r="R19" s="868"/>
      <c r="S19" s="868"/>
      <c r="T19" s="1067"/>
      <c r="U19" s="288">
        <v>2</v>
      </c>
      <c r="Y19" s="289" t="s">
        <v>335</v>
      </c>
      <c r="AB19" s="290"/>
    </row>
    <row r="20" spans="2:28" s="272" customFormat="1" ht="29.25" customHeight="1" x14ac:dyDescent="0.2">
      <c r="B20" s="107" t="s">
        <v>249</v>
      </c>
      <c r="C20" s="1033" t="s">
        <v>530</v>
      </c>
      <c r="D20" s="1033"/>
      <c r="E20" s="1033"/>
      <c r="F20" s="1033"/>
      <c r="G20" s="1033"/>
      <c r="H20" s="1033"/>
      <c r="I20" s="1033"/>
      <c r="J20" s="1033"/>
      <c r="K20" s="873" t="s">
        <v>531</v>
      </c>
      <c r="L20" s="766"/>
      <c r="M20" s="766"/>
      <c r="N20" s="1034"/>
      <c r="O20" s="873" t="s">
        <v>532</v>
      </c>
      <c r="P20" s="766"/>
      <c r="Q20" s="766"/>
      <c r="R20" s="766"/>
      <c r="S20" s="766"/>
      <c r="T20" s="1034"/>
      <c r="U20" s="291">
        <v>3</v>
      </c>
      <c r="Y20" s="272" t="s">
        <v>336</v>
      </c>
      <c r="AB20" s="290"/>
    </row>
    <row r="21" spans="2:28" s="272" customFormat="1" ht="31.5" customHeight="1" x14ac:dyDescent="0.2">
      <c r="B21" s="107" t="s">
        <v>533</v>
      </c>
      <c r="C21" s="1033" t="s">
        <v>534</v>
      </c>
      <c r="D21" s="1033"/>
      <c r="E21" s="1033"/>
      <c r="F21" s="1033"/>
      <c r="G21" s="1033"/>
      <c r="H21" s="1033"/>
      <c r="I21" s="1033"/>
      <c r="J21" s="1033"/>
      <c r="K21" s="873" t="s">
        <v>535</v>
      </c>
      <c r="L21" s="766"/>
      <c r="M21" s="766"/>
      <c r="N21" s="1034"/>
      <c r="O21" s="873" t="s">
        <v>536</v>
      </c>
      <c r="P21" s="766"/>
      <c r="Q21" s="766"/>
      <c r="R21" s="766"/>
      <c r="S21" s="766"/>
      <c r="T21" s="1034"/>
      <c r="U21" s="291">
        <v>4</v>
      </c>
      <c r="AB21" s="290"/>
    </row>
    <row r="22" spans="2:28" s="272" customFormat="1" ht="45.75" customHeight="1" x14ac:dyDescent="0.2">
      <c r="B22" s="107" t="s">
        <v>537</v>
      </c>
      <c r="C22" s="1033" t="s">
        <v>538</v>
      </c>
      <c r="D22" s="1033"/>
      <c r="E22" s="1033"/>
      <c r="F22" s="1033"/>
      <c r="G22" s="1033"/>
      <c r="H22" s="1033"/>
      <c r="I22" s="1033"/>
      <c r="J22" s="1033"/>
      <c r="K22" s="873" t="s">
        <v>539</v>
      </c>
      <c r="L22" s="766"/>
      <c r="M22" s="766"/>
      <c r="N22" s="1034"/>
      <c r="O22" s="873" t="s">
        <v>540</v>
      </c>
      <c r="P22" s="766"/>
      <c r="Q22" s="766"/>
      <c r="R22" s="766"/>
      <c r="S22" s="766"/>
      <c r="T22" s="1034"/>
      <c r="U22" s="291">
        <v>5</v>
      </c>
      <c r="AB22" s="290"/>
    </row>
    <row r="23" spans="2:28" s="272" customFormat="1" ht="29.25" customHeight="1" x14ac:dyDescent="0.2">
      <c r="B23" s="107" t="s">
        <v>276</v>
      </c>
      <c r="C23" s="1033" t="s">
        <v>541</v>
      </c>
      <c r="D23" s="1033"/>
      <c r="E23" s="1033"/>
      <c r="F23" s="1033"/>
      <c r="G23" s="1033"/>
      <c r="H23" s="1033"/>
      <c r="I23" s="1033"/>
      <c r="J23" s="1033"/>
      <c r="K23" s="873" t="s">
        <v>542</v>
      </c>
      <c r="L23" s="766"/>
      <c r="M23" s="766"/>
      <c r="N23" s="1034"/>
      <c r="O23" s="873" t="s">
        <v>543</v>
      </c>
      <c r="P23" s="766"/>
      <c r="Q23" s="766"/>
      <c r="R23" s="766"/>
      <c r="S23" s="766"/>
      <c r="T23" s="1034"/>
      <c r="U23" s="291">
        <v>6</v>
      </c>
      <c r="AB23" s="290"/>
    </row>
    <row r="24" spans="2:28" s="272" customFormat="1" ht="33" customHeight="1" x14ac:dyDescent="0.2">
      <c r="B24" s="107" t="s">
        <v>544</v>
      </c>
      <c r="C24" s="1033" t="s">
        <v>545</v>
      </c>
      <c r="D24" s="1033"/>
      <c r="E24" s="1033"/>
      <c r="F24" s="1033"/>
      <c r="G24" s="1033"/>
      <c r="H24" s="1033"/>
      <c r="I24" s="1033"/>
      <c r="J24" s="1033"/>
      <c r="K24" s="873" t="s">
        <v>542</v>
      </c>
      <c r="L24" s="766"/>
      <c r="M24" s="766"/>
      <c r="N24" s="1034"/>
      <c r="O24" s="873" t="s">
        <v>546</v>
      </c>
      <c r="P24" s="766"/>
      <c r="Q24" s="766"/>
      <c r="R24" s="766"/>
      <c r="S24" s="766"/>
      <c r="T24" s="1034"/>
      <c r="U24" s="291">
        <v>7</v>
      </c>
      <c r="AB24" s="290"/>
    </row>
    <row r="25" spans="2:28" s="272" customFormat="1" ht="31.5" customHeight="1" x14ac:dyDescent="0.2">
      <c r="B25" s="107" t="s">
        <v>547</v>
      </c>
      <c r="C25" s="1033" t="s">
        <v>548</v>
      </c>
      <c r="D25" s="1033"/>
      <c r="E25" s="1033"/>
      <c r="F25" s="1033"/>
      <c r="G25" s="1033"/>
      <c r="H25" s="1033"/>
      <c r="I25" s="1033"/>
      <c r="J25" s="1033"/>
      <c r="K25" s="873" t="s">
        <v>549</v>
      </c>
      <c r="L25" s="766"/>
      <c r="M25" s="766"/>
      <c r="N25" s="1034"/>
      <c r="O25" s="873" t="s">
        <v>550</v>
      </c>
      <c r="P25" s="766"/>
      <c r="Q25" s="766"/>
      <c r="R25" s="766"/>
      <c r="S25" s="766"/>
      <c r="T25" s="1034"/>
      <c r="U25" s="291">
        <v>8</v>
      </c>
      <c r="AB25" s="290"/>
    </row>
    <row r="26" spans="2:28" s="272" customFormat="1" ht="44.25" customHeight="1" x14ac:dyDescent="0.2">
      <c r="B26" s="107" t="s">
        <v>551</v>
      </c>
      <c r="C26" s="1033" t="s">
        <v>552</v>
      </c>
      <c r="D26" s="1033"/>
      <c r="E26" s="1033"/>
      <c r="F26" s="1033"/>
      <c r="G26" s="1033"/>
      <c r="H26" s="1033"/>
      <c r="I26" s="1033"/>
      <c r="J26" s="1033"/>
      <c r="K26" s="873" t="s">
        <v>553</v>
      </c>
      <c r="L26" s="766"/>
      <c r="M26" s="766"/>
      <c r="N26" s="1034"/>
      <c r="O26" s="873" t="s">
        <v>554</v>
      </c>
      <c r="P26" s="766"/>
      <c r="Q26" s="766"/>
      <c r="R26" s="766"/>
      <c r="S26" s="766"/>
      <c r="T26" s="1034"/>
      <c r="U26" s="291">
        <v>10</v>
      </c>
      <c r="AB26" s="290"/>
    </row>
    <row r="27" spans="2:28" s="272" customFormat="1" ht="34.5" customHeight="1" x14ac:dyDescent="0.2">
      <c r="B27" s="107" t="s">
        <v>555</v>
      </c>
      <c r="C27" s="1033" t="s">
        <v>556</v>
      </c>
      <c r="D27" s="1033"/>
      <c r="E27" s="1033"/>
      <c r="F27" s="1033"/>
      <c r="G27" s="1033"/>
      <c r="H27" s="1033"/>
      <c r="I27" s="1033"/>
      <c r="J27" s="1033"/>
      <c r="K27" s="873" t="s">
        <v>557</v>
      </c>
      <c r="L27" s="766"/>
      <c r="M27" s="766"/>
      <c r="N27" s="1034"/>
      <c r="O27" s="873" t="s">
        <v>550</v>
      </c>
      <c r="P27" s="766"/>
      <c r="Q27" s="766"/>
      <c r="R27" s="766"/>
      <c r="S27" s="766"/>
      <c r="T27" s="1034"/>
      <c r="U27" s="291">
        <v>2</v>
      </c>
      <c r="AB27" s="290"/>
    </row>
    <row r="28" spans="2:28" s="272" customFormat="1" ht="28.5" customHeight="1" x14ac:dyDescent="0.2">
      <c r="B28" s="107" t="s">
        <v>558</v>
      </c>
      <c r="C28" s="1033" t="s">
        <v>559</v>
      </c>
      <c r="D28" s="1033"/>
      <c r="E28" s="1033"/>
      <c r="F28" s="1033"/>
      <c r="G28" s="1033"/>
      <c r="H28" s="1033"/>
      <c r="I28" s="1033"/>
      <c r="J28" s="1033"/>
      <c r="K28" s="873" t="s">
        <v>560</v>
      </c>
      <c r="L28" s="766"/>
      <c r="M28" s="766"/>
      <c r="N28" s="1034"/>
      <c r="O28" s="873" t="s">
        <v>550</v>
      </c>
      <c r="P28" s="766"/>
      <c r="Q28" s="766"/>
      <c r="R28" s="766"/>
      <c r="S28" s="766"/>
      <c r="T28" s="1034"/>
      <c r="U28" s="291">
        <v>1</v>
      </c>
      <c r="AB28" s="290"/>
    </row>
    <row r="29" spans="2:28" s="272" customFormat="1" ht="20.25" customHeight="1" x14ac:dyDescent="0.2">
      <c r="B29" s="1102" t="s">
        <v>561</v>
      </c>
      <c r="C29" s="1103"/>
      <c r="D29" s="1103"/>
      <c r="E29" s="1103"/>
      <c r="F29" s="1103"/>
      <c r="G29" s="1103"/>
      <c r="H29" s="1103"/>
      <c r="I29" s="1103"/>
      <c r="J29" s="1103"/>
      <c r="K29" s="1103"/>
      <c r="L29" s="1103"/>
      <c r="M29" s="1103"/>
      <c r="N29" s="1103"/>
      <c r="O29" s="1103"/>
      <c r="P29" s="1103"/>
      <c r="Q29" s="1103"/>
      <c r="R29" s="1103"/>
      <c r="S29" s="1103"/>
      <c r="T29" s="1103"/>
      <c r="U29" s="1104"/>
      <c r="AB29" s="290"/>
    </row>
    <row r="30" spans="2:28" s="272" customFormat="1" ht="20.25" customHeight="1" x14ac:dyDescent="0.2">
      <c r="B30" s="292" t="s">
        <v>522</v>
      </c>
      <c r="C30" s="1105" t="s">
        <v>562</v>
      </c>
      <c r="D30" s="1105"/>
      <c r="E30" s="1105"/>
      <c r="F30" s="1105"/>
      <c r="G30" s="1105"/>
      <c r="H30" s="1105"/>
      <c r="I30" s="1105"/>
      <c r="J30" s="1105"/>
      <c r="K30" s="1105"/>
      <c r="L30" s="1105"/>
      <c r="M30" s="1105" t="s">
        <v>563</v>
      </c>
      <c r="N30" s="1105"/>
      <c r="O30" s="1105"/>
      <c r="P30" s="1105"/>
      <c r="Q30" s="1105"/>
      <c r="R30" s="1105"/>
      <c r="S30" s="1105"/>
      <c r="T30" s="1105"/>
      <c r="U30" s="1105"/>
    </row>
    <row r="31" spans="2:28" s="272" customFormat="1" ht="20.25" customHeight="1" x14ac:dyDescent="0.2">
      <c r="B31" s="107" t="s">
        <v>526</v>
      </c>
      <c r="C31" s="1033" t="s">
        <v>564</v>
      </c>
      <c r="D31" s="1033"/>
      <c r="E31" s="1033"/>
      <c r="F31" s="1033"/>
      <c r="G31" s="1033"/>
      <c r="H31" s="1033"/>
      <c r="I31" s="1033"/>
      <c r="J31" s="1033"/>
      <c r="K31" s="1033"/>
      <c r="L31" s="1033"/>
      <c r="M31" s="1033" t="s">
        <v>565</v>
      </c>
      <c r="N31" s="1033"/>
      <c r="O31" s="1033"/>
      <c r="P31" s="1033"/>
      <c r="Q31" s="1033"/>
      <c r="R31" s="1033"/>
      <c r="S31" s="1033"/>
      <c r="T31" s="1033"/>
      <c r="U31" s="1033"/>
    </row>
    <row r="32" spans="2:28" s="272" customFormat="1" ht="20.25" customHeight="1" x14ac:dyDescent="0.2">
      <c r="B32" s="107" t="s">
        <v>249</v>
      </c>
      <c r="C32" s="1033" t="s">
        <v>566</v>
      </c>
      <c r="D32" s="1033"/>
      <c r="E32" s="1033"/>
      <c r="F32" s="1033"/>
      <c r="G32" s="1033"/>
      <c r="H32" s="1033"/>
      <c r="I32" s="1033"/>
      <c r="J32" s="1033"/>
      <c r="K32" s="1033"/>
      <c r="L32" s="1033"/>
      <c r="M32" s="1033"/>
      <c r="N32" s="1033"/>
      <c r="O32" s="1033"/>
      <c r="P32" s="1033"/>
      <c r="Q32" s="1033"/>
      <c r="R32" s="1033"/>
      <c r="S32" s="1033"/>
      <c r="T32" s="1033"/>
      <c r="U32" s="1033"/>
    </row>
    <row r="33" spans="2:31" s="272" customFormat="1" ht="20.25" customHeight="1" x14ac:dyDescent="0.2">
      <c r="B33" s="107" t="s">
        <v>533</v>
      </c>
      <c r="C33" s="1033"/>
      <c r="D33" s="1033"/>
      <c r="E33" s="1033"/>
      <c r="F33" s="1033"/>
      <c r="G33" s="1033"/>
      <c r="H33" s="1033"/>
      <c r="I33" s="1033"/>
      <c r="J33" s="1033"/>
      <c r="K33" s="1033"/>
      <c r="L33" s="1033"/>
      <c r="M33" s="1033"/>
      <c r="N33" s="1033"/>
      <c r="O33" s="1033"/>
      <c r="P33" s="1033"/>
      <c r="Q33" s="1033"/>
      <c r="R33" s="1033"/>
      <c r="S33" s="1033"/>
      <c r="T33" s="1033"/>
      <c r="U33" s="1033"/>
    </row>
    <row r="34" spans="2:31" s="272" customFormat="1" ht="20.25" customHeight="1" x14ac:dyDescent="0.2">
      <c r="B34" s="1106" t="s">
        <v>567</v>
      </c>
      <c r="C34" s="1107"/>
      <c r="D34" s="1107"/>
      <c r="E34" s="1107"/>
      <c r="F34" s="1107"/>
      <c r="G34" s="1107"/>
      <c r="H34" s="1107"/>
      <c r="I34" s="1107"/>
      <c r="J34" s="1107"/>
      <c r="K34" s="1107"/>
      <c r="L34" s="1107"/>
      <c r="M34" s="1107"/>
      <c r="N34" s="1107"/>
      <c r="O34" s="1107"/>
      <c r="P34" s="1107"/>
      <c r="Q34" s="1107"/>
      <c r="R34" s="1107"/>
      <c r="S34" s="1107"/>
      <c r="T34" s="1107"/>
      <c r="U34" s="1108"/>
    </row>
    <row r="35" spans="2:31" s="272" customFormat="1" ht="20.25" customHeight="1" x14ac:dyDescent="0.2">
      <c r="B35" s="1109" t="s">
        <v>612</v>
      </c>
      <c r="C35" s="1109"/>
      <c r="D35" s="1109"/>
      <c r="E35" s="1109"/>
      <c r="F35" s="1109"/>
      <c r="G35" s="1109"/>
      <c r="H35" s="1109"/>
      <c r="I35" s="1109"/>
      <c r="J35" s="1109"/>
      <c r="K35" s="1109"/>
      <c r="L35" s="1109"/>
      <c r="M35" s="1109"/>
      <c r="N35" s="1109"/>
      <c r="O35" s="1109"/>
      <c r="P35" s="1109"/>
      <c r="Q35" s="1109"/>
      <c r="R35" s="1109"/>
      <c r="S35" s="1109"/>
      <c r="T35" s="1109"/>
      <c r="U35" s="1109"/>
    </row>
    <row r="36" spans="2:31" s="272" customFormat="1" ht="26.25" customHeight="1" x14ac:dyDescent="0.2">
      <c r="B36" s="293"/>
      <c r="C36" s="294"/>
      <c r="D36" s="294"/>
      <c r="E36" s="294"/>
      <c r="F36" s="294"/>
      <c r="G36" s="294"/>
      <c r="H36" s="294"/>
      <c r="I36" s="1110" t="s">
        <v>568</v>
      </c>
      <c r="J36" s="1110"/>
      <c r="K36" s="1110"/>
      <c r="L36" s="1110"/>
      <c r="M36" s="1110"/>
      <c r="N36" s="1110"/>
      <c r="O36" s="1110"/>
      <c r="P36" s="1110"/>
      <c r="Q36" s="294"/>
      <c r="R36" s="1111" t="s">
        <v>569</v>
      </c>
      <c r="S36" s="1111"/>
      <c r="T36" s="295"/>
      <c r="U36" s="296"/>
    </row>
    <row r="37" spans="2:31" s="272" customFormat="1" ht="30" customHeight="1" x14ac:dyDescent="0.25">
      <c r="B37" s="297"/>
      <c r="C37" s="873" t="s">
        <v>570</v>
      </c>
      <c r="D37" s="766"/>
      <c r="E37" s="766"/>
      <c r="F37" s="766"/>
      <c r="G37" s="1034"/>
      <c r="H37" s="298"/>
      <c r="I37" s="1112" t="s">
        <v>571</v>
      </c>
      <c r="J37" s="1113"/>
      <c r="K37" s="1113"/>
      <c r="L37" s="1113"/>
      <c r="M37" s="1113"/>
      <c r="N37" s="1113"/>
      <c r="O37" s="1113"/>
      <c r="P37" s="1114"/>
      <c r="Q37" s="299"/>
      <c r="R37" s="873">
        <v>5555</v>
      </c>
      <c r="S37" s="1034"/>
      <c r="T37" s="300"/>
      <c r="U37" s="301"/>
      <c r="Z37" s="302"/>
    </row>
    <row r="38" spans="2:31" s="272" customFormat="1" ht="20.25" customHeight="1" x14ac:dyDescent="0.25">
      <c r="B38" s="297"/>
      <c r="C38" s="303"/>
      <c r="D38" s="303"/>
      <c r="E38" s="303"/>
      <c r="F38" s="303"/>
      <c r="G38" s="303"/>
      <c r="H38" s="298"/>
      <c r="I38" s="304"/>
      <c r="J38" s="304"/>
      <c r="K38" s="304"/>
      <c r="L38" s="304"/>
      <c r="M38" s="304"/>
      <c r="N38" s="304"/>
      <c r="O38" s="304"/>
      <c r="P38" s="304"/>
      <c r="Q38" s="305"/>
      <c r="R38" s="306"/>
      <c r="S38" s="306"/>
      <c r="T38" s="300"/>
      <c r="U38" s="301"/>
      <c r="Z38" s="302"/>
    </row>
    <row r="39" spans="2:31" s="272" customFormat="1" ht="20.25" hidden="1" customHeight="1" x14ac:dyDescent="0.2">
      <c r="B39" s="1115" t="s">
        <v>572</v>
      </c>
      <c r="C39" s="1116"/>
      <c r="D39" s="1116"/>
      <c r="E39" s="1116"/>
      <c r="F39" s="1116"/>
      <c r="G39" s="1116"/>
      <c r="H39" s="1116"/>
      <c r="I39" s="1116"/>
      <c r="J39" s="1116"/>
      <c r="K39" s="1116"/>
      <c r="L39" s="1116"/>
      <c r="M39" s="1116"/>
      <c r="N39" s="1116"/>
      <c r="O39" s="1116"/>
      <c r="P39" s="1116"/>
      <c r="Q39" s="1116"/>
      <c r="R39" s="1116"/>
      <c r="S39" s="1116"/>
      <c r="T39" s="1116"/>
      <c r="U39" s="1121"/>
    </row>
    <row r="40" spans="2:31" s="272" customFormat="1" ht="25.5" hidden="1" customHeight="1" x14ac:dyDescent="0.2">
      <c r="B40" s="293"/>
      <c r="C40" s="294"/>
      <c r="D40" s="294"/>
      <c r="E40" s="294"/>
      <c r="F40" s="294"/>
      <c r="G40" s="294"/>
      <c r="H40" s="294"/>
      <c r="I40" s="1110" t="s">
        <v>573</v>
      </c>
      <c r="J40" s="1110"/>
      <c r="K40" s="1110"/>
      <c r="L40" s="1110"/>
      <c r="M40" s="1110"/>
      <c r="N40" s="1110"/>
      <c r="O40" s="1110"/>
      <c r="P40" s="1110"/>
      <c r="Q40" s="294"/>
      <c r="R40" s="1111" t="s">
        <v>574</v>
      </c>
      <c r="S40" s="1111"/>
      <c r="T40" s="294"/>
      <c r="U40" s="296"/>
    </row>
    <row r="41" spans="2:31" s="272" customFormat="1" ht="28.5" hidden="1" customHeight="1" x14ac:dyDescent="0.25">
      <c r="B41" s="293"/>
      <c r="C41" s="873" t="s">
        <v>272</v>
      </c>
      <c r="D41" s="766"/>
      <c r="E41" s="766"/>
      <c r="F41" s="766"/>
      <c r="G41" s="1034"/>
      <c r="H41" s="298"/>
      <c r="I41" s="1112"/>
      <c r="J41" s="1113"/>
      <c r="K41" s="1113"/>
      <c r="L41" s="1113"/>
      <c r="M41" s="1113"/>
      <c r="N41" s="1113"/>
      <c r="O41" s="1113"/>
      <c r="P41" s="1114"/>
      <c r="Q41" s="294"/>
      <c r="R41" s="873"/>
      <c r="S41" s="1034"/>
      <c r="T41" s="294"/>
      <c r="U41" s="296"/>
      <c r="Z41" s="302" t="s">
        <v>575</v>
      </c>
      <c r="AA41" s="302" t="s">
        <v>272</v>
      </c>
      <c r="AD41" s="302" t="s">
        <v>16</v>
      </c>
      <c r="AE41" s="302"/>
    </row>
    <row r="42" spans="2:31" s="272" customFormat="1" ht="19.350000000000001" hidden="1" customHeight="1" x14ac:dyDescent="0.2">
      <c r="B42" s="293"/>
      <c r="C42" s="294"/>
      <c r="D42" s="294"/>
      <c r="E42" s="294"/>
      <c r="F42" s="294"/>
      <c r="G42" s="294"/>
      <c r="H42" s="294"/>
      <c r="I42" s="294"/>
      <c r="J42" s="294"/>
      <c r="K42" s="294"/>
      <c r="L42" s="294"/>
      <c r="M42" s="294"/>
      <c r="N42" s="294"/>
      <c r="O42" s="294"/>
      <c r="P42" s="294"/>
      <c r="Q42" s="294"/>
      <c r="R42" s="294"/>
      <c r="S42" s="294"/>
      <c r="T42" s="294"/>
      <c r="U42" s="296"/>
      <c r="Z42" s="302" t="s">
        <v>576</v>
      </c>
      <c r="AA42" s="307" t="s">
        <v>577</v>
      </c>
      <c r="AD42" s="302" t="s">
        <v>17</v>
      </c>
      <c r="AE42" s="302"/>
    </row>
    <row r="43" spans="2:31" s="272" customFormat="1" ht="19.350000000000001" customHeight="1" x14ac:dyDescent="0.2">
      <c r="B43" s="1115" t="s">
        <v>610</v>
      </c>
      <c r="C43" s="1116"/>
      <c r="D43" s="1116"/>
      <c r="E43" s="1116"/>
      <c r="F43" s="1116"/>
      <c r="G43" s="1116"/>
      <c r="H43" s="1116"/>
      <c r="I43" s="1116"/>
      <c r="J43" s="1116"/>
      <c r="K43" s="1116"/>
      <c r="L43" s="1116"/>
      <c r="M43" s="1115" t="s">
        <v>611</v>
      </c>
      <c r="N43" s="1116"/>
      <c r="O43" s="1116"/>
      <c r="P43" s="1116"/>
      <c r="Q43" s="1116"/>
      <c r="R43" s="1116"/>
      <c r="S43" s="1116"/>
      <c r="T43" s="1116"/>
      <c r="U43" s="1116"/>
      <c r="Z43" s="302" t="s">
        <v>578</v>
      </c>
      <c r="AA43" s="307" t="s">
        <v>579</v>
      </c>
      <c r="AD43" s="302" t="s">
        <v>18</v>
      </c>
      <c r="AE43" s="302"/>
    </row>
    <row r="44" spans="2:31" s="272" customFormat="1" ht="19.350000000000001" customHeight="1" x14ac:dyDescent="0.25">
      <c r="B44" s="308"/>
      <c r="C44" s="305"/>
      <c r="D44" s="305"/>
      <c r="E44" s="305"/>
      <c r="F44" s="309"/>
      <c r="G44" s="309"/>
      <c r="H44" s="309"/>
      <c r="I44" s="309"/>
      <c r="J44" s="309"/>
      <c r="K44" s="309"/>
      <c r="L44" s="309"/>
      <c r="M44" s="310"/>
      <c r="N44" s="311"/>
      <c r="O44" s="312"/>
      <c r="P44" s="312"/>
      <c r="Q44" s="313"/>
      <c r="R44" s="312"/>
      <c r="S44" s="312"/>
      <c r="T44" s="300"/>
      <c r="U44" s="301"/>
      <c r="Z44" s="272" t="s">
        <v>580</v>
      </c>
      <c r="AA44" s="307" t="s">
        <v>581</v>
      </c>
      <c r="AD44" s="302" t="s">
        <v>19</v>
      </c>
      <c r="AE44" s="302"/>
    </row>
    <row r="45" spans="2:31" s="272" customFormat="1" ht="19.350000000000001" customHeight="1" x14ac:dyDescent="0.25">
      <c r="B45" s="297"/>
      <c r="C45" s="309" t="s">
        <v>582</v>
      </c>
      <c r="D45" s="309"/>
      <c r="E45" s="314">
        <v>3</v>
      </c>
      <c r="F45" s="309"/>
      <c r="G45" s="315" t="s">
        <v>583</v>
      </c>
      <c r="H45" s="315"/>
      <c r="I45" s="316"/>
      <c r="J45" s="315"/>
      <c r="K45" s="300" t="s">
        <v>584</v>
      </c>
      <c r="L45" s="315"/>
      <c r="M45" s="317"/>
      <c r="N45" s="311"/>
      <c r="O45" s="312"/>
      <c r="P45" s="312"/>
      <c r="Q45" s="313"/>
      <c r="R45" s="312"/>
      <c r="S45" s="312"/>
      <c r="T45" s="300"/>
      <c r="U45" s="301"/>
      <c r="Z45" s="302" t="s">
        <v>585</v>
      </c>
      <c r="AA45" s="307" t="s">
        <v>579</v>
      </c>
      <c r="AD45" s="302" t="s">
        <v>20</v>
      </c>
      <c r="AE45" s="302"/>
    </row>
    <row r="46" spans="2:31" s="272" customFormat="1" ht="19.350000000000001" customHeight="1" x14ac:dyDescent="0.25">
      <c r="B46" s="293"/>
      <c r="C46" s="294"/>
      <c r="D46" s="294"/>
      <c r="E46" s="294"/>
      <c r="F46" s="309"/>
      <c r="G46" s="309"/>
      <c r="H46" s="309"/>
      <c r="I46" s="309"/>
      <c r="J46" s="309"/>
      <c r="K46" s="309"/>
      <c r="L46" s="315"/>
      <c r="M46" s="317"/>
      <c r="N46" s="318"/>
      <c r="O46" s="312"/>
      <c r="P46" s="1117" t="s">
        <v>16</v>
      </c>
      <c r="Q46" s="1117"/>
      <c r="R46" s="1117"/>
      <c r="S46" s="312"/>
      <c r="T46" s="300"/>
      <c r="U46" s="301"/>
      <c r="Z46" s="302" t="s">
        <v>586</v>
      </c>
      <c r="AA46" s="307" t="s">
        <v>587</v>
      </c>
    </row>
    <row r="47" spans="2:31" s="272" customFormat="1" ht="19.350000000000001" customHeight="1" x14ac:dyDescent="0.25">
      <c r="B47" s="293"/>
      <c r="C47" s="309" t="s">
        <v>582</v>
      </c>
      <c r="D47" s="309"/>
      <c r="E47" s="314">
        <v>2</v>
      </c>
      <c r="F47" s="309"/>
      <c r="G47" s="315" t="s">
        <v>583</v>
      </c>
      <c r="H47" s="315"/>
      <c r="I47" s="314">
        <v>6</v>
      </c>
      <c r="J47" s="315"/>
      <c r="K47" s="300" t="s">
        <v>588</v>
      </c>
      <c r="L47" s="300"/>
      <c r="M47" s="317"/>
      <c r="N47" s="311"/>
      <c r="O47" s="312"/>
      <c r="P47" s="312"/>
      <c r="Q47" s="313"/>
      <c r="R47" s="312"/>
      <c r="S47" s="312"/>
      <c r="T47" s="309"/>
      <c r="U47" s="301"/>
      <c r="Z47" s="302" t="s">
        <v>570</v>
      </c>
      <c r="AA47" s="307" t="s">
        <v>589</v>
      </c>
    </row>
    <row r="48" spans="2:31" s="272" customFormat="1" ht="19.350000000000001" customHeight="1" thickBot="1" x14ac:dyDescent="0.3">
      <c r="B48" s="293"/>
      <c r="C48" s="294"/>
      <c r="D48" s="294"/>
      <c r="E48" s="294"/>
      <c r="F48" s="309"/>
      <c r="G48" s="309"/>
      <c r="H48" s="309"/>
      <c r="I48" s="309"/>
      <c r="J48" s="309"/>
      <c r="K48" s="309"/>
      <c r="L48" s="315"/>
      <c r="M48" s="317"/>
      <c r="N48" s="318"/>
      <c r="O48" s="312"/>
      <c r="P48" s="312"/>
      <c r="Q48" s="313"/>
      <c r="R48" s="312"/>
      <c r="S48" s="312"/>
      <c r="T48" s="300"/>
      <c r="U48" s="301"/>
      <c r="Z48" s="302" t="s">
        <v>590</v>
      </c>
      <c r="AA48" s="307" t="s">
        <v>591</v>
      </c>
    </row>
    <row r="49" spans="2:27" s="272" customFormat="1" ht="18.75" customHeight="1" thickBot="1" x14ac:dyDescent="0.25">
      <c r="B49" s="319" t="s">
        <v>522</v>
      </c>
      <c r="C49" s="1118" t="s">
        <v>8</v>
      </c>
      <c r="D49" s="1119"/>
      <c r="E49" s="1119"/>
      <c r="F49" s="1119"/>
      <c r="G49" s="1119"/>
      <c r="H49" s="1119"/>
      <c r="I49" s="1119"/>
      <c r="J49" s="1119"/>
      <c r="K49" s="1119"/>
      <c r="L49" s="1120"/>
      <c r="M49" s="1118" t="s">
        <v>2</v>
      </c>
      <c r="N49" s="1119"/>
      <c r="O49" s="1119"/>
      <c r="P49" s="1119"/>
      <c r="Q49" s="1119"/>
      <c r="R49" s="1119"/>
      <c r="S49" s="1119"/>
      <c r="T49" s="1119"/>
      <c r="U49" s="1120"/>
      <c r="AA49" s="307" t="s">
        <v>592</v>
      </c>
    </row>
    <row r="50" spans="2:27" ht="47.25" customHeight="1" x14ac:dyDescent="0.2">
      <c r="B50" s="197">
        <v>4</v>
      </c>
      <c r="C50" s="1101" t="str">
        <f>VLOOKUP(B50,$AA$71:$AB$172,2)</f>
        <v>Orientación / Asesoramiento</v>
      </c>
      <c r="D50" s="1101"/>
      <c r="E50" s="1101"/>
      <c r="F50" s="1101"/>
      <c r="G50" s="1101"/>
      <c r="H50" s="1101"/>
      <c r="I50" s="1101"/>
      <c r="J50" s="1101"/>
      <c r="K50" s="1101"/>
      <c r="L50" s="1101"/>
      <c r="M50" s="1101" t="str">
        <f>VLOOKUP(B50,$AA$71:$AE$172,5)</f>
        <v>Asesora a las autoridades de la institución en materia de su competencia, generando políticas y estrategias que permitan tomar decisiones acertadas.</v>
      </c>
      <c r="N50" s="1101"/>
      <c r="O50" s="1101"/>
      <c r="P50" s="1101"/>
      <c r="Q50" s="1101"/>
      <c r="R50" s="1101"/>
      <c r="S50" s="1101"/>
      <c r="T50" s="1101"/>
      <c r="U50" s="1101"/>
      <c r="AA50" s="307" t="s">
        <v>593</v>
      </c>
    </row>
    <row r="51" spans="2:27" ht="47.25" customHeight="1" x14ac:dyDescent="0.2">
      <c r="B51" s="107">
        <v>5</v>
      </c>
      <c r="C51" s="1033" t="str">
        <f>VLOOKUP(B51,$AA$71:$AB$172,2)</f>
        <v>Orientación / Asesoramiento</v>
      </c>
      <c r="D51" s="1033"/>
      <c r="E51" s="1033"/>
      <c r="F51" s="1033"/>
      <c r="G51" s="1033"/>
      <c r="H51" s="1033"/>
      <c r="I51" s="1033"/>
      <c r="J51" s="1033"/>
      <c r="K51" s="1033"/>
      <c r="L51" s="1033"/>
      <c r="M51" s="1033" t="str">
        <f>VLOOKUP(B51,$AA$71:$AE$172,5)</f>
        <v>Ofrece guías a equipos de trabajo para el desarrollo de planes, programas y otros.</v>
      </c>
      <c r="N51" s="1033"/>
      <c r="O51" s="1033"/>
      <c r="P51" s="1033"/>
      <c r="Q51" s="1033"/>
      <c r="R51" s="1033"/>
      <c r="S51" s="1033"/>
      <c r="T51" s="1033"/>
      <c r="U51" s="1033"/>
      <c r="AA51" s="307" t="s">
        <v>594</v>
      </c>
    </row>
    <row r="52" spans="2:27" ht="47.25" customHeight="1" thickBot="1" x14ac:dyDescent="0.25">
      <c r="B52" s="246">
        <v>6</v>
      </c>
      <c r="C52" s="1122" t="str">
        <f>VLOOKUP(B52,$AA$71:$AB$172,2)</f>
        <v>Orientación / Asesoramiento</v>
      </c>
      <c r="D52" s="1122"/>
      <c r="E52" s="1122"/>
      <c r="F52" s="1122"/>
      <c r="G52" s="1122"/>
      <c r="H52" s="1122"/>
      <c r="I52" s="1122"/>
      <c r="J52" s="1122"/>
      <c r="K52" s="1122"/>
      <c r="L52" s="1122"/>
      <c r="M52" s="1122" t="str">
        <f>VLOOKUP(B52,$AA$71:$AE$172,5)</f>
        <v>Orienta a un compañero en la forma de realizar ciertas actividades de complejidad baja.</v>
      </c>
      <c r="N52" s="1122"/>
      <c r="O52" s="1122"/>
      <c r="P52" s="1122"/>
      <c r="Q52" s="1122"/>
      <c r="R52" s="1122"/>
      <c r="S52" s="1122"/>
      <c r="T52" s="1122"/>
      <c r="U52" s="1122"/>
      <c r="AA52" s="307" t="s">
        <v>595</v>
      </c>
    </row>
    <row r="53" spans="2:27" ht="19.5" customHeight="1" thickBot="1" x14ac:dyDescent="0.25">
      <c r="B53" s="319" t="s">
        <v>522</v>
      </c>
      <c r="C53" s="1118" t="s">
        <v>9</v>
      </c>
      <c r="D53" s="1119"/>
      <c r="E53" s="1119"/>
      <c r="F53" s="1119"/>
      <c r="G53" s="1119"/>
      <c r="H53" s="1119"/>
      <c r="I53" s="1119"/>
      <c r="J53" s="1119"/>
      <c r="K53" s="1119"/>
      <c r="L53" s="1120"/>
      <c r="M53" s="1118" t="s">
        <v>2</v>
      </c>
      <c r="N53" s="1119"/>
      <c r="O53" s="1119"/>
      <c r="P53" s="1119"/>
      <c r="Q53" s="1119"/>
      <c r="R53" s="1119"/>
      <c r="S53" s="1119"/>
      <c r="T53" s="1119"/>
      <c r="U53" s="1120"/>
      <c r="AA53" s="307" t="s">
        <v>596</v>
      </c>
    </row>
    <row r="54" spans="2:27" ht="47.25" customHeight="1" x14ac:dyDescent="0.2">
      <c r="B54" s="197">
        <v>1</v>
      </c>
      <c r="C54" s="1101" t="str">
        <f>VLOOKUP(B54,$AA$176:$AE$199,2)</f>
        <v>Trabajo en Equipo</v>
      </c>
      <c r="D54" s="1101"/>
      <c r="E54" s="1101"/>
      <c r="F54" s="1101"/>
      <c r="G54" s="1101"/>
      <c r="H54" s="1101"/>
      <c r="I54" s="1101"/>
      <c r="J54" s="1101"/>
      <c r="K54" s="1101"/>
      <c r="L54" s="1101"/>
      <c r="M54" s="1101" t="str">
        <f>VLOOKUP(B54,$AA$176:$AE$199,5)</f>
        <v>Crea un buen clima de trabajo y espíritu de cooperación. Resuelve los conflictos que se puedan producir dentro del equipo. Se considera que es un referente en el manejo de equipos de trabajo. Promueve el trabajo en equipo con otras áreas de la organización.</v>
      </c>
      <c r="N54" s="1101"/>
      <c r="O54" s="1101"/>
      <c r="P54" s="1101"/>
      <c r="Q54" s="1101"/>
      <c r="R54" s="1101"/>
      <c r="S54" s="1101"/>
      <c r="T54" s="1101"/>
      <c r="U54" s="1101"/>
      <c r="AA54" s="307" t="s">
        <v>597</v>
      </c>
    </row>
    <row r="55" spans="2:27" ht="48" customHeight="1" x14ac:dyDescent="0.2">
      <c r="B55" s="107">
        <v>2</v>
      </c>
      <c r="C55" s="1033" t="str">
        <f>VLOOKUP(B55,$AA$176:$AE$199,2)</f>
        <v>Trabajo en Equipo</v>
      </c>
      <c r="D55" s="1033"/>
      <c r="E55" s="1033"/>
      <c r="F55" s="1033"/>
      <c r="G55" s="1033"/>
      <c r="H55" s="1033"/>
      <c r="I55" s="1033"/>
      <c r="J55" s="1033"/>
      <c r="K55" s="1033"/>
      <c r="L55" s="1033"/>
      <c r="M55" s="1033" t="str">
        <f>VLOOKUP(B55,$AA$176:$AE$199,5)</f>
        <v>Promueve la colaboración de los distintos integrantes del equipo. Valora sinceramente las ideas y experiencias de los demás; mantiene un actitud abierta para aprender de los demás.</v>
      </c>
      <c r="N55" s="1033"/>
      <c r="O55" s="1033"/>
      <c r="P55" s="1033"/>
      <c r="Q55" s="1033"/>
      <c r="R55" s="1033"/>
      <c r="S55" s="1033"/>
      <c r="T55" s="1033"/>
      <c r="U55" s="1033"/>
      <c r="AA55" s="307" t="s">
        <v>598</v>
      </c>
    </row>
    <row r="56" spans="2:27" ht="47.25" customHeight="1" x14ac:dyDescent="0.2">
      <c r="B56" s="107">
        <v>3</v>
      </c>
      <c r="C56" s="1033" t="str">
        <f>VLOOKUP(B56,$AA$176:$AE$199,2)</f>
        <v>Trabajo en Equipo</v>
      </c>
      <c r="D56" s="1033"/>
      <c r="E56" s="1033"/>
      <c r="F56" s="1033"/>
      <c r="G56" s="1033"/>
      <c r="H56" s="1033"/>
      <c r="I56" s="1033"/>
      <c r="J56" s="1033"/>
      <c r="K56" s="1033"/>
      <c r="L56" s="1033"/>
      <c r="M56" s="1033" t="str">
        <f>VLOOKUP(B56,$AA$176:$AE$199,5)</f>
        <v>Coopera, participa activamente en el equipo, apoya a las decisiones. Realiza la parte del trabajo que le corresponde. Como miembro de un equipo, mantiene informados a los demás. Comparte información.</v>
      </c>
      <c r="N56" s="1033"/>
      <c r="O56" s="1033"/>
      <c r="P56" s="1033"/>
      <c r="Q56" s="1033"/>
      <c r="R56" s="1033"/>
      <c r="S56" s="1033"/>
      <c r="T56" s="1033"/>
      <c r="U56" s="1033"/>
      <c r="AA56" s="307" t="s">
        <v>599</v>
      </c>
    </row>
    <row r="57" spans="2:27" ht="13.5" thickBot="1" x14ac:dyDescent="0.25">
      <c r="B57" s="1127" t="s">
        <v>600</v>
      </c>
      <c r="C57" s="1128"/>
      <c r="D57" s="1128"/>
      <c r="E57" s="1128"/>
      <c r="F57" s="1128"/>
      <c r="G57" s="1128"/>
      <c r="H57" s="1128"/>
      <c r="I57" s="1128"/>
      <c r="J57" s="1128"/>
      <c r="K57" s="1128"/>
      <c r="L57" s="1128"/>
      <c r="M57" s="1128"/>
      <c r="N57" s="1128"/>
      <c r="O57" s="1128"/>
      <c r="P57" s="1128"/>
      <c r="Q57" s="1128"/>
      <c r="R57" s="1128"/>
      <c r="S57" s="1128"/>
      <c r="T57" s="1128"/>
      <c r="U57" s="1129"/>
      <c r="AA57" s="247" t="s">
        <v>601</v>
      </c>
    </row>
    <row r="58" spans="2:27" ht="15" customHeight="1" x14ac:dyDescent="0.2">
      <c r="B58" s="320" t="s">
        <v>602</v>
      </c>
      <c r="C58" s="321"/>
      <c r="D58" s="322"/>
      <c r="E58" s="323"/>
      <c r="F58" s="323"/>
      <c r="G58" s="323"/>
      <c r="H58" s="323"/>
      <c r="I58" s="323"/>
      <c r="J58" s="323"/>
      <c r="K58" s="321"/>
      <c r="L58" s="321"/>
      <c r="M58" s="322"/>
      <c r="N58" s="322"/>
      <c r="O58" s="322"/>
      <c r="P58" s="322"/>
      <c r="Q58" s="322"/>
      <c r="R58" s="322"/>
      <c r="S58" s="322"/>
      <c r="T58" s="322"/>
      <c r="U58" s="324"/>
    </row>
    <row r="59" spans="2:27" x14ac:dyDescent="0.2">
      <c r="B59" s="1130" t="s">
        <v>603</v>
      </c>
      <c r="C59" s="1131"/>
      <c r="D59" s="1131"/>
      <c r="E59" s="1131"/>
      <c r="F59" s="1131"/>
      <c r="G59" s="1131"/>
      <c r="H59" s="1131"/>
      <c r="I59" s="1131"/>
      <c r="J59" s="1131"/>
      <c r="K59" s="1131"/>
      <c r="L59" s="1131"/>
      <c r="M59" s="1131"/>
      <c r="N59" s="1131"/>
      <c r="O59" s="1131"/>
      <c r="P59" s="1131"/>
      <c r="Q59" s="1131"/>
      <c r="R59" s="1131"/>
      <c r="S59" s="1131"/>
      <c r="T59" s="1131"/>
      <c r="U59" s="1132"/>
    </row>
    <row r="60" spans="2:27" x14ac:dyDescent="0.2">
      <c r="B60" s="1133" t="s">
        <v>604</v>
      </c>
      <c r="C60" s="1134"/>
      <c r="D60" s="1134"/>
      <c r="E60" s="1134"/>
      <c r="F60" s="1134"/>
      <c r="G60" s="1134"/>
      <c r="H60" s="1134"/>
      <c r="I60" s="1134"/>
      <c r="J60" s="1134"/>
      <c r="K60" s="1134"/>
      <c r="L60" s="1134"/>
      <c r="M60" s="1134"/>
      <c r="N60" s="1134"/>
      <c r="O60" s="1134"/>
      <c r="P60" s="1134"/>
      <c r="Q60" s="1134"/>
      <c r="R60" s="1134"/>
      <c r="S60" s="1134"/>
      <c r="T60" s="1134"/>
      <c r="U60" s="1135"/>
    </row>
    <row r="61" spans="2:27" x14ac:dyDescent="0.2">
      <c r="B61" s="1136"/>
      <c r="C61" s="1125"/>
      <c r="D61" s="1125"/>
      <c r="E61" s="1125"/>
      <c r="F61" s="1125"/>
      <c r="G61" s="1125"/>
      <c r="H61" s="1125"/>
      <c r="I61" s="1125"/>
      <c r="J61" s="1125"/>
      <c r="K61" s="1125"/>
      <c r="L61" s="1125"/>
      <c r="M61" s="1125"/>
      <c r="N61" s="1125"/>
      <c r="O61" s="1125"/>
      <c r="P61" s="1125"/>
      <c r="Q61" s="1125"/>
      <c r="R61" s="1125"/>
      <c r="S61" s="1125"/>
      <c r="T61" s="1125"/>
      <c r="U61" s="1137"/>
    </row>
    <row r="62" spans="2:27" x14ac:dyDescent="0.2">
      <c r="B62" s="325"/>
      <c r="C62" s="326"/>
      <c r="D62" s="327"/>
      <c r="E62" s="328"/>
      <c r="F62" s="328"/>
      <c r="G62" s="328"/>
      <c r="H62" s="328"/>
      <c r="I62" s="328"/>
      <c r="J62" s="328"/>
      <c r="K62" s="326"/>
      <c r="L62" s="326"/>
      <c r="M62" s="327"/>
      <c r="N62" s="327"/>
      <c r="O62" s="327"/>
      <c r="P62" s="327"/>
      <c r="Q62" s="327"/>
      <c r="R62" s="327"/>
      <c r="S62" s="327"/>
      <c r="T62" s="327"/>
      <c r="U62" s="329"/>
    </row>
    <row r="63" spans="2:27" x14ac:dyDescent="0.2">
      <c r="B63" s="325"/>
      <c r="C63" s="1138"/>
      <c r="D63" s="1138"/>
      <c r="E63" s="1138"/>
      <c r="F63" s="1138"/>
      <c r="G63" s="328"/>
      <c r="H63" s="1138"/>
      <c r="I63" s="1138"/>
      <c r="J63" s="1138"/>
      <c r="K63" s="1138"/>
      <c r="L63" s="1138"/>
      <c r="M63" s="327"/>
      <c r="N63" s="328"/>
      <c r="O63" s="328"/>
      <c r="P63" s="1138"/>
      <c r="Q63" s="1138"/>
      <c r="R63" s="1138"/>
      <c r="S63" s="1138"/>
      <c r="T63" s="328"/>
      <c r="U63" s="329"/>
    </row>
    <row r="64" spans="2:27" x14ac:dyDescent="0.2">
      <c r="B64" s="325"/>
      <c r="C64" s="1123" t="s">
        <v>605</v>
      </c>
      <c r="D64" s="1123"/>
      <c r="E64" s="1123"/>
      <c r="F64" s="1123"/>
      <c r="G64" s="326"/>
      <c r="H64" s="1124" t="s">
        <v>606</v>
      </c>
      <c r="I64" s="1124"/>
      <c r="J64" s="1124"/>
      <c r="K64" s="1124"/>
      <c r="L64" s="1124"/>
      <c r="M64" s="328"/>
      <c r="N64" s="328"/>
      <c r="O64" s="326"/>
      <c r="P64" s="1124" t="s">
        <v>607</v>
      </c>
      <c r="Q64" s="1124"/>
      <c r="R64" s="1124"/>
      <c r="S64" s="1124"/>
      <c r="T64" s="328"/>
      <c r="U64" s="329"/>
    </row>
    <row r="65" spans="2:31" x14ac:dyDescent="0.2">
      <c r="B65" s="325"/>
      <c r="C65" s="1125" t="s">
        <v>608</v>
      </c>
      <c r="D65" s="1125"/>
      <c r="E65" s="1125"/>
      <c r="F65" s="1125"/>
      <c r="G65" s="326"/>
      <c r="H65" s="328"/>
      <c r="I65" s="328"/>
      <c r="J65" s="328"/>
      <c r="K65" s="328"/>
      <c r="L65" s="328"/>
      <c r="M65" s="328"/>
      <c r="N65" s="328"/>
      <c r="O65" s="326"/>
      <c r="P65" s="328"/>
      <c r="Q65" s="328"/>
      <c r="R65" s="328"/>
      <c r="S65" s="328"/>
      <c r="T65" s="328"/>
      <c r="U65" s="329"/>
    </row>
    <row r="66" spans="2:31" ht="13.5" thickBot="1" x14ac:dyDescent="0.25">
      <c r="B66" s="330"/>
      <c r="C66" s="331" t="s">
        <v>609</v>
      </c>
      <c r="D66" s="331"/>
      <c r="E66" s="331"/>
      <c r="F66" s="331"/>
      <c r="G66" s="1126"/>
      <c r="H66" s="1126"/>
      <c r="I66" s="1126"/>
      <c r="J66" s="1126"/>
      <c r="K66" s="1126"/>
      <c r="L66" s="1126"/>
      <c r="M66" s="1126"/>
      <c r="N66" s="1126"/>
      <c r="O66" s="1126"/>
      <c r="P66" s="331"/>
      <c r="Q66" s="331"/>
      <c r="R66" s="331"/>
      <c r="S66" s="331"/>
      <c r="T66" s="331"/>
      <c r="U66" s="332"/>
    </row>
    <row r="67" spans="2:31" x14ac:dyDescent="0.2">
      <c r="B67" s="333"/>
      <c r="C67" s="333"/>
      <c r="D67" s="333"/>
      <c r="E67" s="333"/>
      <c r="F67" s="333"/>
      <c r="G67" s="333"/>
      <c r="H67" s="333"/>
      <c r="I67" s="333"/>
      <c r="J67" s="333"/>
      <c r="K67" s="333"/>
      <c r="L67" s="333"/>
      <c r="M67" s="334"/>
      <c r="N67" s="333"/>
      <c r="O67" s="333"/>
      <c r="P67" s="334"/>
      <c r="Q67" s="334"/>
      <c r="R67" s="334"/>
      <c r="S67" s="334"/>
      <c r="T67" s="334"/>
      <c r="U67" s="333"/>
    </row>
    <row r="68" spans="2:31" x14ac:dyDescent="0.2">
      <c r="B68" s="333"/>
      <c r="C68" s="333"/>
      <c r="D68" s="333"/>
      <c r="E68" s="333"/>
      <c r="F68" s="333"/>
      <c r="G68" s="333"/>
      <c r="H68" s="333"/>
      <c r="I68" s="333"/>
      <c r="J68" s="333"/>
      <c r="K68" s="333"/>
      <c r="L68" s="333"/>
      <c r="M68" s="334"/>
      <c r="N68" s="333"/>
      <c r="O68" s="333"/>
      <c r="P68" s="334"/>
      <c r="Q68" s="334"/>
      <c r="R68" s="334"/>
      <c r="S68" s="334"/>
      <c r="T68" s="334"/>
      <c r="U68" s="333"/>
    </row>
    <row r="69" spans="2:31" ht="18" x14ac:dyDescent="0.2">
      <c r="B69" s="333"/>
      <c r="C69" s="333"/>
      <c r="D69" s="333"/>
      <c r="E69" s="333"/>
      <c r="F69" s="333"/>
      <c r="G69" s="333"/>
      <c r="H69" s="333"/>
      <c r="I69" s="333"/>
      <c r="J69" s="333"/>
      <c r="K69" s="333"/>
      <c r="L69" s="333"/>
      <c r="M69" s="334"/>
      <c r="N69" s="333"/>
      <c r="O69" s="333"/>
      <c r="P69" s="334"/>
      <c r="Q69" s="334"/>
      <c r="R69" s="334"/>
      <c r="S69" s="334"/>
      <c r="T69" s="334"/>
      <c r="U69" s="333"/>
      <c r="AA69" s="335" t="s">
        <v>8</v>
      </c>
      <c r="AB69" s="335"/>
      <c r="AC69" s="335"/>
      <c r="AD69" s="335"/>
      <c r="AE69" s="336"/>
    </row>
    <row r="70" spans="2:31" ht="63.75" x14ac:dyDescent="0.2">
      <c r="B70" s="333"/>
      <c r="C70" s="333"/>
      <c r="D70" s="333"/>
      <c r="E70" s="333"/>
      <c r="F70" s="333"/>
      <c r="G70" s="333"/>
      <c r="H70" s="333"/>
      <c r="I70" s="333"/>
      <c r="J70" s="333"/>
      <c r="K70" s="333"/>
      <c r="L70" s="333"/>
      <c r="M70" s="334"/>
      <c r="N70" s="333"/>
      <c r="O70" s="333"/>
      <c r="P70" s="334"/>
      <c r="Q70" s="334"/>
      <c r="R70" s="334"/>
      <c r="S70" s="334"/>
      <c r="T70" s="334"/>
      <c r="U70" s="333"/>
      <c r="AA70" s="337" t="s">
        <v>10</v>
      </c>
      <c r="AB70" s="338" t="s">
        <v>343</v>
      </c>
      <c r="AC70" s="337" t="s">
        <v>12</v>
      </c>
      <c r="AD70" s="337" t="s">
        <v>344</v>
      </c>
      <c r="AE70" s="337" t="s">
        <v>2</v>
      </c>
    </row>
    <row r="71" spans="2:31" ht="270" x14ac:dyDescent="0.2">
      <c r="B71" s="333"/>
      <c r="C71" s="333"/>
      <c r="D71" s="333"/>
      <c r="E71" s="333"/>
      <c r="F71" s="333"/>
      <c r="G71" s="333"/>
      <c r="H71" s="333"/>
      <c r="I71" s="333"/>
      <c r="J71" s="333"/>
      <c r="K71" s="333"/>
      <c r="L71" s="333"/>
      <c r="M71" s="334"/>
      <c r="N71" s="333"/>
      <c r="O71" s="333"/>
      <c r="P71" s="334"/>
      <c r="Q71" s="334"/>
      <c r="R71" s="334"/>
      <c r="S71" s="334"/>
      <c r="T71" s="334"/>
      <c r="U71" s="333"/>
      <c r="AA71" s="339">
        <v>1</v>
      </c>
      <c r="AB71" s="340" t="s">
        <v>345</v>
      </c>
      <c r="AC71" s="341" t="s">
        <v>346</v>
      </c>
      <c r="AD71" s="341" t="s">
        <v>347</v>
      </c>
      <c r="AE71" s="342" t="s">
        <v>182</v>
      </c>
    </row>
    <row r="72" spans="2:31" ht="270" x14ac:dyDescent="0.2">
      <c r="B72" s="333"/>
      <c r="C72" s="333"/>
      <c r="D72" s="333"/>
      <c r="E72" s="333"/>
      <c r="F72" s="333"/>
      <c r="G72" s="333"/>
      <c r="H72" s="333"/>
      <c r="I72" s="333"/>
      <c r="J72" s="333"/>
      <c r="K72" s="333"/>
      <c r="L72" s="333"/>
      <c r="M72" s="334"/>
      <c r="N72" s="333"/>
      <c r="O72" s="333"/>
      <c r="P72" s="334"/>
      <c r="Q72" s="334"/>
      <c r="R72" s="334"/>
      <c r="S72" s="334"/>
      <c r="T72" s="334"/>
      <c r="U72" s="333"/>
      <c r="AA72" s="339">
        <v>2</v>
      </c>
      <c r="AB72" s="340" t="s">
        <v>345</v>
      </c>
      <c r="AC72" s="341" t="s">
        <v>346</v>
      </c>
      <c r="AD72" s="341" t="s">
        <v>348</v>
      </c>
      <c r="AE72" s="342" t="s">
        <v>134</v>
      </c>
    </row>
    <row r="73" spans="2:31" ht="270" x14ac:dyDescent="0.2">
      <c r="B73" s="333"/>
      <c r="C73" s="333"/>
      <c r="D73" s="333"/>
      <c r="E73" s="333"/>
      <c r="F73" s="333"/>
      <c r="G73" s="333"/>
      <c r="H73" s="333"/>
      <c r="I73" s="333"/>
      <c r="J73" s="333"/>
      <c r="K73" s="333"/>
      <c r="L73" s="333"/>
      <c r="M73" s="334"/>
      <c r="N73" s="333"/>
      <c r="O73" s="333"/>
      <c r="P73" s="334"/>
      <c r="Q73" s="334"/>
      <c r="R73" s="334"/>
      <c r="S73" s="334"/>
      <c r="T73" s="334"/>
      <c r="U73" s="333"/>
      <c r="AA73" s="339">
        <v>3</v>
      </c>
      <c r="AB73" s="340" t="s">
        <v>345</v>
      </c>
      <c r="AC73" s="341" t="s">
        <v>346</v>
      </c>
      <c r="AD73" s="341" t="s">
        <v>349</v>
      </c>
      <c r="AE73" s="342" t="s">
        <v>350</v>
      </c>
    </row>
    <row r="74" spans="2:31" ht="146.25" x14ac:dyDescent="0.2">
      <c r="B74" s="333"/>
      <c r="C74" s="333"/>
      <c r="D74" s="333"/>
      <c r="E74" s="333"/>
      <c r="F74" s="333"/>
      <c r="G74" s="333"/>
      <c r="H74" s="333"/>
      <c r="I74" s="333"/>
      <c r="J74" s="333"/>
      <c r="K74" s="333"/>
      <c r="L74" s="333"/>
      <c r="M74" s="334"/>
      <c r="N74" s="333"/>
      <c r="O74" s="333"/>
      <c r="P74" s="334"/>
      <c r="Q74" s="334"/>
      <c r="R74" s="334"/>
      <c r="S74" s="334"/>
      <c r="T74" s="334"/>
      <c r="U74" s="333"/>
      <c r="AA74" s="343">
        <v>4</v>
      </c>
      <c r="AB74" s="344" t="s">
        <v>351</v>
      </c>
      <c r="AC74" s="345" t="s">
        <v>185</v>
      </c>
      <c r="AD74" s="345" t="s">
        <v>347</v>
      </c>
      <c r="AE74" s="346" t="s">
        <v>186</v>
      </c>
    </row>
    <row r="75" spans="2:31" ht="78.75" x14ac:dyDescent="0.2">
      <c r="B75" s="333"/>
      <c r="C75" s="333"/>
      <c r="D75" s="333"/>
      <c r="E75" s="333"/>
      <c r="F75" s="333"/>
      <c r="G75" s="333"/>
      <c r="H75" s="333"/>
      <c r="I75" s="333"/>
      <c r="J75" s="333"/>
      <c r="K75" s="333"/>
      <c r="L75" s="333"/>
      <c r="M75" s="334"/>
      <c r="N75" s="333"/>
      <c r="O75" s="333"/>
      <c r="P75" s="334"/>
      <c r="Q75" s="334"/>
      <c r="R75" s="334"/>
      <c r="S75" s="334"/>
      <c r="T75" s="334"/>
      <c r="U75" s="333"/>
      <c r="AA75" s="343">
        <v>5</v>
      </c>
      <c r="AB75" s="344" t="s">
        <v>351</v>
      </c>
      <c r="AC75" s="345" t="s">
        <v>185</v>
      </c>
      <c r="AD75" s="345" t="s">
        <v>348</v>
      </c>
      <c r="AE75" s="346" t="s">
        <v>141</v>
      </c>
    </row>
    <row r="76" spans="2:31" ht="78.75" x14ac:dyDescent="0.2">
      <c r="B76" s="333"/>
      <c r="C76" s="333"/>
      <c r="D76" s="333"/>
      <c r="E76" s="333"/>
      <c r="F76" s="333"/>
      <c r="G76" s="333"/>
      <c r="H76" s="333"/>
      <c r="I76" s="333"/>
      <c r="J76" s="333"/>
      <c r="K76" s="333"/>
      <c r="L76" s="333"/>
      <c r="M76" s="334"/>
      <c r="N76" s="333"/>
      <c r="O76" s="333"/>
      <c r="P76" s="334"/>
      <c r="Q76" s="334"/>
      <c r="R76" s="334"/>
      <c r="S76" s="334"/>
      <c r="T76" s="334"/>
      <c r="U76" s="333"/>
      <c r="AA76" s="343">
        <v>6</v>
      </c>
      <c r="AB76" s="344" t="s">
        <v>351</v>
      </c>
      <c r="AC76" s="345" t="s">
        <v>185</v>
      </c>
      <c r="AD76" s="345" t="s">
        <v>349</v>
      </c>
      <c r="AE76" s="346" t="s">
        <v>352</v>
      </c>
    </row>
    <row r="77" spans="2:31" ht="247.5" x14ac:dyDescent="0.2">
      <c r="B77" s="333"/>
      <c r="C77" s="333"/>
      <c r="D77" s="333"/>
      <c r="E77" s="333"/>
      <c r="F77" s="333"/>
      <c r="G77" s="333"/>
      <c r="H77" s="333"/>
      <c r="I77" s="333"/>
      <c r="J77" s="333"/>
      <c r="K77" s="333"/>
      <c r="L77" s="333"/>
      <c r="M77" s="334"/>
      <c r="N77" s="333"/>
      <c r="O77" s="333"/>
      <c r="P77" s="334"/>
      <c r="Q77" s="334"/>
      <c r="R77" s="334"/>
      <c r="S77" s="334"/>
      <c r="T77" s="334"/>
      <c r="U77" s="333"/>
      <c r="AA77" s="339">
        <v>7</v>
      </c>
      <c r="AB77" s="340" t="s">
        <v>353</v>
      </c>
      <c r="AC77" s="341" t="s">
        <v>173</v>
      </c>
      <c r="AD77" s="341" t="s">
        <v>347</v>
      </c>
      <c r="AE77" s="342" t="s">
        <v>354</v>
      </c>
    </row>
    <row r="78" spans="2:31" ht="213.75" x14ac:dyDescent="0.2">
      <c r="B78" s="333"/>
      <c r="C78" s="333"/>
      <c r="D78" s="333"/>
      <c r="E78" s="333"/>
      <c r="F78" s="333"/>
      <c r="G78" s="333"/>
      <c r="H78" s="333"/>
      <c r="I78" s="333"/>
      <c r="J78" s="333"/>
      <c r="K78" s="333"/>
      <c r="L78" s="333"/>
      <c r="M78" s="334"/>
      <c r="N78" s="333"/>
      <c r="O78" s="333"/>
      <c r="P78" s="334"/>
      <c r="Q78" s="334"/>
      <c r="R78" s="334"/>
      <c r="S78" s="334"/>
      <c r="T78" s="334"/>
      <c r="U78" s="333"/>
      <c r="AA78" s="339">
        <v>8</v>
      </c>
      <c r="AB78" s="340" t="s">
        <v>353</v>
      </c>
      <c r="AC78" s="341" t="s">
        <v>173</v>
      </c>
      <c r="AD78" s="341" t="s">
        <v>348</v>
      </c>
      <c r="AE78" s="342" t="s">
        <v>355</v>
      </c>
    </row>
    <row r="79" spans="2:31" ht="213.75" x14ac:dyDescent="0.2">
      <c r="B79" s="333"/>
      <c r="C79" s="333"/>
      <c r="D79" s="333"/>
      <c r="E79" s="333"/>
      <c r="F79" s="333"/>
      <c r="G79" s="333"/>
      <c r="H79" s="333"/>
      <c r="I79" s="333"/>
      <c r="J79" s="333"/>
      <c r="K79" s="333"/>
      <c r="L79" s="333"/>
      <c r="M79" s="334"/>
      <c r="N79" s="333"/>
      <c r="O79" s="333"/>
      <c r="P79" s="334"/>
      <c r="Q79" s="334"/>
      <c r="R79" s="334"/>
      <c r="S79" s="334"/>
      <c r="T79" s="334"/>
      <c r="U79" s="333"/>
      <c r="AA79" s="339">
        <v>9</v>
      </c>
      <c r="AB79" s="340" t="s">
        <v>353</v>
      </c>
      <c r="AC79" s="341" t="s">
        <v>173</v>
      </c>
      <c r="AD79" s="341" t="s">
        <v>349</v>
      </c>
      <c r="AE79" s="342" t="s">
        <v>356</v>
      </c>
    </row>
    <row r="80" spans="2:31" ht="303.75" x14ac:dyDescent="0.2">
      <c r="B80" s="333"/>
      <c r="C80" s="333"/>
      <c r="D80" s="333"/>
      <c r="E80" s="333"/>
      <c r="F80" s="333"/>
      <c r="G80" s="333"/>
      <c r="H80" s="333"/>
      <c r="I80" s="333"/>
      <c r="J80" s="333"/>
      <c r="K80" s="333"/>
      <c r="L80" s="333"/>
      <c r="M80" s="334"/>
      <c r="N80" s="333"/>
      <c r="O80" s="333"/>
      <c r="P80" s="334"/>
      <c r="Q80" s="334"/>
      <c r="R80" s="334"/>
      <c r="S80" s="334"/>
      <c r="T80" s="334"/>
      <c r="U80" s="333"/>
      <c r="AA80" s="343">
        <v>10</v>
      </c>
      <c r="AB80" s="344" t="s">
        <v>357</v>
      </c>
      <c r="AC80" s="345" t="s">
        <v>358</v>
      </c>
      <c r="AD80" s="345" t="s">
        <v>347</v>
      </c>
      <c r="AE80" s="346" t="s">
        <v>359</v>
      </c>
    </row>
    <row r="81" spans="2:31" ht="236.25" x14ac:dyDescent="0.2">
      <c r="B81" s="333"/>
      <c r="C81" s="333"/>
      <c r="D81" s="333"/>
      <c r="E81" s="333"/>
      <c r="F81" s="333"/>
      <c r="G81" s="333"/>
      <c r="H81" s="333"/>
      <c r="I81" s="333"/>
      <c r="J81" s="333"/>
      <c r="K81" s="333"/>
      <c r="L81" s="333"/>
      <c r="M81" s="334"/>
      <c r="N81" s="333"/>
      <c r="O81" s="333"/>
      <c r="P81" s="334"/>
      <c r="Q81" s="334"/>
      <c r="R81" s="334"/>
      <c r="S81" s="334"/>
      <c r="T81" s="334"/>
      <c r="U81" s="333"/>
      <c r="AA81" s="343">
        <v>11</v>
      </c>
      <c r="AB81" s="344" t="s">
        <v>357</v>
      </c>
      <c r="AC81" s="345" t="s">
        <v>358</v>
      </c>
      <c r="AD81" s="345" t="s">
        <v>348</v>
      </c>
      <c r="AE81" s="346" t="s">
        <v>360</v>
      </c>
    </row>
    <row r="82" spans="2:31" ht="236.25" x14ac:dyDescent="0.2">
      <c r="B82" s="333"/>
      <c r="C82" s="333"/>
      <c r="D82" s="333"/>
      <c r="E82" s="333"/>
      <c r="F82" s="333"/>
      <c r="G82" s="333"/>
      <c r="H82" s="333"/>
      <c r="I82" s="333"/>
      <c r="J82" s="333"/>
      <c r="K82" s="333"/>
      <c r="L82" s="333"/>
      <c r="M82" s="334"/>
      <c r="N82" s="333"/>
      <c r="O82" s="333"/>
      <c r="P82" s="334"/>
      <c r="Q82" s="334"/>
      <c r="R82" s="334"/>
      <c r="S82" s="334"/>
      <c r="T82" s="334"/>
      <c r="U82" s="333"/>
      <c r="AA82" s="343">
        <v>12</v>
      </c>
      <c r="AB82" s="344" t="s">
        <v>357</v>
      </c>
      <c r="AC82" s="345" t="s">
        <v>358</v>
      </c>
      <c r="AD82" s="345" t="s">
        <v>349</v>
      </c>
      <c r="AE82" s="346" t="s">
        <v>361</v>
      </c>
    </row>
    <row r="83" spans="2:31" ht="123.75" x14ac:dyDescent="0.2">
      <c r="B83" s="333"/>
      <c r="C83" s="333"/>
      <c r="D83" s="333"/>
      <c r="E83" s="333"/>
      <c r="F83" s="333"/>
      <c r="G83" s="333"/>
      <c r="H83" s="333"/>
      <c r="I83" s="333"/>
      <c r="J83" s="333"/>
      <c r="K83" s="333"/>
      <c r="L83" s="333"/>
      <c r="M83" s="334"/>
      <c r="N83" s="333"/>
      <c r="O83" s="333"/>
      <c r="P83" s="334"/>
      <c r="Q83" s="334"/>
      <c r="R83" s="334"/>
      <c r="S83" s="334"/>
      <c r="T83" s="334"/>
      <c r="U83" s="333"/>
      <c r="AA83" s="339">
        <v>13</v>
      </c>
      <c r="AB83" s="340" t="s">
        <v>362</v>
      </c>
      <c r="AC83" s="341" t="s">
        <v>363</v>
      </c>
      <c r="AD83" s="341" t="s">
        <v>347</v>
      </c>
      <c r="AE83" s="342" t="s">
        <v>82</v>
      </c>
    </row>
    <row r="84" spans="2:31" ht="112.5" x14ac:dyDescent="0.2">
      <c r="B84" s="333"/>
      <c r="C84" s="333"/>
      <c r="D84" s="333"/>
      <c r="E84" s="333"/>
      <c r="F84" s="333"/>
      <c r="G84" s="333"/>
      <c r="H84" s="333"/>
      <c r="I84" s="333"/>
      <c r="J84" s="333"/>
      <c r="K84" s="333"/>
      <c r="L84" s="333"/>
      <c r="M84" s="334"/>
      <c r="N84" s="333"/>
      <c r="O84" s="333"/>
      <c r="P84" s="334"/>
      <c r="Q84" s="334"/>
      <c r="R84" s="334"/>
      <c r="S84" s="334"/>
      <c r="T84" s="334"/>
      <c r="U84" s="333"/>
      <c r="AA84" s="339">
        <v>14</v>
      </c>
      <c r="AB84" s="340" t="s">
        <v>362</v>
      </c>
      <c r="AC84" s="341" t="s">
        <v>363</v>
      </c>
      <c r="AD84" s="341" t="s">
        <v>348</v>
      </c>
      <c r="AE84" s="342" t="s">
        <v>83</v>
      </c>
    </row>
    <row r="85" spans="2:31" ht="112.5" x14ac:dyDescent="0.2">
      <c r="B85" s="333"/>
      <c r="C85" s="333"/>
      <c r="D85" s="333"/>
      <c r="E85" s="333"/>
      <c r="F85" s="333"/>
      <c r="G85" s="333"/>
      <c r="H85" s="333"/>
      <c r="I85" s="333"/>
      <c r="J85" s="333"/>
      <c r="K85" s="333"/>
      <c r="L85" s="333"/>
      <c r="M85" s="334"/>
      <c r="N85" s="333"/>
      <c r="O85" s="333"/>
      <c r="P85" s="334"/>
      <c r="Q85" s="334"/>
      <c r="R85" s="334"/>
      <c r="S85" s="334"/>
      <c r="T85" s="334"/>
      <c r="U85" s="333"/>
      <c r="AA85" s="339">
        <v>15</v>
      </c>
      <c r="AB85" s="340" t="s">
        <v>362</v>
      </c>
      <c r="AC85" s="341" t="s">
        <v>363</v>
      </c>
      <c r="AD85" s="341" t="s">
        <v>349</v>
      </c>
      <c r="AE85" s="342" t="s">
        <v>84</v>
      </c>
    </row>
    <row r="86" spans="2:31" ht="90" x14ac:dyDescent="0.2">
      <c r="AA86" s="343">
        <v>16</v>
      </c>
      <c r="AB86" s="344" t="s">
        <v>364</v>
      </c>
      <c r="AC86" s="345" t="s">
        <v>365</v>
      </c>
      <c r="AD86" s="345" t="s">
        <v>347</v>
      </c>
      <c r="AE86" s="346" t="s">
        <v>366</v>
      </c>
    </row>
    <row r="87" spans="2:31" ht="101.25" x14ac:dyDescent="0.2">
      <c r="AA87" s="343">
        <v>17</v>
      </c>
      <c r="AB87" s="344" t="s">
        <v>364</v>
      </c>
      <c r="AC87" s="345" t="s">
        <v>365</v>
      </c>
      <c r="AD87" s="345" t="s">
        <v>348</v>
      </c>
      <c r="AE87" s="346" t="s">
        <v>367</v>
      </c>
    </row>
    <row r="88" spans="2:31" ht="56.25" x14ac:dyDescent="0.2">
      <c r="AA88" s="343">
        <v>18</v>
      </c>
      <c r="AB88" s="344" t="s">
        <v>364</v>
      </c>
      <c r="AC88" s="345" t="s">
        <v>365</v>
      </c>
      <c r="AD88" s="345" t="s">
        <v>349</v>
      </c>
      <c r="AE88" s="346" t="s">
        <v>368</v>
      </c>
    </row>
    <row r="89" spans="2:31" ht="281.25" x14ac:dyDescent="0.2">
      <c r="AA89" s="339">
        <v>19</v>
      </c>
      <c r="AB89" s="340" t="s">
        <v>369</v>
      </c>
      <c r="AC89" s="341" t="s">
        <v>194</v>
      </c>
      <c r="AD89" s="341" t="s">
        <v>347</v>
      </c>
      <c r="AE89" s="342" t="s">
        <v>195</v>
      </c>
    </row>
    <row r="90" spans="2:31" ht="213.75" x14ac:dyDescent="0.2">
      <c r="AA90" s="339">
        <v>20</v>
      </c>
      <c r="AB90" s="340" t="s">
        <v>369</v>
      </c>
      <c r="AC90" s="341" t="s">
        <v>194</v>
      </c>
      <c r="AD90" s="341" t="s">
        <v>348</v>
      </c>
      <c r="AE90" s="342" t="s">
        <v>370</v>
      </c>
    </row>
    <row r="91" spans="2:31" ht="213.75" x14ac:dyDescent="0.2">
      <c r="AA91" s="339">
        <v>21</v>
      </c>
      <c r="AB91" s="340" t="s">
        <v>369</v>
      </c>
      <c r="AC91" s="341" t="s">
        <v>194</v>
      </c>
      <c r="AD91" s="341" t="s">
        <v>349</v>
      </c>
      <c r="AE91" s="342" t="s">
        <v>371</v>
      </c>
    </row>
    <row r="92" spans="2:31" ht="258.75" x14ac:dyDescent="0.2">
      <c r="AA92" s="343">
        <v>22</v>
      </c>
      <c r="AB92" s="344" t="s">
        <v>372</v>
      </c>
      <c r="AC92" s="345" t="s">
        <v>204</v>
      </c>
      <c r="AD92" s="345" t="s">
        <v>347</v>
      </c>
      <c r="AE92" s="346" t="s">
        <v>205</v>
      </c>
    </row>
    <row r="93" spans="2:31" ht="258.75" x14ac:dyDescent="0.2">
      <c r="AA93" s="343">
        <v>23</v>
      </c>
      <c r="AB93" s="344" t="s">
        <v>372</v>
      </c>
      <c r="AC93" s="345" t="s">
        <v>204</v>
      </c>
      <c r="AD93" s="345" t="s">
        <v>348</v>
      </c>
      <c r="AE93" s="346" t="s">
        <v>120</v>
      </c>
    </row>
    <row r="94" spans="2:31" ht="258.75" x14ac:dyDescent="0.2">
      <c r="AA94" s="343">
        <v>24</v>
      </c>
      <c r="AB94" s="344" t="s">
        <v>372</v>
      </c>
      <c r="AC94" s="345" t="s">
        <v>204</v>
      </c>
      <c r="AD94" s="345" t="s">
        <v>349</v>
      </c>
      <c r="AE94" s="346" t="s">
        <v>373</v>
      </c>
    </row>
    <row r="95" spans="2:31" ht="78.75" x14ac:dyDescent="0.2">
      <c r="AA95" s="339">
        <v>25</v>
      </c>
      <c r="AB95" s="340" t="s">
        <v>374</v>
      </c>
      <c r="AC95" s="341" t="s">
        <v>192</v>
      </c>
      <c r="AD95" s="341" t="s">
        <v>347</v>
      </c>
      <c r="AE95" s="342" t="s">
        <v>375</v>
      </c>
    </row>
    <row r="96" spans="2:31" ht="78.75" x14ac:dyDescent="0.2">
      <c r="AA96" s="339">
        <v>26</v>
      </c>
      <c r="AB96" s="340" t="s">
        <v>374</v>
      </c>
      <c r="AC96" s="341" t="s">
        <v>192</v>
      </c>
      <c r="AD96" s="341" t="s">
        <v>348</v>
      </c>
      <c r="AE96" s="342" t="s">
        <v>108</v>
      </c>
    </row>
    <row r="97" spans="27:31" ht="78.75" x14ac:dyDescent="0.2">
      <c r="AA97" s="339">
        <v>27</v>
      </c>
      <c r="AB97" s="340" t="s">
        <v>374</v>
      </c>
      <c r="AC97" s="341" t="s">
        <v>192</v>
      </c>
      <c r="AD97" s="341" t="s">
        <v>349</v>
      </c>
      <c r="AE97" s="342" t="s">
        <v>376</v>
      </c>
    </row>
    <row r="98" spans="27:31" ht="191.25" x14ac:dyDescent="0.2">
      <c r="AA98" s="343">
        <v>28</v>
      </c>
      <c r="AB98" s="344" t="s">
        <v>377</v>
      </c>
      <c r="AC98" s="345" t="s">
        <v>198</v>
      </c>
      <c r="AD98" s="345" t="s">
        <v>347</v>
      </c>
      <c r="AE98" s="346" t="s">
        <v>199</v>
      </c>
    </row>
    <row r="99" spans="27:31" ht="247.5" x14ac:dyDescent="0.2">
      <c r="AA99" s="343">
        <v>29</v>
      </c>
      <c r="AB99" s="344" t="s">
        <v>377</v>
      </c>
      <c r="AC99" s="345" t="s">
        <v>198</v>
      </c>
      <c r="AD99" s="345" t="s">
        <v>348</v>
      </c>
      <c r="AE99" s="346" t="s">
        <v>114</v>
      </c>
    </row>
    <row r="100" spans="27:31" ht="78.75" x14ac:dyDescent="0.2">
      <c r="AA100" s="343">
        <v>30</v>
      </c>
      <c r="AB100" s="344" t="s">
        <v>377</v>
      </c>
      <c r="AC100" s="345" t="s">
        <v>198</v>
      </c>
      <c r="AD100" s="345" t="s">
        <v>349</v>
      </c>
      <c r="AE100" s="346" t="s">
        <v>378</v>
      </c>
    </row>
    <row r="101" spans="27:31" ht="123.75" x14ac:dyDescent="0.2">
      <c r="AA101" s="339">
        <v>31</v>
      </c>
      <c r="AB101" s="340" t="s">
        <v>379</v>
      </c>
      <c r="AC101" s="341" t="s">
        <v>217</v>
      </c>
      <c r="AD101" s="341" t="s">
        <v>347</v>
      </c>
      <c r="AE101" s="342" t="s">
        <v>218</v>
      </c>
    </row>
    <row r="102" spans="27:31" ht="123.75" x14ac:dyDescent="0.2">
      <c r="AA102" s="339">
        <v>32</v>
      </c>
      <c r="AB102" s="340" t="s">
        <v>379</v>
      </c>
      <c r="AC102" s="341" t="s">
        <v>217</v>
      </c>
      <c r="AD102" s="341" t="s">
        <v>348</v>
      </c>
      <c r="AE102" s="342" t="s">
        <v>132</v>
      </c>
    </row>
    <row r="103" spans="27:31" ht="146.25" x14ac:dyDescent="0.2">
      <c r="AA103" s="339">
        <v>33</v>
      </c>
      <c r="AB103" s="340" t="s">
        <v>379</v>
      </c>
      <c r="AC103" s="341" t="s">
        <v>217</v>
      </c>
      <c r="AD103" s="341" t="s">
        <v>349</v>
      </c>
      <c r="AE103" s="342" t="s">
        <v>380</v>
      </c>
    </row>
    <row r="104" spans="27:31" ht="135" x14ac:dyDescent="0.2">
      <c r="AA104" s="343">
        <v>34</v>
      </c>
      <c r="AB104" s="344" t="s">
        <v>381</v>
      </c>
      <c r="AC104" s="345" t="s">
        <v>196</v>
      </c>
      <c r="AD104" s="345" t="s">
        <v>347</v>
      </c>
      <c r="AE104" s="346" t="s">
        <v>382</v>
      </c>
    </row>
    <row r="105" spans="27:31" ht="90" x14ac:dyDescent="0.2">
      <c r="AA105" s="343">
        <v>35</v>
      </c>
      <c r="AB105" s="344" t="s">
        <v>381</v>
      </c>
      <c r="AC105" s="345" t="s">
        <v>196</v>
      </c>
      <c r="AD105" s="345" t="s">
        <v>348</v>
      </c>
      <c r="AE105" s="346" t="s">
        <v>112</v>
      </c>
    </row>
    <row r="106" spans="27:31" ht="90" x14ac:dyDescent="0.2">
      <c r="AA106" s="343">
        <v>36</v>
      </c>
      <c r="AB106" s="344" t="s">
        <v>381</v>
      </c>
      <c r="AC106" s="345" t="s">
        <v>196</v>
      </c>
      <c r="AD106" s="345" t="s">
        <v>349</v>
      </c>
      <c r="AE106" s="346" t="s">
        <v>383</v>
      </c>
    </row>
    <row r="107" spans="27:31" ht="213.75" x14ac:dyDescent="0.2">
      <c r="AA107" s="339">
        <v>37</v>
      </c>
      <c r="AB107" s="340" t="s">
        <v>384</v>
      </c>
      <c r="AC107" s="341" t="s">
        <v>190</v>
      </c>
      <c r="AD107" s="341" t="s">
        <v>347</v>
      </c>
      <c r="AE107" s="347" t="s">
        <v>510</v>
      </c>
    </row>
    <row r="108" spans="27:31" ht="168.75" x14ac:dyDescent="0.2">
      <c r="AA108" s="339">
        <v>38</v>
      </c>
      <c r="AB108" s="340" t="s">
        <v>384</v>
      </c>
      <c r="AC108" s="341" t="s">
        <v>190</v>
      </c>
      <c r="AD108" s="341" t="s">
        <v>348</v>
      </c>
      <c r="AE108" s="342" t="s">
        <v>106</v>
      </c>
    </row>
    <row r="109" spans="27:31" ht="135" x14ac:dyDescent="0.2">
      <c r="AA109" s="339">
        <v>39</v>
      </c>
      <c r="AB109" s="340" t="s">
        <v>384</v>
      </c>
      <c r="AC109" s="341" t="s">
        <v>190</v>
      </c>
      <c r="AD109" s="341" t="s">
        <v>349</v>
      </c>
      <c r="AE109" s="342" t="s">
        <v>385</v>
      </c>
    </row>
    <row r="110" spans="27:31" ht="146.25" x14ac:dyDescent="0.2">
      <c r="AA110" s="343">
        <v>40</v>
      </c>
      <c r="AB110" s="344" t="s">
        <v>386</v>
      </c>
      <c r="AC110" s="345" t="s">
        <v>200</v>
      </c>
      <c r="AD110" s="345" t="s">
        <v>347</v>
      </c>
      <c r="AE110" s="346" t="s">
        <v>201</v>
      </c>
    </row>
    <row r="111" spans="27:31" ht="123.75" x14ac:dyDescent="0.2">
      <c r="AA111" s="343">
        <v>41</v>
      </c>
      <c r="AB111" s="344" t="s">
        <v>386</v>
      </c>
      <c r="AC111" s="345" t="s">
        <v>200</v>
      </c>
      <c r="AD111" s="345" t="s">
        <v>348</v>
      </c>
      <c r="AE111" s="346" t="s">
        <v>116</v>
      </c>
    </row>
    <row r="112" spans="27:31" ht="56.25" x14ac:dyDescent="0.2">
      <c r="AA112" s="343">
        <v>42</v>
      </c>
      <c r="AB112" s="344" t="s">
        <v>386</v>
      </c>
      <c r="AC112" s="345" t="s">
        <v>200</v>
      </c>
      <c r="AD112" s="345" t="s">
        <v>349</v>
      </c>
      <c r="AE112" s="346" t="s">
        <v>387</v>
      </c>
    </row>
    <row r="113" spans="27:31" ht="101.25" x14ac:dyDescent="0.2">
      <c r="AA113" s="339">
        <v>43</v>
      </c>
      <c r="AB113" s="340" t="s">
        <v>388</v>
      </c>
      <c r="AC113" s="341" t="s">
        <v>389</v>
      </c>
      <c r="AD113" s="341" t="s">
        <v>347</v>
      </c>
      <c r="AE113" s="342" t="s">
        <v>390</v>
      </c>
    </row>
    <row r="114" spans="27:31" ht="213.75" x14ac:dyDescent="0.2">
      <c r="AA114" s="339">
        <v>44</v>
      </c>
      <c r="AB114" s="340" t="s">
        <v>388</v>
      </c>
      <c r="AC114" s="341" t="s">
        <v>389</v>
      </c>
      <c r="AD114" s="341" t="s">
        <v>348</v>
      </c>
      <c r="AE114" s="342" t="s">
        <v>100</v>
      </c>
    </row>
    <row r="115" spans="27:31" ht="101.25" x14ac:dyDescent="0.2">
      <c r="AA115" s="339">
        <v>45</v>
      </c>
      <c r="AB115" s="340" t="s">
        <v>388</v>
      </c>
      <c r="AC115" s="341" t="s">
        <v>389</v>
      </c>
      <c r="AD115" s="341" t="s">
        <v>349</v>
      </c>
      <c r="AE115" s="342" t="s">
        <v>101</v>
      </c>
    </row>
    <row r="116" spans="27:31" ht="123.75" x14ac:dyDescent="0.2">
      <c r="AA116" s="343">
        <v>46</v>
      </c>
      <c r="AB116" s="344" t="s">
        <v>391</v>
      </c>
      <c r="AC116" s="345" t="s">
        <v>392</v>
      </c>
      <c r="AD116" s="345" t="s">
        <v>347</v>
      </c>
      <c r="AE116" s="346" t="s">
        <v>393</v>
      </c>
    </row>
    <row r="117" spans="27:31" ht="112.5" x14ac:dyDescent="0.2">
      <c r="AA117" s="343">
        <v>47</v>
      </c>
      <c r="AB117" s="344" t="s">
        <v>391</v>
      </c>
      <c r="AC117" s="345" t="s">
        <v>392</v>
      </c>
      <c r="AD117" s="345" t="s">
        <v>348</v>
      </c>
      <c r="AE117" s="346" t="s">
        <v>394</v>
      </c>
    </row>
    <row r="118" spans="27:31" ht="90" x14ac:dyDescent="0.2">
      <c r="AA118" s="343">
        <v>48</v>
      </c>
      <c r="AB118" s="344" t="s">
        <v>391</v>
      </c>
      <c r="AC118" s="345" t="s">
        <v>392</v>
      </c>
      <c r="AD118" s="345" t="s">
        <v>349</v>
      </c>
      <c r="AE118" s="346" t="s">
        <v>395</v>
      </c>
    </row>
    <row r="119" spans="27:31" ht="191.25" x14ac:dyDescent="0.2">
      <c r="AA119" s="339">
        <v>49</v>
      </c>
      <c r="AB119" s="340" t="s">
        <v>396</v>
      </c>
      <c r="AC119" s="341" t="s">
        <v>397</v>
      </c>
      <c r="AD119" s="341" t="s">
        <v>347</v>
      </c>
      <c r="AE119" s="342" t="s">
        <v>398</v>
      </c>
    </row>
    <row r="120" spans="27:31" ht="135" x14ac:dyDescent="0.2">
      <c r="AA120" s="339">
        <v>50</v>
      </c>
      <c r="AB120" s="340" t="s">
        <v>396</v>
      </c>
      <c r="AC120" s="341" t="s">
        <v>397</v>
      </c>
      <c r="AD120" s="341" t="s">
        <v>348</v>
      </c>
      <c r="AE120" s="342" t="s">
        <v>399</v>
      </c>
    </row>
    <row r="121" spans="27:31" ht="90" x14ac:dyDescent="0.2">
      <c r="AA121" s="339">
        <v>51</v>
      </c>
      <c r="AB121" s="340" t="s">
        <v>396</v>
      </c>
      <c r="AC121" s="341" t="s">
        <v>397</v>
      </c>
      <c r="AD121" s="341" t="s">
        <v>349</v>
      </c>
      <c r="AE121" s="342" t="s">
        <v>400</v>
      </c>
    </row>
    <row r="122" spans="27:31" ht="56.25" x14ac:dyDescent="0.2">
      <c r="AA122" s="343">
        <v>52</v>
      </c>
      <c r="AB122" s="344" t="s">
        <v>401</v>
      </c>
      <c r="AC122" s="345" t="s">
        <v>206</v>
      </c>
      <c r="AD122" s="345" t="s">
        <v>347</v>
      </c>
      <c r="AE122" s="346" t="s">
        <v>207</v>
      </c>
    </row>
    <row r="123" spans="27:31" ht="101.25" x14ac:dyDescent="0.2">
      <c r="AA123" s="343">
        <v>53</v>
      </c>
      <c r="AB123" s="344" t="s">
        <v>401</v>
      </c>
      <c r="AC123" s="345" t="s">
        <v>206</v>
      </c>
      <c r="AD123" s="345" t="s">
        <v>348</v>
      </c>
      <c r="AE123" s="346" t="s">
        <v>402</v>
      </c>
    </row>
    <row r="124" spans="27:31" ht="67.5" x14ac:dyDescent="0.2">
      <c r="AA124" s="343">
        <v>54</v>
      </c>
      <c r="AB124" s="344" t="s">
        <v>401</v>
      </c>
      <c r="AC124" s="345" t="s">
        <v>206</v>
      </c>
      <c r="AD124" s="345" t="s">
        <v>349</v>
      </c>
      <c r="AE124" s="346" t="s">
        <v>403</v>
      </c>
    </row>
    <row r="125" spans="27:31" ht="135" x14ac:dyDescent="0.2">
      <c r="AA125" s="339">
        <v>55</v>
      </c>
      <c r="AB125" s="340" t="s">
        <v>404</v>
      </c>
      <c r="AC125" s="341" t="s">
        <v>188</v>
      </c>
      <c r="AD125" s="341" t="s">
        <v>347</v>
      </c>
      <c r="AE125" s="342" t="s">
        <v>405</v>
      </c>
    </row>
    <row r="126" spans="27:31" ht="123.75" x14ac:dyDescent="0.2">
      <c r="AA126" s="339">
        <v>56</v>
      </c>
      <c r="AB126" s="340" t="s">
        <v>404</v>
      </c>
      <c r="AC126" s="341" t="s">
        <v>188</v>
      </c>
      <c r="AD126" s="341" t="s">
        <v>348</v>
      </c>
      <c r="AE126" s="342" t="s">
        <v>104</v>
      </c>
    </row>
    <row r="127" spans="27:31" ht="78.75" x14ac:dyDescent="0.2">
      <c r="AA127" s="339">
        <v>57</v>
      </c>
      <c r="AB127" s="340" t="s">
        <v>404</v>
      </c>
      <c r="AC127" s="341" t="s">
        <v>188</v>
      </c>
      <c r="AD127" s="341" t="s">
        <v>349</v>
      </c>
      <c r="AE127" s="342" t="s">
        <v>406</v>
      </c>
    </row>
    <row r="128" spans="27:31" ht="101.25" x14ac:dyDescent="0.2">
      <c r="AA128" s="343">
        <v>58</v>
      </c>
      <c r="AB128" s="344" t="s">
        <v>407</v>
      </c>
      <c r="AC128" s="345" t="s">
        <v>408</v>
      </c>
      <c r="AD128" s="345" t="s">
        <v>347</v>
      </c>
      <c r="AE128" s="346" t="s">
        <v>409</v>
      </c>
    </row>
    <row r="129" spans="27:31" ht="90" x14ac:dyDescent="0.2">
      <c r="AA129" s="343">
        <v>59</v>
      </c>
      <c r="AB129" s="344" t="s">
        <v>407</v>
      </c>
      <c r="AC129" s="345" t="s">
        <v>408</v>
      </c>
      <c r="AD129" s="345" t="s">
        <v>348</v>
      </c>
      <c r="AE129" s="346" t="s">
        <v>410</v>
      </c>
    </row>
    <row r="130" spans="27:31" ht="90" x14ac:dyDescent="0.2">
      <c r="AA130" s="343">
        <v>60</v>
      </c>
      <c r="AB130" s="344" t="s">
        <v>407</v>
      </c>
      <c r="AC130" s="345" t="s">
        <v>408</v>
      </c>
      <c r="AD130" s="345" t="s">
        <v>349</v>
      </c>
      <c r="AE130" s="346" t="s">
        <v>411</v>
      </c>
    </row>
    <row r="131" spans="27:31" ht="90" x14ac:dyDescent="0.2">
      <c r="AA131" s="339">
        <v>61</v>
      </c>
      <c r="AB131" s="340" t="s">
        <v>412</v>
      </c>
      <c r="AC131" s="341" t="s">
        <v>219</v>
      </c>
      <c r="AD131" s="341" t="s">
        <v>347</v>
      </c>
      <c r="AE131" s="342" t="s">
        <v>220</v>
      </c>
    </row>
    <row r="132" spans="27:31" ht="135" x14ac:dyDescent="0.2">
      <c r="AA132" s="339">
        <v>62</v>
      </c>
      <c r="AB132" s="340" t="s">
        <v>412</v>
      </c>
      <c r="AC132" s="341" t="s">
        <v>219</v>
      </c>
      <c r="AD132" s="341" t="s">
        <v>348</v>
      </c>
      <c r="AE132" s="342" t="s">
        <v>138</v>
      </c>
    </row>
    <row r="133" spans="27:31" ht="78.75" x14ac:dyDescent="0.2">
      <c r="AA133" s="339">
        <v>63</v>
      </c>
      <c r="AB133" s="340" t="s">
        <v>412</v>
      </c>
      <c r="AC133" s="341" t="s">
        <v>219</v>
      </c>
      <c r="AD133" s="341" t="s">
        <v>349</v>
      </c>
      <c r="AE133" s="342" t="s">
        <v>413</v>
      </c>
    </row>
    <row r="134" spans="27:31" ht="123.75" x14ac:dyDescent="0.2">
      <c r="AA134" s="343">
        <v>64</v>
      </c>
      <c r="AB134" s="344" t="s">
        <v>414</v>
      </c>
      <c r="AC134" s="345" t="s">
        <v>415</v>
      </c>
      <c r="AD134" s="345" t="s">
        <v>347</v>
      </c>
      <c r="AE134" s="346" t="s">
        <v>416</v>
      </c>
    </row>
    <row r="135" spans="27:31" ht="90" x14ac:dyDescent="0.2">
      <c r="AA135" s="343">
        <v>65</v>
      </c>
      <c r="AB135" s="344" t="s">
        <v>414</v>
      </c>
      <c r="AC135" s="345" t="s">
        <v>415</v>
      </c>
      <c r="AD135" s="345" t="s">
        <v>348</v>
      </c>
      <c r="AE135" s="346" t="s">
        <v>417</v>
      </c>
    </row>
    <row r="136" spans="27:31" ht="90" x14ac:dyDescent="0.2">
      <c r="AA136" s="343">
        <v>66</v>
      </c>
      <c r="AB136" s="344" t="s">
        <v>414</v>
      </c>
      <c r="AC136" s="345" t="s">
        <v>415</v>
      </c>
      <c r="AD136" s="345" t="s">
        <v>349</v>
      </c>
      <c r="AE136" s="346" t="s">
        <v>418</v>
      </c>
    </row>
    <row r="137" spans="27:31" ht="112.5" x14ac:dyDescent="0.2">
      <c r="AA137" s="339">
        <v>67</v>
      </c>
      <c r="AB137" s="340" t="s">
        <v>419</v>
      </c>
      <c r="AC137" s="341" t="s">
        <v>420</v>
      </c>
      <c r="AD137" s="341" t="s">
        <v>347</v>
      </c>
      <c r="AE137" s="342" t="s">
        <v>421</v>
      </c>
    </row>
    <row r="138" spans="27:31" ht="112.5" x14ac:dyDescent="0.2">
      <c r="AA138" s="339">
        <v>68</v>
      </c>
      <c r="AB138" s="340" t="s">
        <v>419</v>
      </c>
      <c r="AC138" s="341" t="s">
        <v>420</v>
      </c>
      <c r="AD138" s="341" t="s">
        <v>348</v>
      </c>
      <c r="AE138" s="342" t="s">
        <v>422</v>
      </c>
    </row>
    <row r="139" spans="27:31" ht="112.5" x14ac:dyDescent="0.2">
      <c r="AA139" s="339">
        <v>69</v>
      </c>
      <c r="AB139" s="340" t="s">
        <v>419</v>
      </c>
      <c r="AC139" s="341" t="s">
        <v>420</v>
      </c>
      <c r="AD139" s="341" t="s">
        <v>349</v>
      </c>
      <c r="AE139" s="342" t="s">
        <v>423</v>
      </c>
    </row>
    <row r="140" spans="27:31" ht="78.75" x14ac:dyDescent="0.2">
      <c r="AA140" s="343">
        <v>70</v>
      </c>
      <c r="AB140" s="344" t="s">
        <v>424</v>
      </c>
      <c r="AC140" s="345" t="s">
        <v>208</v>
      </c>
      <c r="AD140" s="345" t="s">
        <v>347</v>
      </c>
      <c r="AE140" s="346" t="s">
        <v>209</v>
      </c>
    </row>
    <row r="141" spans="27:31" ht="90" x14ac:dyDescent="0.2">
      <c r="AA141" s="343">
        <v>71</v>
      </c>
      <c r="AB141" s="344" t="s">
        <v>424</v>
      </c>
      <c r="AC141" s="345" t="s">
        <v>208</v>
      </c>
      <c r="AD141" s="345" t="s">
        <v>348</v>
      </c>
      <c r="AE141" s="346" t="s">
        <v>124</v>
      </c>
    </row>
    <row r="142" spans="27:31" ht="78.75" x14ac:dyDescent="0.2">
      <c r="AA142" s="343">
        <v>72</v>
      </c>
      <c r="AB142" s="344" t="s">
        <v>424</v>
      </c>
      <c r="AC142" s="345" t="s">
        <v>208</v>
      </c>
      <c r="AD142" s="345" t="s">
        <v>349</v>
      </c>
      <c r="AE142" s="346" t="s">
        <v>425</v>
      </c>
    </row>
    <row r="143" spans="27:31" ht="67.5" x14ac:dyDescent="0.2">
      <c r="AA143" s="339">
        <v>73</v>
      </c>
      <c r="AB143" s="340" t="s">
        <v>426</v>
      </c>
      <c r="AC143" s="341" t="s">
        <v>221</v>
      </c>
      <c r="AD143" s="341" t="s">
        <v>347</v>
      </c>
      <c r="AE143" s="342" t="s">
        <v>427</v>
      </c>
    </row>
    <row r="144" spans="27:31" ht="123.75" x14ac:dyDescent="0.2">
      <c r="AA144" s="339">
        <v>74</v>
      </c>
      <c r="AB144" s="340" t="s">
        <v>426</v>
      </c>
      <c r="AC144" s="341" t="s">
        <v>221</v>
      </c>
      <c r="AD144" s="341" t="s">
        <v>348</v>
      </c>
      <c r="AE144" s="342" t="s">
        <v>136</v>
      </c>
    </row>
    <row r="145" spans="27:31" ht="67.5" x14ac:dyDescent="0.2">
      <c r="AA145" s="339">
        <v>75</v>
      </c>
      <c r="AB145" s="340" t="s">
        <v>426</v>
      </c>
      <c r="AC145" s="341" t="s">
        <v>221</v>
      </c>
      <c r="AD145" s="341" t="s">
        <v>349</v>
      </c>
      <c r="AE145" s="348" t="s">
        <v>428</v>
      </c>
    </row>
    <row r="146" spans="27:31" ht="135" x14ac:dyDescent="0.2">
      <c r="AA146" s="343">
        <v>76</v>
      </c>
      <c r="AB146" s="344" t="s">
        <v>429</v>
      </c>
      <c r="AC146" s="345" t="s">
        <v>430</v>
      </c>
      <c r="AD146" s="345" t="s">
        <v>347</v>
      </c>
      <c r="AE146" s="346" t="s">
        <v>431</v>
      </c>
    </row>
    <row r="147" spans="27:31" ht="90" x14ac:dyDescent="0.2">
      <c r="AA147" s="343">
        <v>77</v>
      </c>
      <c r="AB147" s="344" t="s">
        <v>429</v>
      </c>
      <c r="AC147" s="345" t="s">
        <v>430</v>
      </c>
      <c r="AD147" s="345" t="s">
        <v>348</v>
      </c>
      <c r="AE147" s="346" t="s">
        <v>432</v>
      </c>
    </row>
    <row r="148" spans="27:31" ht="123.75" x14ac:dyDescent="0.2">
      <c r="AA148" s="343">
        <v>78</v>
      </c>
      <c r="AB148" s="344" t="s">
        <v>429</v>
      </c>
      <c r="AC148" s="345" t="s">
        <v>430</v>
      </c>
      <c r="AD148" s="345" t="s">
        <v>349</v>
      </c>
      <c r="AE148" s="346" t="s">
        <v>433</v>
      </c>
    </row>
    <row r="149" spans="27:31" ht="90" x14ac:dyDescent="0.2">
      <c r="AA149" s="339">
        <v>79</v>
      </c>
      <c r="AB149" s="340" t="s">
        <v>434</v>
      </c>
      <c r="AC149" s="341" t="s">
        <v>435</v>
      </c>
      <c r="AD149" s="341" t="s">
        <v>347</v>
      </c>
      <c r="AE149" s="342" t="s">
        <v>436</v>
      </c>
    </row>
    <row r="150" spans="27:31" ht="90" x14ac:dyDescent="0.2">
      <c r="AA150" s="339">
        <v>80</v>
      </c>
      <c r="AB150" s="340" t="s">
        <v>434</v>
      </c>
      <c r="AC150" s="341" t="s">
        <v>435</v>
      </c>
      <c r="AD150" s="341" t="s">
        <v>348</v>
      </c>
      <c r="AE150" s="342" t="s">
        <v>437</v>
      </c>
    </row>
    <row r="151" spans="27:31" ht="90" x14ac:dyDescent="0.2">
      <c r="AA151" s="339">
        <v>81</v>
      </c>
      <c r="AB151" s="340" t="s">
        <v>434</v>
      </c>
      <c r="AC151" s="341" t="s">
        <v>435</v>
      </c>
      <c r="AD151" s="341" t="s">
        <v>349</v>
      </c>
      <c r="AE151" s="342" t="s">
        <v>438</v>
      </c>
    </row>
    <row r="152" spans="27:31" ht="225" x14ac:dyDescent="0.2">
      <c r="AA152" s="343">
        <v>82</v>
      </c>
      <c r="AB152" s="344" t="s">
        <v>439</v>
      </c>
      <c r="AC152" s="345" t="s">
        <v>440</v>
      </c>
      <c r="AD152" s="345" t="s">
        <v>347</v>
      </c>
      <c r="AE152" s="346" t="s">
        <v>441</v>
      </c>
    </row>
    <row r="153" spans="27:31" ht="101.25" x14ac:dyDescent="0.2">
      <c r="AA153" s="343">
        <v>83</v>
      </c>
      <c r="AB153" s="344" t="s">
        <v>439</v>
      </c>
      <c r="AC153" s="345" t="s">
        <v>440</v>
      </c>
      <c r="AD153" s="345" t="s">
        <v>348</v>
      </c>
      <c r="AE153" s="346" t="s">
        <v>442</v>
      </c>
    </row>
    <row r="154" spans="27:31" ht="101.25" x14ac:dyDescent="0.2">
      <c r="AA154" s="343">
        <v>84</v>
      </c>
      <c r="AB154" s="344" t="s">
        <v>439</v>
      </c>
      <c r="AC154" s="345" t="s">
        <v>440</v>
      </c>
      <c r="AD154" s="345" t="s">
        <v>349</v>
      </c>
      <c r="AE154" s="346" t="s">
        <v>443</v>
      </c>
    </row>
    <row r="155" spans="27:31" ht="191.25" x14ac:dyDescent="0.2">
      <c r="AA155" s="339">
        <v>85</v>
      </c>
      <c r="AB155" s="340" t="s">
        <v>444</v>
      </c>
      <c r="AC155" s="341" t="s">
        <v>213</v>
      </c>
      <c r="AD155" s="341" t="s">
        <v>347</v>
      </c>
      <c r="AE155" s="342" t="s">
        <v>214</v>
      </c>
    </row>
    <row r="156" spans="27:31" ht="168.75" x14ac:dyDescent="0.2">
      <c r="AA156" s="339">
        <v>86</v>
      </c>
      <c r="AB156" s="340" t="s">
        <v>444</v>
      </c>
      <c r="AC156" s="341" t="s">
        <v>213</v>
      </c>
      <c r="AD156" s="341" t="s">
        <v>348</v>
      </c>
      <c r="AE156" s="342" t="s">
        <v>445</v>
      </c>
    </row>
    <row r="157" spans="27:31" ht="146.25" x14ac:dyDescent="0.2">
      <c r="AA157" s="339">
        <v>87</v>
      </c>
      <c r="AB157" s="340" t="s">
        <v>444</v>
      </c>
      <c r="AC157" s="341" t="s">
        <v>213</v>
      </c>
      <c r="AD157" s="341" t="s">
        <v>349</v>
      </c>
      <c r="AE157" s="342" t="s">
        <v>446</v>
      </c>
    </row>
    <row r="158" spans="27:31" ht="135" x14ac:dyDescent="0.2">
      <c r="AA158" s="343">
        <v>88</v>
      </c>
      <c r="AB158" s="344" t="s">
        <v>447</v>
      </c>
      <c r="AC158" s="345" t="s">
        <v>448</v>
      </c>
      <c r="AD158" s="345" t="s">
        <v>347</v>
      </c>
      <c r="AE158" s="346" t="s">
        <v>449</v>
      </c>
    </row>
    <row r="159" spans="27:31" ht="101.25" x14ac:dyDescent="0.2">
      <c r="AA159" s="343">
        <v>89</v>
      </c>
      <c r="AB159" s="344" t="s">
        <v>447</v>
      </c>
      <c r="AC159" s="345" t="s">
        <v>448</v>
      </c>
      <c r="AD159" s="345" t="s">
        <v>348</v>
      </c>
      <c r="AE159" s="346" t="s">
        <v>450</v>
      </c>
    </row>
    <row r="160" spans="27:31" ht="112.5" x14ac:dyDescent="0.2">
      <c r="AA160" s="343">
        <v>90</v>
      </c>
      <c r="AB160" s="344" t="s">
        <v>447</v>
      </c>
      <c r="AC160" s="345" t="s">
        <v>448</v>
      </c>
      <c r="AD160" s="345" t="s">
        <v>349</v>
      </c>
      <c r="AE160" s="346" t="s">
        <v>451</v>
      </c>
    </row>
    <row r="161" spans="27:31" ht="90" x14ac:dyDescent="0.2">
      <c r="AA161" s="339">
        <v>91</v>
      </c>
      <c r="AB161" s="340" t="s">
        <v>452</v>
      </c>
      <c r="AC161" s="341" t="s">
        <v>453</v>
      </c>
      <c r="AD161" s="341" t="s">
        <v>347</v>
      </c>
      <c r="AE161" s="342" t="s">
        <v>454</v>
      </c>
    </row>
    <row r="162" spans="27:31" ht="123.75" x14ac:dyDescent="0.2">
      <c r="AA162" s="339">
        <v>92</v>
      </c>
      <c r="AB162" s="340" t="s">
        <v>452</v>
      </c>
      <c r="AC162" s="341" t="s">
        <v>453</v>
      </c>
      <c r="AD162" s="341" t="s">
        <v>348</v>
      </c>
      <c r="AE162" s="342" t="s">
        <v>455</v>
      </c>
    </row>
    <row r="163" spans="27:31" ht="90" x14ac:dyDescent="0.2">
      <c r="AA163" s="339">
        <v>93</v>
      </c>
      <c r="AB163" s="340" t="s">
        <v>452</v>
      </c>
      <c r="AC163" s="341" t="s">
        <v>453</v>
      </c>
      <c r="AD163" s="341" t="s">
        <v>349</v>
      </c>
      <c r="AE163" s="342" t="s">
        <v>456</v>
      </c>
    </row>
    <row r="164" spans="27:31" ht="101.25" x14ac:dyDescent="0.2">
      <c r="AA164" s="343">
        <v>94</v>
      </c>
      <c r="AB164" s="344" t="s">
        <v>457</v>
      </c>
      <c r="AC164" s="345" t="s">
        <v>458</v>
      </c>
      <c r="AD164" s="345" t="s">
        <v>347</v>
      </c>
      <c r="AE164" s="346" t="s">
        <v>459</v>
      </c>
    </row>
    <row r="165" spans="27:31" ht="101.25" x14ac:dyDescent="0.2">
      <c r="AA165" s="343">
        <v>95</v>
      </c>
      <c r="AB165" s="344" t="s">
        <v>457</v>
      </c>
      <c r="AC165" s="345" t="s">
        <v>458</v>
      </c>
      <c r="AD165" s="345" t="s">
        <v>348</v>
      </c>
      <c r="AE165" s="346" t="s">
        <v>460</v>
      </c>
    </row>
    <row r="166" spans="27:31" ht="101.25" x14ac:dyDescent="0.2">
      <c r="AA166" s="343">
        <v>96</v>
      </c>
      <c r="AB166" s="344" t="s">
        <v>457</v>
      </c>
      <c r="AC166" s="345" t="s">
        <v>458</v>
      </c>
      <c r="AD166" s="345" t="s">
        <v>349</v>
      </c>
      <c r="AE166" s="346" t="s">
        <v>461</v>
      </c>
    </row>
    <row r="167" spans="27:31" ht="213.75" x14ac:dyDescent="0.2">
      <c r="AA167" s="339">
        <v>97</v>
      </c>
      <c r="AB167" s="340" t="s">
        <v>462</v>
      </c>
      <c r="AC167" s="341" t="s">
        <v>463</v>
      </c>
      <c r="AD167" s="341" t="s">
        <v>347</v>
      </c>
      <c r="AE167" s="342" t="s">
        <v>464</v>
      </c>
    </row>
    <row r="168" spans="27:31" ht="146.25" x14ac:dyDescent="0.2">
      <c r="AA168" s="339">
        <v>98</v>
      </c>
      <c r="AB168" s="340" t="s">
        <v>462</v>
      </c>
      <c r="AC168" s="341" t="s">
        <v>463</v>
      </c>
      <c r="AD168" s="341" t="s">
        <v>348</v>
      </c>
      <c r="AE168" s="342" t="s">
        <v>465</v>
      </c>
    </row>
    <row r="169" spans="27:31" ht="146.25" x14ac:dyDescent="0.2">
      <c r="AA169" s="339">
        <v>99</v>
      </c>
      <c r="AB169" s="340" t="s">
        <v>462</v>
      </c>
      <c r="AC169" s="341" t="s">
        <v>463</v>
      </c>
      <c r="AD169" s="341" t="s">
        <v>349</v>
      </c>
      <c r="AE169" s="342" t="s">
        <v>466</v>
      </c>
    </row>
    <row r="170" spans="27:31" ht="135" x14ac:dyDescent="0.2">
      <c r="AA170" s="343">
        <v>100</v>
      </c>
      <c r="AB170" s="344" t="s">
        <v>467</v>
      </c>
      <c r="AC170" s="345" t="s">
        <v>468</v>
      </c>
      <c r="AD170" s="345" t="s">
        <v>347</v>
      </c>
      <c r="AE170" s="346" t="s">
        <v>216</v>
      </c>
    </row>
    <row r="171" spans="27:31" ht="90" x14ac:dyDescent="0.2">
      <c r="AA171" s="343">
        <v>101</v>
      </c>
      <c r="AB171" s="344" t="s">
        <v>467</v>
      </c>
      <c r="AC171" s="345" t="s">
        <v>468</v>
      </c>
      <c r="AD171" s="345" t="s">
        <v>348</v>
      </c>
      <c r="AE171" s="346" t="s">
        <v>469</v>
      </c>
    </row>
    <row r="172" spans="27:31" ht="135" x14ac:dyDescent="0.2">
      <c r="AA172" s="349">
        <v>102</v>
      </c>
      <c r="AB172" s="350" t="s">
        <v>467</v>
      </c>
      <c r="AC172" s="351" t="s">
        <v>468</v>
      </c>
      <c r="AD172" s="351" t="s">
        <v>349</v>
      </c>
      <c r="AE172" s="352" t="s">
        <v>470</v>
      </c>
    </row>
    <row r="173" spans="27:31" x14ac:dyDescent="0.2">
      <c r="AA173" s="353"/>
      <c r="AB173" s="354"/>
      <c r="AC173" s="355"/>
      <c r="AD173" s="353"/>
      <c r="AE173" s="356"/>
    </row>
    <row r="174" spans="27:31" ht="18" x14ac:dyDescent="0.2">
      <c r="AA174" s="357" t="s">
        <v>9</v>
      </c>
      <c r="AB174" s="335"/>
      <c r="AC174" s="335"/>
      <c r="AD174" s="335"/>
      <c r="AE174" s="336"/>
    </row>
    <row r="175" spans="27:31" ht="63.75" x14ac:dyDescent="0.2">
      <c r="AA175" s="337" t="s">
        <v>10</v>
      </c>
      <c r="AB175" s="358" t="s">
        <v>343</v>
      </c>
      <c r="AC175" s="337" t="s">
        <v>12</v>
      </c>
      <c r="AD175" s="337" t="s">
        <v>344</v>
      </c>
      <c r="AE175" s="337" t="s">
        <v>2</v>
      </c>
    </row>
    <row r="176" spans="27:31" ht="258.75" x14ac:dyDescent="0.2">
      <c r="AA176" s="359">
        <v>1</v>
      </c>
      <c r="AB176" s="360" t="s">
        <v>471</v>
      </c>
      <c r="AC176" s="361" t="s">
        <v>472</v>
      </c>
      <c r="AD176" s="362" t="s">
        <v>347</v>
      </c>
      <c r="AE176" s="363" t="s">
        <v>473</v>
      </c>
    </row>
    <row r="177" spans="27:31" ht="146.25" x14ac:dyDescent="0.2">
      <c r="AA177" s="359">
        <v>2</v>
      </c>
      <c r="AB177" s="360" t="s">
        <v>471</v>
      </c>
      <c r="AC177" s="361" t="s">
        <v>472</v>
      </c>
      <c r="AD177" s="362" t="s">
        <v>348</v>
      </c>
      <c r="AE177" s="363" t="s">
        <v>474</v>
      </c>
    </row>
    <row r="178" spans="27:31" ht="191.25" x14ac:dyDescent="0.2">
      <c r="AA178" s="359">
        <v>3</v>
      </c>
      <c r="AB178" s="360" t="s">
        <v>471</v>
      </c>
      <c r="AC178" s="361" t="s">
        <v>472</v>
      </c>
      <c r="AD178" s="362" t="s">
        <v>349</v>
      </c>
      <c r="AE178" s="363" t="s">
        <v>475</v>
      </c>
    </row>
    <row r="179" spans="27:31" ht="236.25" x14ac:dyDescent="0.2">
      <c r="AA179" s="364">
        <v>4</v>
      </c>
      <c r="AB179" s="365" t="s">
        <v>476</v>
      </c>
      <c r="AC179" s="366" t="s">
        <v>477</v>
      </c>
      <c r="AD179" s="367" t="s">
        <v>347</v>
      </c>
      <c r="AE179" s="368" t="s">
        <v>478</v>
      </c>
    </row>
    <row r="180" spans="27:31" ht="236.25" x14ac:dyDescent="0.2">
      <c r="AA180" s="364">
        <v>5</v>
      </c>
      <c r="AB180" s="365" t="s">
        <v>476</v>
      </c>
      <c r="AC180" s="366" t="s">
        <v>477</v>
      </c>
      <c r="AD180" s="367" t="s">
        <v>348</v>
      </c>
      <c r="AE180" s="368" t="s">
        <v>479</v>
      </c>
    </row>
    <row r="181" spans="27:31" ht="236.25" x14ac:dyDescent="0.2">
      <c r="AA181" s="364">
        <v>6</v>
      </c>
      <c r="AB181" s="365" t="s">
        <v>476</v>
      </c>
      <c r="AC181" s="366" t="s">
        <v>477</v>
      </c>
      <c r="AD181" s="367" t="s">
        <v>349</v>
      </c>
      <c r="AE181" s="368" t="s">
        <v>480</v>
      </c>
    </row>
    <row r="182" spans="27:31" ht="157.5" x14ac:dyDescent="0.2">
      <c r="AA182" s="359">
        <v>7</v>
      </c>
      <c r="AB182" s="360" t="s">
        <v>481</v>
      </c>
      <c r="AC182" s="361" t="s">
        <v>482</v>
      </c>
      <c r="AD182" s="362" t="s">
        <v>347</v>
      </c>
      <c r="AE182" s="363" t="s">
        <v>483</v>
      </c>
    </row>
    <row r="183" spans="27:31" ht="123.75" x14ac:dyDescent="0.2">
      <c r="AA183" s="359">
        <v>8</v>
      </c>
      <c r="AB183" s="360" t="s">
        <v>481</v>
      </c>
      <c r="AC183" s="361" t="s">
        <v>482</v>
      </c>
      <c r="AD183" s="362" t="s">
        <v>348</v>
      </c>
      <c r="AE183" s="363" t="s">
        <v>484</v>
      </c>
    </row>
    <row r="184" spans="27:31" ht="78.75" x14ac:dyDescent="0.2">
      <c r="AA184" s="359">
        <v>9</v>
      </c>
      <c r="AB184" s="360" t="s">
        <v>481</v>
      </c>
      <c r="AC184" s="361" t="s">
        <v>482</v>
      </c>
      <c r="AD184" s="362" t="s">
        <v>349</v>
      </c>
      <c r="AE184" s="363" t="s">
        <v>485</v>
      </c>
    </row>
    <row r="185" spans="27:31" ht="123.75" x14ac:dyDescent="0.2">
      <c r="AA185" s="369">
        <v>10</v>
      </c>
      <c r="AB185" s="365" t="s">
        <v>486</v>
      </c>
      <c r="AC185" s="366" t="s">
        <v>487</v>
      </c>
      <c r="AD185" s="367" t="s">
        <v>347</v>
      </c>
      <c r="AE185" s="368" t="s">
        <v>488</v>
      </c>
    </row>
    <row r="186" spans="27:31" ht="123.75" x14ac:dyDescent="0.2">
      <c r="AA186" s="369">
        <v>11</v>
      </c>
      <c r="AB186" s="365" t="s">
        <v>486</v>
      </c>
      <c r="AC186" s="366" t="s">
        <v>487</v>
      </c>
      <c r="AD186" s="367" t="s">
        <v>348</v>
      </c>
      <c r="AE186" s="368" t="s">
        <v>489</v>
      </c>
    </row>
    <row r="187" spans="27:31" ht="123.75" x14ac:dyDescent="0.2">
      <c r="AA187" s="369">
        <v>12</v>
      </c>
      <c r="AB187" s="365" t="s">
        <v>486</v>
      </c>
      <c r="AC187" s="366" t="s">
        <v>487</v>
      </c>
      <c r="AD187" s="367" t="s">
        <v>349</v>
      </c>
      <c r="AE187" s="368" t="s">
        <v>490</v>
      </c>
    </row>
    <row r="188" spans="27:31" ht="180" x14ac:dyDescent="0.2">
      <c r="AA188" s="370">
        <v>13</v>
      </c>
      <c r="AB188" s="371" t="s">
        <v>491</v>
      </c>
      <c r="AC188" s="372" t="s">
        <v>492</v>
      </c>
      <c r="AD188" s="373" t="s">
        <v>347</v>
      </c>
      <c r="AE188" s="374" t="s">
        <v>493</v>
      </c>
    </row>
    <row r="189" spans="27:31" ht="168.75" x14ac:dyDescent="0.2">
      <c r="AA189" s="370">
        <v>14</v>
      </c>
      <c r="AB189" s="371" t="s">
        <v>491</v>
      </c>
      <c r="AC189" s="372" t="s">
        <v>492</v>
      </c>
      <c r="AD189" s="373" t="s">
        <v>348</v>
      </c>
      <c r="AE189" s="374" t="s">
        <v>494</v>
      </c>
    </row>
    <row r="190" spans="27:31" ht="112.5" x14ac:dyDescent="0.2">
      <c r="AA190" s="370">
        <v>15</v>
      </c>
      <c r="AB190" s="371" t="s">
        <v>491</v>
      </c>
      <c r="AC190" s="372" t="s">
        <v>492</v>
      </c>
      <c r="AD190" s="373" t="s">
        <v>349</v>
      </c>
      <c r="AE190" s="374" t="s">
        <v>495</v>
      </c>
    </row>
    <row r="191" spans="27:31" ht="270" x14ac:dyDescent="0.2">
      <c r="AA191" s="369">
        <v>16</v>
      </c>
      <c r="AB191" s="365" t="s">
        <v>496</v>
      </c>
      <c r="AC191" s="366" t="s">
        <v>497</v>
      </c>
      <c r="AD191" s="367" t="s">
        <v>347</v>
      </c>
      <c r="AE191" s="368" t="s">
        <v>498</v>
      </c>
    </row>
    <row r="192" spans="27:31" ht="270" x14ac:dyDescent="0.2">
      <c r="AA192" s="369">
        <v>17</v>
      </c>
      <c r="AB192" s="365" t="s">
        <v>496</v>
      </c>
      <c r="AC192" s="366" t="s">
        <v>497</v>
      </c>
      <c r="AD192" s="367" t="s">
        <v>348</v>
      </c>
      <c r="AE192" s="368" t="s">
        <v>499</v>
      </c>
    </row>
    <row r="193" spans="27:31" ht="270" x14ac:dyDescent="0.2">
      <c r="AA193" s="369">
        <v>18</v>
      </c>
      <c r="AB193" s="365" t="s">
        <v>496</v>
      </c>
      <c r="AC193" s="366" t="s">
        <v>497</v>
      </c>
      <c r="AD193" s="367" t="s">
        <v>349</v>
      </c>
      <c r="AE193" s="368" t="s">
        <v>500</v>
      </c>
    </row>
    <row r="194" spans="27:31" ht="202.5" x14ac:dyDescent="0.2">
      <c r="AA194" s="375">
        <v>19</v>
      </c>
      <c r="AB194" s="360" t="s">
        <v>501</v>
      </c>
      <c r="AC194" s="361" t="s">
        <v>502</v>
      </c>
      <c r="AD194" s="362" t="s">
        <v>347</v>
      </c>
      <c r="AE194" s="363" t="s">
        <v>503</v>
      </c>
    </row>
    <row r="195" spans="27:31" ht="191.25" x14ac:dyDescent="0.2">
      <c r="AA195" s="375">
        <v>20</v>
      </c>
      <c r="AB195" s="360" t="s">
        <v>501</v>
      </c>
      <c r="AC195" s="361" t="s">
        <v>502</v>
      </c>
      <c r="AD195" s="362" t="s">
        <v>348</v>
      </c>
      <c r="AE195" s="363" t="s">
        <v>504</v>
      </c>
    </row>
    <row r="196" spans="27:31" ht="180" x14ac:dyDescent="0.2">
      <c r="AA196" s="375">
        <v>21</v>
      </c>
      <c r="AB196" s="360" t="s">
        <v>501</v>
      </c>
      <c r="AC196" s="361" t="s">
        <v>502</v>
      </c>
      <c r="AD196" s="362" t="s">
        <v>349</v>
      </c>
      <c r="AE196" s="363" t="s">
        <v>505</v>
      </c>
    </row>
    <row r="197" spans="27:31" ht="180" x14ac:dyDescent="0.2">
      <c r="AA197" s="369">
        <v>22</v>
      </c>
      <c r="AB197" s="365" t="s">
        <v>506</v>
      </c>
      <c r="AC197" s="366" t="s">
        <v>507</v>
      </c>
      <c r="AD197" s="367" t="s">
        <v>347</v>
      </c>
      <c r="AE197" s="368" t="s">
        <v>187</v>
      </c>
    </row>
    <row r="198" spans="27:31" ht="157.5" x14ac:dyDescent="0.2">
      <c r="AA198" s="369">
        <v>23</v>
      </c>
      <c r="AB198" s="365" t="s">
        <v>506</v>
      </c>
      <c r="AC198" s="366" t="s">
        <v>507</v>
      </c>
      <c r="AD198" s="367" t="s">
        <v>348</v>
      </c>
      <c r="AE198" s="368" t="s">
        <v>508</v>
      </c>
    </row>
    <row r="199" spans="27:31" ht="157.5" x14ac:dyDescent="0.2">
      <c r="AA199" s="369">
        <v>24</v>
      </c>
      <c r="AB199" s="365" t="s">
        <v>506</v>
      </c>
      <c r="AC199" s="366" t="s">
        <v>507</v>
      </c>
      <c r="AD199" s="367" t="s">
        <v>349</v>
      </c>
      <c r="AE199" s="368" t="s">
        <v>509</v>
      </c>
    </row>
    <row r="200" spans="27:31" ht="14.25" x14ac:dyDescent="0.2">
      <c r="AA200" s="376"/>
      <c r="AB200" s="377"/>
      <c r="AC200" s="378"/>
      <c r="AD200" s="378"/>
      <c r="AE200" s="379"/>
    </row>
    <row r="201" spans="27:31" ht="14.25" x14ac:dyDescent="0.2">
      <c r="AA201" s="376"/>
      <c r="AB201" s="377"/>
      <c r="AC201" s="378"/>
      <c r="AD201" s="378"/>
      <c r="AE201" s="379"/>
    </row>
    <row r="202" spans="27:31" ht="14.25" x14ac:dyDescent="0.2">
      <c r="AA202" s="380"/>
      <c r="AB202" s="381"/>
      <c r="AC202" s="382"/>
      <c r="AD202" s="382"/>
      <c r="AE202" s="379"/>
    </row>
    <row r="203" spans="27:31" ht="14.25" x14ac:dyDescent="0.2">
      <c r="AA203" s="380"/>
      <c r="AB203" s="381"/>
      <c r="AC203" s="382"/>
      <c r="AD203" s="382"/>
      <c r="AE203" s="379"/>
    </row>
    <row r="204" spans="27:31" ht="14.25" x14ac:dyDescent="0.2">
      <c r="AA204" s="380"/>
      <c r="AB204" s="381"/>
      <c r="AC204" s="382"/>
      <c r="AD204" s="382"/>
      <c r="AE204" s="379"/>
    </row>
    <row r="205" spans="27:31" ht="14.25" x14ac:dyDescent="0.2">
      <c r="AA205" s="380"/>
      <c r="AB205" s="381"/>
      <c r="AC205" s="382"/>
      <c r="AD205" s="382"/>
      <c r="AE205" s="379"/>
    </row>
    <row r="206" spans="27:31" ht="14.25" x14ac:dyDescent="0.2">
      <c r="AA206" s="380"/>
      <c r="AB206" s="381"/>
      <c r="AC206" s="382"/>
      <c r="AD206" s="382"/>
      <c r="AE206" s="379"/>
    </row>
    <row r="207" spans="27:31" ht="14.25" x14ac:dyDescent="0.2">
      <c r="AA207" s="380"/>
      <c r="AB207" s="381"/>
      <c r="AC207" s="382"/>
      <c r="AD207" s="382"/>
      <c r="AE207" s="379"/>
    </row>
    <row r="208" spans="27:31" ht="14.25" x14ac:dyDescent="0.2">
      <c r="AA208" s="380"/>
      <c r="AB208" s="381"/>
      <c r="AC208" s="382"/>
      <c r="AD208" s="382"/>
      <c r="AE208" s="379"/>
    </row>
    <row r="209" spans="27:31" ht="14.25" x14ac:dyDescent="0.2">
      <c r="AA209" s="380"/>
      <c r="AB209" s="381"/>
      <c r="AC209" s="382"/>
      <c r="AD209" s="382"/>
      <c r="AE209" s="379"/>
    </row>
    <row r="210" spans="27:31" ht="14.25" x14ac:dyDescent="0.2">
      <c r="AA210" s="380"/>
      <c r="AB210" s="381"/>
      <c r="AC210" s="382"/>
      <c r="AD210" s="382"/>
      <c r="AE210" s="379"/>
    </row>
    <row r="211" spans="27:31" ht="14.25" x14ac:dyDescent="0.2">
      <c r="AA211" s="380"/>
      <c r="AB211" s="381"/>
      <c r="AC211" s="382"/>
      <c r="AD211" s="382"/>
      <c r="AE211" s="379"/>
    </row>
    <row r="212" spans="27:31" ht="14.25" x14ac:dyDescent="0.2">
      <c r="AA212" s="380"/>
      <c r="AB212" s="381"/>
      <c r="AC212" s="382"/>
      <c r="AD212" s="382"/>
      <c r="AE212" s="379"/>
    </row>
    <row r="213" spans="27:31" ht="14.25" x14ac:dyDescent="0.2">
      <c r="AA213" s="380"/>
      <c r="AB213" s="381"/>
      <c r="AC213" s="382"/>
      <c r="AD213" s="382"/>
      <c r="AE213" s="379"/>
    </row>
    <row r="214" spans="27:31" ht="14.25" x14ac:dyDescent="0.2">
      <c r="AA214" s="380"/>
      <c r="AB214" s="381"/>
      <c r="AC214" s="382"/>
      <c r="AD214" s="382"/>
      <c r="AE214" s="379"/>
    </row>
    <row r="215" spans="27:31" ht="14.25" x14ac:dyDescent="0.2">
      <c r="AA215" s="380"/>
      <c r="AB215" s="381"/>
      <c r="AC215" s="382"/>
      <c r="AD215" s="382"/>
      <c r="AE215" s="379"/>
    </row>
    <row r="216" spans="27:31" ht="14.25" x14ac:dyDescent="0.2">
      <c r="AA216" s="380"/>
      <c r="AB216" s="381"/>
      <c r="AC216" s="382"/>
      <c r="AD216" s="382"/>
      <c r="AE216" s="379"/>
    </row>
    <row r="217" spans="27:31" ht="14.25" x14ac:dyDescent="0.2">
      <c r="AA217" s="380"/>
      <c r="AB217" s="381"/>
      <c r="AC217" s="382"/>
      <c r="AD217" s="382"/>
      <c r="AE217" s="379"/>
    </row>
  </sheetData>
  <dataConsolidate/>
  <mergeCells count="106">
    <mergeCell ref="C64:F64"/>
    <mergeCell ref="H64:L64"/>
    <mergeCell ref="P64:S64"/>
    <mergeCell ref="C65:F65"/>
    <mergeCell ref="G66:O66"/>
    <mergeCell ref="B57:U57"/>
    <mergeCell ref="B59:U59"/>
    <mergeCell ref="B60:U60"/>
    <mergeCell ref="B61:U61"/>
    <mergeCell ref="C63:F63"/>
    <mergeCell ref="H63:L63"/>
    <mergeCell ref="P63:S63"/>
    <mergeCell ref="C54:L54"/>
    <mergeCell ref="M54:U54"/>
    <mergeCell ref="C55:L55"/>
    <mergeCell ref="M55:U55"/>
    <mergeCell ref="C56:L56"/>
    <mergeCell ref="M56:U56"/>
    <mergeCell ref="C51:L51"/>
    <mergeCell ref="M51:U51"/>
    <mergeCell ref="C52:L52"/>
    <mergeCell ref="M52:U52"/>
    <mergeCell ref="C53:L53"/>
    <mergeCell ref="M53:U53"/>
    <mergeCell ref="B43:L43"/>
    <mergeCell ref="M43:U43"/>
    <mergeCell ref="P46:R46"/>
    <mergeCell ref="C49:L49"/>
    <mergeCell ref="M49:U49"/>
    <mergeCell ref="C50:L50"/>
    <mergeCell ref="M50:U50"/>
    <mergeCell ref="B39:U39"/>
    <mergeCell ref="I40:P40"/>
    <mergeCell ref="R40:S40"/>
    <mergeCell ref="C41:G41"/>
    <mergeCell ref="I41:P41"/>
    <mergeCell ref="R41:S41"/>
    <mergeCell ref="B34:U34"/>
    <mergeCell ref="B35:U35"/>
    <mergeCell ref="I36:P36"/>
    <mergeCell ref="R36:S36"/>
    <mergeCell ref="C37:G37"/>
    <mergeCell ref="I37:P37"/>
    <mergeCell ref="R37:S37"/>
    <mergeCell ref="C31:L31"/>
    <mergeCell ref="M31:U31"/>
    <mergeCell ref="C32:L32"/>
    <mergeCell ref="M32:U32"/>
    <mergeCell ref="C33:L33"/>
    <mergeCell ref="M33:U33"/>
    <mergeCell ref="C28:J28"/>
    <mergeCell ref="K28:N28"/>
    <mergeCell ref="O28:T28"/>
    <mergeCell ref="B29:U29"/>
    <mergeCell ref="C30:L30"/>
    <mergeCell ref="M30:U30"/>
    <mergeCell ref="C26:J26"/>
    <mergeCell ref="K26:N26"/>
    <mergeCell ref="O26:T26"/>
    <mergeCell ref="C27:J27"/>
    <mergeCell ref="K27:N27"/>
    <mergeCell ref="O27:T27"/>
    <mergeCell ref="C24:J24"/>
    <mergeCell ref="K24:N24"/>
    <mergeCell ref="O24:T24"/>
    <mergeCell ref="C25:J25"/>
    <mergeCell ref="K25:N25"/>
    <mergeCell ref="O25:T25"/>
    <mergeCell ref="C22:J22"/>
    <mergeCell ref="K22:N22"/>
    <mergeCell ref="O22:T22"/>
    <mergeCell ref="C23:J23"/>
    <mergeCell ref="K23:N23"/>
    <mergeCell ref="O23:T23"/>
    <mergeCell ref="C20:J20"/>
    <mergeCell ref="K20:N20"/>
    <mergeCell ref="O20:T20"/>
    <mergeCell ref="C21:J21"/>
    <mergeCell ref="K21:N21"/>
    <mergeCell ref="O21:T21"/>
    <mergeCell ref="C18:J18"/>
    <mergeCell ref="K18:N18"/>
    <mergeCell ref="O18:T18"/>
    <mergeCell ref="C19:J19"/>
    <mergeCell ref="K19:N19"/>
    <mergeCell ref="O19:T19"/>
    <mergeCell ref="C14:E14"/>
    <mergeCell ref="H14:L14"/>
    <mergeCell ref="B16:U16"/>
    <mergeCell ref="B17:U17"/>
    <mergeCell ref="B9:G9"/>
    <mergeCell ref="H9:U9"/>
    <mergeCell ref="B10:G10"/>
    <mergeCell ref="H10:U10"/>
    <mergeCell ref="B11:G11"/>
    <mergeCell ref="H11:U11"/>
    <mergeCell ref="V6:V7"/>
    <mergeCell ref="E2:S5"/>
    <mergeCell ref="B6:G6"/>
    <mergeCell ref="H6:U6"/>
    <mergeCell ref="B7:G7"/>
    <mergeCell ref="H7:U7"/>
    <mergeCell ref="B8:G8"/>
    <mergeCell ref="H8:U8"/>
    <mergeCell ref="C13:E13"/>
    <mergeCell ref="P13:S13"/>
  </mergeCells>
  <dataValidations count="5">
    <dataValidation type="list" allowBlank="1" showInputMessage="1" showErrorMessage="1" sqref="H11:U11" xr:uid="{00000000-0002-0000-0600-000000000000}">
      <formula1>$Y$14:$Y$20</formula1>
    </dataValidation>
    <dataValidation type="custom" allowBlank="1" showInputMessage="1" showErrorMessage="1" sqref="F13:F14" xr:uid="{00000000-0002-0000-0600-000001000000}">
      <formula1>IF(F13="X","X","")</formula1>
    </dataValidation>
    <dataValidation type="list" allowBlank="1" showInputMessage="1" showErrorMessage="1" sqref="P46:R46" xr:uid="{00000000-0002-0000-0600-000002000000}">
      <formula1>$AD$41:$AD$45</formula1>
    </dataValidation>
    <dataValidation type="list" allowBlank="1" showInputMessage="1" showErrorMessage="1" sqref="C41:G41" xr:uid="{00000000-0002-0000-0600-000003000000}">
      <formula1>$AA$41:$AA$56</formula1>
    </dataValidation>
    <dataValidation type="list" allowBlank="1" showInputMessage="1" showErrorMessage="1" sqref="C37" xr:uid="{00000000-0002-0000-0600-000004000000}">
      <formula1>$Z$41:$Z$48</formula1>
    </dataValidation>
  </dataValidations>
  <printOptions horizontalCentered="1"/>
  <pageMargins left="0.23622047244094491" right="3.937007874015748E-2" top="0.27559055118110237" bottom="0.31496062992125984" header="0.15748031496062992" footer="0.15748031496062992"/>
  <pageSetup paperSize="9" scale="41" firstPageNumber="0" pageOrder="overThenDown" orientation="portrait" verticalDpi="4294967294"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1"/>
  <dimension ref="A1:BK147"/>
  <sheetViews>
    <sheetView view="pageBreakPreview" zoomScale="77" zoomScaleNormal="80" zoomScaleSheetLayoutView="77" workbookViewId="0">
      <selection activeCell="B18" sqref="B17:G18"/>
    </sheetView>
  </sheetViews>
  <sheetFormatPr baseColWidth="10" defaultColWidth="11.42578125" defaultRowHeight="12.75" customHeight="1" zeroHeight="1" x14ac:dyDescent="0.2"/>
  <cols>
    <col min="1" max="1" width="5.85546875" style="48" customWidth="1"/>
    <col min="2" max="2" width="24.5703125" style="49" customWidth="1"/>
    <col min="3" max="3" width="19.85546875" style="49" customWidth="1"/>
    <col min="4" max="5" width="7" style="49" customWidth="1"/>
    <col min="6" max="6" width="4" style="49" customWidth="1"/>
    <col min="7" max="7" width="56.85546875" style="49" customWidth="1"/>
    <col min="8" max="10" width="8.7109375" style="49" customWidth="1"/>
    <col min="11" max="11" width="7.7109375" style="49" customWidth="1"/>
    <col min="12" max="12" width="8.85546875" style="49" customWidth="1"/>
    <col min="13" max="14" width="5.42578125" style="49" customWidth="1"/>
    <col min="15" max="16" width="4" style="49" customWidth="1"/>
    <col min="17" max="17" width="13.85546875" style="74" hidden="1" customWidth="1"/>
    <col min="18" max="18" width="10.140625" style="49" hidden="1" customWidth="1"/>
    <col min="19" max="19" width="30.28515625" style="49" hidden="1" customWidth="1"/>
    <col min="20" max="20" width="11.42578125" style="49" hidden="1" customWidth="1"/>
    <col min="21" max="21" width="25.85546875" style="49" hidden="1" customWidth="1"/>
    <col min="22" max="61" width="11.42578125" style="49" hidden="1" customWidth="1"/>
    <col min="62" max="16384" width="11.42578125" style="49"/>
  </cols>
  <sheetData>
    <row r="1" spans="1:63" ht="13.5" customHeight="1" x14ac:dyDescent="0.2">
      <c r="A1" s="829"/>
      <c r="B1" s="830"/>
      <c r="C1" s="827" t="s">
        <v>160</v>
      </c>
      <c r="D1" s="827"/>
      <c r="E1" s="827"/>
      <c r="F1" s="827"/>
      <c r="G1" s="827"/>
      <c r="H1" s="827"/>
      <c r="I1" s="827"/>
      <c r="J1" s="827"/>
      <c r="K1" s="827"/>
      <c r="L1" s="105" t="s">
        <v>228</v>
      </c>
      <c r="M1" s="821">
        <v>42688</v>
      </c>
      <c r="N1" s="822"/>
      <c r="O1" s="822"/>
      <c r="P1" s="823"/>
    </row>
    <row r="2" spans="1:63" ht="10.5" customHeight="1" x14ac:dyDescent="0.2">
      <c r="A2" s="831"/>
      <c r="B2" s="832"/>
      <c r="C2" s="827"/>
      <c r="D2" s="827"/>
      <c r="E2" s="827"/>
      <c r="F2" s="827"/>
      <c r="G2" s="827"/>
      <c r="H2" s="827"/>
      <c r="I2" s="827"/>
      <c r="J2" s="827"/>
      <c r="K2" s="827"/>
      <c r="L2" s="105" t="s">
        <v>229</v>
      </c>
      <c r="M2" s="821" t="s">
        <v>232</v>
      </c>
      <c r="N2" s="822"/>
      <c r="O2" s="822"/>
      <c r="P2" s="823"/>
    </row>
    <row r="3" spans="1:63" ht="10.5" customHeight="1" x14ac:dyDescent="0.2">
      <c r="A3" s="831"/>
      <c r="B3" s="832"/>
      <c r="C3" s="828" t="s">
        <v>259</v>
      </c>
      <c r="D3" s="827"/>
      <c r="E3" s="827"/>
      <c r="F3" s="827"/>
      <c r="G3" s="827"/>
      <c r="H3" s="827"/>
      <c r="I3" s="827"/>
      <c r="J3" s="827"/>
      <c r="K3" s="827"/>
      <c r="L3" s="105" t="s">
        <v>230</v>
      </c>
      <c r="M3" s="821" t="s">
        <v>233</v>
      </c>
      <c r="N3" s="822"/>
      <c r="O3" s="822"/>
      <c r="P3" s="823"/>
    </row>
    <row r="4" spans="1:63" ht="10.5" customHeight="1" x14ac:dyDescent="0.2">
      <c r="A4" s="833"/>
      <c r="B4" s="834"/>
      <c r="C4" s="827"/>
      <c r="D4" s="827"/>
      <c r="E4" s="827"/>
      <c r="F4" s="827"/>
      <c r="G4" s="827"/>
      <c r="H4" s="827"/>
      <c r="I4" s="827"/>
      <c r="J4" s="827"/>
      <c r="K4" s="827"/>
      <c r="L4" s="105" t="s">
        <v>231</v>
      </c>
      <c r="M4" s="824"/>
      <c r="N4" s="825"/>
      <c r="O4" s="825"/>
      <c r="P4" s="826"/>
    </row>
    <row r="5" spans="1:63" ht="6.75" customHeight="1" x14ac:dyDescent="0.2">
      <c r="B5" s="96"/>
      <c r="C5" s="96"/>
    </row>
    <row r="6" spans="1:63" ht="12.75" customHeight="1" x14ac:dyDescent="0.2">
      <c r="A6" s="852" t="s">
        <v>1</v>
      </c>
      <c r="B6" s="853"/>
      <c r="C6" s="854"/>
      <c r="D6" s="1142" t="str">
        <f>'Formulario ED-02'!H6</f>
        <v>MINISTERIO DEL TRABAJO</v>
      </c>
      <c r="E6" s="1142"/>
      <c r="F6" s="1142"/>
      <c r="G6" s="1142"/>
      <c r="H6" s="1142"/>
      <c r="I6" s="1142"/>
      <c r="J6" s="1142"/>
      <c r="K6" s="1142"/>
      <c r="L6" s="1142"/>
      <c r="M6" s="1142"/>
      <c r="N6" s="1142"/>
      <c r="O6" s="1142"/>
      <c r="P6" s="1142"/>
    </row>
    <row r="7" spans="1:63" ht="12.75" customHeight="1" x14ac:dyDescent="0.2">
      <c r="A7" s="852" t="s">
        <v>143</v>
      </c>
      <c r="B7" s="853"/>
      <c r="C7" s="854"/>
      <c r="D7" s="1142" t="str">
        <f>'Formulario ED-02'!H7</f>
        <v>DIRECCION DE POLITICAS Y NORMAS DEL SERVICIO PUBLICO</v>
      </c>
      <c r="E7" s="1142"/>
      <c r="F7" s="1142"/>
      <c r="G7" s="1142"/>
      <c r="H7" s="1142"/>
      <c r="I7" s="1142"/>
      <c r="J7" s="1142"/>
      <c r="K7" s="1142"/>
      <c r="L7" s="1142"/>
      <c r="M7" s="1142"/>
      <c r="N7" s="1142"/>
      <c r="O7" s="1142"/>
      <c r="P7" s="1142"/>
      <c r="BK7" s="384"/>
    </row>
    <row r="8" spans="1:63" ht="12.75" customHeight="1" x14ac:dyDescent="0.2">
      <c r="A8" s="852" t="s">
        <v>0</v>
      </c>
      <c r="B8" s="853"/>
      <c r="C8" s="854"/>
      <c r="D8" s="1139" t="str">
        <f>'Formulario ED-02'!H8</f>
        <v>RODRIGUEZ SANCHEZ JUAN RAMON</v>
      </c>
      <c r="E8" s="1140"/>
      <c r="F8" s="1140"/>
      <c r="G8" s="1140"/>
      <c r="H8" s="1140"/>
      <c r="I8" s="1140"/>
      <c r="J8" s="1140"/>
      <c r="K8" s="1140"/>
      <c r="L8" s="1140"/>
      <c r="M8" s="1140"/>
      <c r="N8" s="1140"/>
      <c r="O8" s="1140"/>
      <c r="P8" s="1141"/>
    </row>
    <row r="9" spans="1:63" ht="12.75" customHeight="1" x14ac:dyDescent="0.2">
      <c r="A9" s="852" t="s">
        <v>227</v>
      </c>
      <c r="B9" s="853"/>
      <c r="C9" s="854"/>
      <c r="D9" s="1139">
        <f>'Formulario ED-02'!H9</f>
        <v>1718151254</v>
      </c>
      <c r="E9" s="1140"/>
      <c r="F9" s="1140"/>
      <c r="G9" s="1140"/>
      <c r="H9" s="1140"/>
      <c r="I9" s="1140"/>
      <c r="J9" s="1140"/>
      <c r="K9" s="1140"/>
      <c r="L9" s="1140"/>
      <c r="M9" s="1140"/>
      <c r="N9" s="1140"/>
      <c r="O9" s="1140"/>
      <c r="P9" s="1141"/>
    </row>
    <row r="10" spans="1:63" ht="12.75" customHeight="1" x14ac:dyDescent="0.2">
      <c r="A10" s="852" t="s">
        <v>154</v>
      </c>
      <c r="B10" s="853"/>
      <c r="C10" s="854"/>
      <c r="D10" s="1139" t="str">
        <f>'Formulario ED-02'!H10</f>
        <v>ANALISTA DE POLITICAS Y NORMAS DEL SERVICIO PUBLICO</v>
      </c>
      <c r="E10" s="1140"/>
      <c r="F10" s="1140"/>
      <c r="G10" s="1140"/>
      <c r="H10" s="1140"/>
      <c r="I10" s="1140"/>
      <c r="J10" s="1140"/>
      <c r="K10" s="1140"/>
      <c r="L10" s="1140"/>
      <c r="M10" s="1140"/>
      <c r="N10" s="1140"/>
      <c r="O10" s="1140"/>
      <c r="P10" s="1141"/>
    </row>
    <row r="11" spans="1:63" ht="12.75" customHeight="1" x14ac:dyDescent="0.2">
      <c r="A11" s="852" t="s">
        <v>155</v>
      </c>
      <c r="B11" s="853"/>
      <c r="C11" s="854"/>
      <c r="D11" s="1139" t="str">
        <f>'Formulario ED-02'!H11</f>
        <v>EJECUCIÓN DE PROCESOS</v>
      </c>
      <c r="E11" s="1140"/>
      <c r="F11" s="1140"/>
      <c r="G11" s="1140"/>
      <c r="H11" s="1140"/>
      <c r="I11" s="1140"/>
      <c r="J11" s="1140"/>
      <c r="K11" s="1140"/>
      <c r="L11" s="1140"/>
      <c r="M11" s="1140"/>
      <c r="N11" s="1140"/>
      <c r="O11" s="1140"/>
      <c r="P11" s="1141"/>
    </row>
    <row r="12" spans="1:63" ht="15" customHeight="1" thickBot="1" x14ac:dyDescent="0.25">
      <c r="A12" s="860"/>
      <c r="B12" s="861"/>
      <c r="C12" s="861"/>
      <c r="D12" s="861"/>
      <c r="E12" s="861"/>
      <c r="F12" s="861"/>
      <c r="G12" s="861"/>
      <c r="H12" s="862"/>
      <c r="I12" s="862"/>
      <c r="J12" s="862"/>
      <c r="K12" s="862"/>
      <c r="L12" s="862"/>
      <c r="M12" s="862"/>
      <c r="N12" s="862"/>
      <c r="O12" s="862"/>
      <c r="P12" s="862"/>
    </row>
    <row r="13" spans="1:63" s="88" customFormat="1" ht="12.75" customHeight="1" x14ac:dyDescent="0.2">
      <c r="A13" s="735" t="s">
        <v>240</v>
      </c>
      <c r="B13" s="736"/>
      <c r="C13" s="736"/>
      <c r="D13" s="736"/>
      <c r="E13" s="736"/>
      <c r="F13" s="736"/>
      <c r="G13" s="736"/>
      <c r="H13" s="736" t="s">
        <v>61</v>
      </c>
      <c r="I13" s="736"/>
      <c r="J13" s="736" t="s">
        <v>42</v>
      </c>
      <c r="K13" s="736"/>
      <c r="L13" s="1147" t="s">
        <v>162</v>
      </c>
      <c r="M13" s="1147"/>
      <c r="N13" s="1147"/>
      <c r="O13" s="1147"/>
      <c r="P13" s="1148"/>
      <c r="Q13" s="87"/>
    </row>
    <row r="14" spans="1:63" s="88" customFormat="1" ht="12.75" customHeight="1" x14ac:dyDescent="0.2">
      <c r="A14" s="738"/>
      <c r="B14" s="739"/>
      <c r="C14" s="739"/>
      <c r="D14" s="739"/>
      <c r="E14" s="739"/>
      <c r="F14" s="739"/>
      <c r="G14" s="739"/>
      <c r="H14" s="739"/>
      <c r="I14" s="739"/>
      <c r="J14" s="739"/>
      <c r="K14" s="739"/>
      <c r="L14" s="870"/>
      <c r="M14" s="870"/>
      <c r="N14" s="870"/>
      <c r="O14" s="870"/>
      <c r="P14" s="748"/>
      <c r="Q14" s="87"/>
    </row>
    <row r="15" spans="1:63" s="88" customFormat="1" ht="23.25" customHeight="1" x14ac:dyDescent="0.2">
      <c r="A15" s="738" t="s">
        <v>10</v>
      </c>
      <c r="B15" s="739" t="s">
        <v>338</v>
      </c>
      <c r="C15" s="739"/>
      <c r="D15" s="739"/>
      <c r="E15" s="739"/>
      <c r="F15" s="739"/>
      <c r="G15" s="739"/>
      <c r="H15" s="739"/>
      <c r="I15" s="739"/>
      <c r="J15" s="739"/>
      <c r="K15" s="739"/>
      <c r="L15" s="870"/>
      <c r="M15" s="870"/>
      <c r="N15" s="870"/>
      <c r="O15" s="870"/>
      <c r="P15" s="748"/>
      <c r="Q15" s="87"/>
    </row>
    <row r="16" spans="1:63" s="88" customFormat="1" ht="13.5" thickBot="1" x14ac:dyDescent="0.25">
      <c r="A16" s="755"/>
      <c r="B16" s="756"/>
      <c r="C16" s="756"/>
      <c r="D16" s="756"/>
      <c r="E16" s="756"/>
      <c r="F16" s="756"/>
      <c r="G16" s="756"/>
      <c r="H16" s="756"/>
      <c r="I16" s="756"/>
      <c r="J16" s="756"/>
      <c r="K16" s="756"/>
      <c r="L16" s="1149"/>
      <c r="M16" s="1149"/>
      <c r="N16" s="1149"/>
      <c r="O16" s="1149"/>
      <c r="P16" s="1150"/>
      <c r="Q16" s="87"/>
    </row>
    <row r="17" spans="1:23" s="88" customFormat="1" ht="25.5" customHeight="1" x14ac:dyDescent="0.2">
      <c r="A17" s="385">
        <v>1</v>
      </c>
      <c r="B17" s="1143" t="str">
        <f>+'Formulario ED-02'!K19</f>
        <v>Reportes de movimiento de personal</v>
      </c>
      <c r="C17" s="1143"/>
      <c r="D17" s="1143"/>
      <c r="E17" s="1143"/>
      <c r="F17" s="1143"/>
      <c r="G17" s="1143"/>
      <c r="H17" s="1144" t="s">
        <v>16</v>
      </c>
      <c r="I17" s="1144"/>
      <c r="J17" s="1144" t="s">
        <v>300</v>
      </c>
      <c r="K17" s="1144"/>
      <c r="L17" s="1144"/>
      <c r="M17" s="1144"/>
      <c r="N17" s="1144"/>
      <c r="O17" s="1144"/>
      <c r="P17" s="1145"/>
      <c r="Q17" s="113">
        <f>IFERROR(IF(B17="","",(IF(H17=$S$17,$T$17-1,IF(H17=$S$18,$T$18-1,IF(H17=$S$19,$T$19-1,""))))+(IF(J17=$U$17,$V$17-1,IF(J17=$U$18,$V$18-1,IF(J17=$U$19,$V$19-1,""))))),"")</f>
        <v>4</v>
      </c>
      <c r="R17" s="99"/>
      <c r="S17" s="90" t="s">
        <v>16</v>
      </c>
      <c r="T17" s="90">
        <v>3</v>
      </c>
      <c r="U17" s="90" t="s">
        <v>300</v>
      </c>
      <c r="V17" s="90">
        <v>3</v>
      </c>
    </row>
    <row r="18" spans="1:23" s="88" customFormat="1" ht="25.5" customHeight="1" x14ac:dyDescent="0.2">
      <c r="A18" s="176">
        <v>2</v>
      </c>
      <c r="B18" s="772" t="str">
        <f>+'Formulario ED-02'!K20</f>
        <v>Informe de horas extras</v>
      </c>
      <c r="C18" s="772"/>
      <c r="D18" s="772"/>
      <c r="E18" s="772"/>
      <c r="F18" s="772"/>
      <c r="G18" s="772"/>
      <c r="H18" s="1033" t="s">
        <v>341</v>
      </c>
      <c r="I18" s="1033"/>
      <c r="J18" s="1033" t="s">
        <v>301</v>
      </c>
      <c r="K18" s="1033"/>
      <c r="L18" s="1033"/>
      <c r="M18" s="1033"/>
      <c r="N18" s="1033"/>
      <c r="O18" s="1033"/>
      <c r="P18" s="1146"/>
      <c r="Q18" s="113">
        <f t="shared" ref="Q18:Q26" si="0">IFERROR(IF(B18="","",(IF(H18=$S$17,$T$17-1,IF(H18=$S$18,$T$18-1,IF(H18=$S$19,$T$19-1,""))))+(IF(J18=$U$17,$V$17-1,IF(J18=$U$18,$V$18-1,IF(J18=$U$19,$V$19-1,""))))),"")</f>
        <v>2</v>
      </c>
      <c r="R18" s="99"/>
      <c r="S18" s="90" t="s">
        <v>341</v>
      </c>
      <c r="T18" s="90">
        <v>2</v>
      </c>
      <c r="U18" s="90" t="s">
        <v>301</v>
      </c>
      <c r="V18" s="90">
        <v>2</v>
      </c>
    </row>
    <row r="19" spans="1:23" s="88" customFormat="1" ht="25.5" customHeight="1" x14ac:dyDescent="0.2">
      <c r="A19" s="176">
        <v>3</v>
      </c>
      <c r="B19" s="772" t="str">
        <f>+'Formulario ED-02'!K21</f>
        <v>Distributivo de remuneraciones mensuales unificadas</v>
      </c>
      <c r="C19" s="772"/>
      <c r="D19" s="772"/>
      <c r="E19" s="772"/>
      <c r="F19" s="772"/>
      <c r="G19" s="772"/>
      <c r="H19" s="1033" t="s">
        <v>298</v>
      </c>
      <c r="I19" s="1033"/>
      <c r="J19" s="1033" t="s">
        <v>302</v>
      </c>
      <c r="K19" s="1033"/>
      <c r="L19" s="1033"/>
      <c r="M19" s="1033"/>
      <c r="N19" s="1033"/>
      <c r="O19" s="1033"/>
      <c r="P19" s="1146"/>
      <c r="Q19" s="113">
        <f t="shared" si="0"/>
        <v>0</v>
      </c>
      <c r="R19" s="99"/>
      <c r="S19" s="92" t="s">
        <v>298</v>
      </c>
      <c r="T19" s="90">
        <v>1</v>
      </c>
      <c r="U19" s="104" t="s">
        <v>302</v>
      </c>
      <c r="V19" s="90">
        <v>1</v>
      </c>
    </row>
    <row r="20" spans="1:23" s="88" customFormat="1" ht="25.5" customHeight="1" x14ac:dyDescent="0.2">
      <c r="A20" s="176">
        <v>4</v>
      </c>
      <c r="B20" s="772" t="str">
        <f>+'Formulario ED-02'!K22</f>
        <v>Reporte de liquidación de servidores cesantes</v>
      </c>
      <c r="C20" s="772"/>
      <c r="D20" s="772"/>
      <c r="E20" s="772"/>
      <c r="F20" s="772"/>
      <c r="G20" s="772"/>
      <c r="H20" s="1033" t="s">
        <v>16</v>
      </c>
      <c r="I20" s="1033"/>
      <c r="J20" s="1033" t="s">
        <v>300</v>
      </c>
      <c r="K20" s="1033"/>
      <c r="L20" s="1033"/>
      <c r="M20" s="1033"/>
      <c r="N20" s="1033"/>
      <c r="O20" s="1033"/>
      <c r="P20" s="1146"/>
      <c r="Q20" s="113">
        <f t="shared" si="0"/>
        <v>4</v>
      </c>
      <c r="R20" s="99"/>
      <c r="T20" s="48"/>
    </row>
    <row r="21" spans="1:23" s="88" customFormat="1" ht="25.5" customHeight="1" x14ac:dyDescent="0.2">
      <c r="A21" s="176">
        <v>5</v>
      </c>
      <c r="B21" s="772" t="str">
        <f>+'Formulario ED-02'!K23</f>
        <v>Planilla de pagos IESS</v>
      </c>
      <c r="C21" s="772"/>
      <c r="D21" s="772"/>
      <c r="E21" s="772"/>
      <c r="F21" s="772"/>
      <c r="G21" s="772"/>
      <c r="H21" s="1033" t="s">
        <v>341</v>
      </c>
      <c r="I21" s="1033"/>
      <c r="J21" s="1033" t="s">
        <v>301</v>
      </c>
      <c r="K21" s="1033"/>
      <c r="L21" s="1033"/>
      <c r="M21" s="1033"/>
      <c r="N21" s="1033"/>
      <c r="O21" s="1033"/>
      <c r="P21" s="1146"/>
      <c r="Q21" s="113">
        <f t="shared" si="0"/>
        <v>2</v>
      </c>
      <c r="R21" s="99"/>
      <c r="S21" s="103"/>
      <c r="T21" s="48"/>
    </row>
    <row r="22" spans="1:23" s="88" customFormat="1" ht="25.5" customHeight="1" x14ac:dyDescent="0.2">
      <c r="A22" s="176">
        <v>6</v>
      </c>
      <c r="B22" s="772" t="str">
        <f>+'Formulario ED-02'!K24</f>
        <v>Planilla de pagos IESS</v>
      </c>
      <c r="C22" s="772"/>
      <c r="D22" s="772"/>
      <c r="E22" s="772"/>
      <c r="F22" s="772"/>
      <c r="G22" s="772"/>
      <c r="H22" s="1033" t="s">
        <v>298</v>
      </c>
      <c r="I22" s="1033"/>
      <c r="J22" s="1033" t="s">
        <v>302</v>
      </c>
      <c r="K22" s="1033"/>
      <c r="L22" s="1033"/>
      <c r="M22" s="1033"/>
      <c r="N22" s="1033"/>
      <c r="O22" s="1033"/>
      <c r="P22" s="1146"/>
      <c r="Q22" s="113">
        <f t="shared" si="0"/>
        <v>0</v>
      </c>
      <c r="R22" s="99"/>
    </row>
    <row r="23" spans="1:23" s="88" customFormat="1" ht="25.5" customHeight="1" x14ac:dyDescent="0.2">
      <c r="A23" s="176">
        <v>7</v>
      </c>
      <c r="B23" s="772" t="str">
        <f>+'Formulario ED-02'!K25</f>
        <v>Registro y control de asistencia</v>
      </c>
      <c r="C23" s="772"/>
      <c r="D23" s="772"/>
      <c r="E23" s="772"/>
      <c r="F23" s="772"/>
      <c r="G23" s="772"/>
      <c r="H23" s="1033" t="s">
        <v>16</v>
      </c>
      <c r="I23" s="1033"/>
      <c r="J23" s="1033" t="s">
        <v>300</v>
      </c>
      <c r="K23" s="1033"/>
      <c r="L23" s="1033"/>
      <c r="M23" s="1033"/>
      <c r="N23" s="1033"/>
      <c r="O23" s="1033"/>
      <c r="P23" s="1146"/>
      <c r="Q23" s="113">
        <f t="shared" si="0"/>
        <v>4</v>
      </c>
      <c r="R23" s="99"/>
    </row>
    <row r="24" spans="1:23" s="88" customFormat="1" ht="25.5" customHeight="1" x14ac:dyDescent="0.2">
      <c r="A24" s="176">
        <v>8</v>
      </c>
      <c r="B24" s="772" t="str">
        <f>+'Formulario ED-02'!K26</f>
        <v>Informe de vacaciones</v>
      </c>
      <c r="C24" s="772"/>
      <c r="D24" s="772"/>
      <c r="E24" s="772"/>
      <c r="F24" s="772"/>
      <c r="G24" s="772"/>
      <c r="H24" s="1033" t="s">
        <v>341</v>
      </c>
      <c r="I24" s="1033"/>
      <c r="J24" s="1033" t="s">
        <v>301</v>
      </c>
      <c r="K24" s="1033"/>
      <c r="L24" s="1033"/>
      <c r="M24" s="1033"/>
      <c r="N24" s="1033"/>
      <c r="O24" s="1033"/>
      <c r="P24" s="1146"/>
      <c r="Q24" s="113">
        <f t="shared" si="0"/>
        <v>2</v>
      </c>
      <c r="R24" s="99"/>
    </row>
    <row r="25" spans="1:23" s="88" customFormat="1" ht="25.5" customHeight="1" x14ac:dyDescent="0.2">
      <c r="A25" s="176">
        <v>9</v>
      </c>
      <c r="B25" s="772" t="str">
        <f>+'Formulario ED-02'!K27</f>
        <v xml:space="preserve">Oficio de respuesta a trámites de usuarios internos </v>
      </c>
      <c r="C25" s="772"/>
      <c r="D25" s="772"/>
      <c r="E25" s="772"/>
      <c r="F25" s="772"/>
      <c r="G25" s="772"/>
      <c r="H25" s="1033" t="s">
        <v>298</v>
      </c>
      <c r="I25" s="1033"/>
      <c r="J25" s="1033" t="s">
        <v>302</v>
      </c>
      <c r="K25" s="1033"/>
      <c r="L25" s="1033"/>
      <c r="M25" s="1033"/>
      <c r="N25" s="1033"/>
      <c r="O25" s="1033"/>
      <c r="P25" s="1146"/>
      <c r="Q25" s="113">
        <f t="shared" si="0"/>
        <v>0</v>
      </c>
      <c r="R25" s="99"/>
    </row>
    <row r="26" spans="1:23" s="88" customFormat="1" ht="25.5" customHeight="1" thickBot="1" x14ac:dyDescent="0.25">
      <c r="A26" s="177">
        <v>10</v>
      </c>
      <c r="B26" s="1151" t="str">
        <f>+'Formulario ED-02'!K28</f>
        <v>Sumarios Administrativos</v>
      </c>
      <c r="C26" s="1151"/>
      <c r="D26" s="1151"/>
      <c r="E26" s="1151"/>
      <c r="F26" s="1151"/>
      <c r="G26" s="1151"/>
      <c r="H26" s="729" t="s">
        <v>16</v>
      </c>
      <c r="I26" s="729"/>
      <c r="J26" s="729" t="s">
        <v>300</v>
      </c>
      <c r="K26" s="729"/>
      <c r="L26" s="729"/>
      <c r="M26" s="729"/>
      <c r="N26" s="729"/>
      <c r="O26" s="729"/>
      <c r="P26" s="730"/>
      <c r="Q26" s="113">
        <f t="shared" si="0"/>
        <v>4</v>
      </c>
      <c r="R26" s="99"/>
    </row>
    <row r="27" spans="1:23" s="88" customFormat="1" ht="12" customHeight="1" x14ac:dyDescent="0.2">
      <c r="A27" s="769"/>
      <c r="B27" s="769"/>
      <c r="C27" s="769"/>
      <c r="D27" s="769"/>
      <c r="E27" s="769"/>
      <c r="F27" s="769"/>
      <c r="G27" s="769"/>
      <c r="H27" s="769"/>
      <c r="I27" s="769"/>
      <c r="J27" s="769"/>
      <c r="K27" s="769"/>
      <c r="L27" s="769"/>
      <c r="M27" s="769"/>
      <c r="N27" s="769"/>
      <c r="O27" s="769"/>
      <c r="P27" s="769"/>
      <c r="Q27" s="98"/>
      <c r="R27" s="99"/>
    </row>
    <row r="28" spans="1:23" ht="12.75" hidden="1" customHeight="1" thickBot="1" x14ac:dyDescent="0.25">
      <c r="A28" s="741" t="s">
        <v>340</v>
      </c>
      <c r="B28" s="742"/>
      <c r="C28" s="742"/>
      <c r="D28" s="742"/>
      <c r="E28" s="742"/>
      <c r="F28" s="742"/>
      <c r="G28" s="743"/>
      <c r="H28" s="100"/>
      <c r="I28" s="100"/>
      <c r="J28" s="97"/>
      <c r="K28" s="97"/>
      <c r="L28" s="97"/>
      <c r="M28" s="97"/>
      <c r="N28" s="97"/>
      <c r="O28" s="97"/>
      <c r="P28" s="97"/>
      <c r="R28" s="835">
        <f>IFERROR((SUM(Q17:Q26))/((COUNTA(Q17:Q26))-(COUNTIFS(Q17:Q26,""))),0)</f>
        <v>2.2000000000000002</v>
      </c>
      <c r="S28" s="836"/>
      <c r="T28" s="836"/>
      <c r="U28" s="836"/>
      <c r="V28" s="837"/>
      <c r="W28" s="91">
        <f>(R28)/4</f>
        <v>0.55000000000000004</v>
      </c>
    </row>
    <row r="29" spans="1:23" ht="12.75" hidden="1" customHeight="1" x14ac:dyDescent="0.2">
      <c r="A29" s="172" t="s">
        <v>281</v>
      </c>
      <c r="B29" s="744" t="s">
        <v>278</v>
      </c>
      <c r="C29" s="744"/>
      <c r="D29" s="744"/>
      <c r="E29" s="744"/>
      <c r="F29" s="744"/>
      <c r="G29" s="745"/>
      <c r="H29" s="100"/>
      <c r="I29" s="100"/>
      <c r="J29" s="97"/>
      <c r="K29" s="97"/>
      <c r="L29" s="97"/>
      <c r="M29" s="97"/>
      <c r="N29" s="97"/>
      <c r="O29" s="97"/>
      <c r="P29" s="97"/>
    </row>
    <row r="30" spans="1:23" ht="12.75" hidden="1" customHeight="1" x14ac:dyDescent="0.2">
      <c r="A30" s="173" t="s">
        <v>282</v>
      </c>
      <c r="B30" s="706" t="s">
        <v>279</v>
      </c>
      <c r="C30" s="706"/>
      <c r="D30" s="706"/>
      <c r="E30" s="706"/>
      <c r="F30" s="706"/>
      <c r="G30" s="707"/>
      <c r="H30" s="100"/>
      <c r="I30" s="100"/>
      <c r="J30" s="97"/>
      <c r="K30" s="97"/>
      <c r="L30" s="97"/>
      <c r="M30" s="97"/>
      <c r="N30" s="97"/>
      <c r="O30" s="97"/>
      <c r="P30" s="97"/>
    </row>
    <row r="31" spans="1:23" ht="12.75" hidden="1" customHeight="1" x14ac:dyDescent="0.2">
      <c r="A31" s="173" t="s">
        <v>283</v>
      </c>
      <c r="B31" s="706" t="s">
        <v>280</v>
      </c>
      <c r="C31" s="706"/>
      <c r="D31" s="706"/>
      <c r="E31" s="706"/>
      <c r="F31" s="706"/>
      <c r="G31" s="707"/>
      <c r="H31" s="100"/>
      <c r="I31" s="100"/>
      <c r="J31" s="97"/>
      <c r="K31" s="97"/>
      <c r="L31" s="97"/>
      <c r="M31" s="97"/>
      <c r="N31" s="97"/>
      <c r="O31" s="97"/>
      <c r="P31" s="97"/>
    </row>
    <row r="32" spans="1:23" hidden="1" x14ac:dyDescent="0.2">
      <c r="A32" s="173" t="s">
        <v>284</v>
      </c>
      <c r="B32" s="706" t="s">
        <v>19</v>
      </c>
      <c r="C32" s="706"/>
      <c r="D32" s="706"/>
      <c r="E32" s="706"/>
      <c r="F32" s="706"/>
      <c r="G32" s="707"/>
      <c r="H32" s="100"/>
      <c r="I32" s="100"/>
      <c r="J32" s="97"/>
      <c r="K32" s="97"/>
      <c r="L32" s="97"/>
      <c r="M32" s="97"/>
      <c r="N32" s="97"/>
      <c r="O32" s="97"/>
      <c r="P32" s="97"/>
    </row>
    <row r="33" spans="1:20" ht="13.5" hidden="1" thickBot="1" x14ac:dyDescent="0.25">
      <c r="A33" s="174" t="s">
        <v>285</v>
      </c>
      <c r="B33" s="708" t="s">
        <v>20</v>
      </c>
      <c r="C33" s="708"/>
      <c r="D33" s="708"/>
      <c r="E33" s="708"/>
      <c r="F33" s="708"/>
      <c r="G33" s="709"/>
      <c r="H33" s="100"/>
      <c r="I33" s="100"/>
      <c r="J33" s="97"/>
      <c r="K33" s="97"/>
      <c r="L33" s="97"/>
      <c r="M33" s="97"/>
      <c r="N33" s="97"/>
      <c r="O33" s="97"/>
      <c r="P33" s="97"/>
      <c r="Q33" s="74">
        <v>0</v>
      </c>
    </row>
    <row r="34" spans="1:20" ht="6.75" customHeight="1" thickBot="1" x14ac:dyDescent="0.25">
      <c r="A34" s="88"/>
      <c r="B34" s="88"/>
      <c r="C34" s="88"/>
      <c r="D34" s="88"/>
      <c r="E34" s="88"/>
      <c r="F34" s="88"/>
      <c r="G34" s="88"/>
      <c r="H34" s="88"/>
      <c r="I34" s="88"/>
      <c r="J34" s="88"/>
      <c r="K34" s="88"/>
      <c r="L34" s="88"/>
      <c r="M34" s="88"/>
      <c r="N34" s="88"/>
      <c r="O34" s="88"/>
      <c r="P34" s="88"/>
      <c r="Q34" s="74">
        <v>0</v>
      </c>
    </row>
    <row r="35" spans="1:20" x14ac:dyDescent="0.2">
      <c r="A35" s="735" t="s">
        <v>329</v>
      </c>
      <c r="B35" s="736"/>
      <c r="C35" s="736"/>
      <c r="D35" s="736"/>
      <c r="E35" s="736"/>
      <c r="F35" s="736"/>
      <c r="G35" s="736"/>
      <c r="H35" s="736" t="s">
        <v>512</v>
      </c>
      <c r="I35" s="736"/>
      <c r="J35" s="736"/>
      <c r="K35" s="1147" t="s">
        <v>162</v>
      </c>
      <c r="L35" s="1147"/>
      <c r="M35" s="1147"/>
      <c r="N35" s="1147"/>
      <c r="O35" s="1147"/>
      <c r="P35" s="1148"/>
      <c r="Q35" s="74">
        <v>0</v>
      </c>
      <c r="S35" s="871"/>
      <c r="T35" s="871"/>
    </row>
    <row r="36" spans="1:20" x14ac:dyDescent="0.2">
      <c r="A36" s="738"/>
      <c r="B36" s="739"/>
      <c r="C36" s="739"/>
      <c r="D36" s="739"/>
      <c r="E36" s="739"/>
      <c r="F36" s="739"/>
      <c r="G36" s="739"/>
      <c r="H36" s="739"/>
      <c r="I36" s="739"/>
      <c r="J36" s="739"/>
      <c r="K36" s="870"/>
      <c r="L36" s="870"/>
      <c r="M36" s="870"/>
      <c r="N36" s="870"/>
      <c r="O36" s="870"/>
      <c r="P36" s="748"/>
      <c r="Q36" s="74">
        <v>0</v>
      </c>
      <c r="S36" s="85"/>
      <c r="T36" s="85"/>
    </row>
    <row r="37" spans="1:20" ht="15.75" customHeight="1" x14ac:dyDescent="0.2">
      <c r="A37" s="738" t="s">
        <v>10</v>
      </c>
      <c r="B37" s="1152" t="s">
        <v>511</v>
      </c>
      <c r="C37" s="1152"/>
      <c r="D37" s="1152"/>
      <c r="E37" s="1152"/>
      <c r="F37" s="1152"/>
      <c r="G37" s="1152"/>
      <c r="H37" s="870" t="s">
        <v>285</v>
      </c>
      <c r="I37" s="870" t="s">
        <v>284</v>
      </c>
      <c r="J37" s="870" t="s">
        <v>283</v>
      </c>
      <c r="K37" s="870"/>
      <c r="L37" s="870"/>
      <c r="M37" s="870"/>
      <c r="N37" s="870"/>
      <c r="O37" s="870"/>
      <c r="P37" s="748"/>
      <c r="Q37" s="74">
        <v>0</v>
      </c>
      <c r="S37" s="86"/>
      <c r="T37" s="86"/>
    </row>
    <row r="38" spans="1:20" ht="12.75" customHeight="1" thickBot="1" x14ac:dyDescent="0.25">
      <c r="A38" s="755"/>
      <c r="B38" s="1153"/>
      <c r="C38" s="1153"/>
      <c r="D38" s="1153"/>
      <c r="E38" s="1153"/>
      <c r="F38" s="1153"/>
      <c r="G38" s="1153"/>
      <c r="H38" s="1149">
        <v>1</v>
      </c>
      <c r="I38" s="1149">
        <v>2</v>
      </c>
      <c r="J38" s="1149">
        <v>3</v>
      </c>
      <c r="K38" s="1149"/>
      <c r="L38" s="1149"/>
      <c r="M38" s="1149"/>
      <c r="N38" s="1149"/>
      <c r="O38" s="1149"/>
      <c r="P38" s="1150"/>
      <c r="Q38" s="74">
        <v>0</v>
      </c>
    </row>
    <row r="39" spans="1:20" ht="25.5" customHeight="1" x14ac:dyDescent="0.2">
      <c r="A39" s="386">
        <v>1</v>
      </c>
      <c r="B39" s="1156" t="str">
        <f>'Formulario ED-02'!O19</f>
        <v>LOSEP, Código del Trabajo, Planificación del Talento Humano</v>
      </c>
      <c r="C39" s="1156"/>
      <c r="D39" s="1156"/>
      <c r="E39" s="1156"/>
      <c r="F39" s="1156"/>
      <c r="G39" s="1157"/>
      <c r="H39" s="383"/>
      <c r="I39" s="197"/>
      <c r="J39" s="197"/>
      <c r="K39" s="1101"/>
      <c r="L39" s="1101"/>
      <c r="M39" s="1101"/>
      <c r="N39" s="1101"/>
      <c r="O39" s="1101"/>
      <c r="P39" s="1162"/>
      <c r="Q39" s="74">
        <v>3</v>
      </c>
      <c r="R39" s="89">
        <f>IF(B39="","0",Q39-1)</f>
        <v>2</v>
      </c>
    </row>
    <row r="40" spans="1:20" ht="25.5" customHeight="1" x14ac:dyDescent="0.2">
      <c r="A40" s="195">
        <v>2</v>
      </c>
      <c r="B40" s="1154" t="str">
        <f>'Formulario ED-02'!O20</f>
        <v>LOSEP, Código del Trabajo, manejo de utilitarios, cálculos de nómina.</v>
      </c>
      <c r="C40" s="1154"/>
      <c r="D40" s="1154"/>
      <c r="E40" s="1154"/>
      <c r="F40" s="1154"/>
      <c r="G40" s="1155"/>
      <c r="H40" s="106"/>
      <c r="I40" s="107"/>
      <c r="J40" s="107"/>
      <c r="K40" s="1033"/>
      <c r="L40" s="1033"/>
      <c r="M40" s="1033"/>
      <c r="N40" s="1033"/>
      <c r="O40" s="1033"/>
      <c r="P40" s="1146"/>
      <c r="Q40" s="74">
        <v>2</v>
      </c>
      <c r="R40" s="89">
        <f t="shared" ref="R40:R48" si="1">IF(B40="","0",Q40-1)</f>
        <v>1</v>
      </c>
    </row>
    <row r="41" spans="1:20" ht="25.5" customHeight="1" x14ac:dyDescent="0.2">
      <c r="A41" s="195">
        <v>3</v>
      </c>
      <c r="B41" s="1154" t="str">
        <f>'Formulario ED-02'!O21</f>
        <v>Planificación de Talento Humano,  escalas remunerativas, manejo de SPRIN</v>
      </c>
      <c r="C41" s="1154"/>
      <c r="D41" s="1154"/>
      <c r="E41" s="1154"/>
      <c r="F41" s="1154"/>
      <c r="G41" s="1155"/>
      <c r="H41" s="106"/>
      <c r="I41" s="107"/>
      <c r="J41" s="107"/>
      <c r="K41" s="1033"/>
      <c r="L41" s="1033"/>
      <c r="M41" s="1033"/>
      <c r="N41" s="1033"/>
      <c r="O41" s="1033"/>
      <c r="P41" s="1146"/>
      <c r="Q41" s="74">
        <v>2</v>
      </c>
      <c r="R41" s="89">
        <f t="shared" si="1"/>
        <v>1</v>
      </c>
    </row>
    <row r="42" spans="1:20" ht="25.5" customHeight="1" x14ac:dyDescent="0.2">
      <c r="A42" s="195">
        <v>4</v>
      </c>
      <c r="B42" s="1154" t="str">
        <f>'Formulario ED-02'!O22</f>
        <v>LOSEP, Código del Trabajo, manejo de utilitarios, cálculos de liquidaciones.</v>
      </c>
      <c r="C42" s="1154"/>
      <c r="D42" s="1154"/>
      <c r="E42" s="1154"/>
      <c r="F42" s="1154"/>
      <c r="G42" s="1155"/>
      <c r="H42" s="106"/>
      <c r="I42" s="107"/>
      <c r="J42" s="107"/>
      <c r="K42" s="1033"/>
      <c r="L42" s="1033"/>
      <c r="M42" s="1033"/>
      <c r="N42" s="1033"/>
      <c r="O42" s="1033"/>
      <c r="P42" s="1146"/>
      <c r="Q42" s="74">
        <v>3</v>
      </c>
      <c r="R42" s="89">
        <f t="shared" si="1"/>
        <v>2</v>
      </c>
    </row>
    <row r="43" spans="1:20" ht="25.5" customHeight="1" x14ac:dyDescent="0.2">
      <c r="A43" s="195">
        <v>5</v>
      </c>
      <c r="B43" s="1154" t="str">
        <f>'Formulario ED-02'!O23</f>
        <v>Cálculos de Aportes al IESS.</v>
      </c>
      <c r="C43" s="1154"/>
      <c r="D43" s="1154"/>
      <c r="E43" s="1154"/>
      <c r="F43" s="1154"/>
      <c r="G43" s="1155"/>
      <c r="H43" s="106"/>
      <c r="I43" s="107"/>
      <c r="J43" s="107"/>
      <c r="K43" s="1033"/>
      <c r="L43" s="1033"/>
      <c r="M43" s="1033"/>
      <c r="N43" s="1033"/>
      <c r="O43" s="1033"/>
      <c r="P43" s="1146"/>
      <c r="Q43" s="74">
        <v>3</v>
      </c>
      <c r="R43" s="89">
        <f t="shared" si="1"/>
        <v>2</v>
      </c>
    </row>
    <row r="44" spans="1:20" ht="25.5" customHeight="1" x14ac:dyDescent="0.2">
      <c r="A44" s="195">
        <v>6</v>
      </c>
      <c r="B44" s="1154" t="str">
        <f>'Formulario ED-02'!O24</f>
        <v>LOSEP, Código del Trabajo</v>
      </c>
      <c r="C44" s="1154"/>
      <c r="D44" s="1154"/>
      <c r="E44" s="1154"/>
      <c r="F44" s="1154"/>
      <c r="G44" s="1155"/>
      <c r="H44" s="106"/>
      <c r="I44" s="107"/>
      <c r="J44" s="107"/>
      <c r="K44" s="1033"/>
      <c r="L44" s="1033"/>
      <c r="M44" s="1033"/>
      <c r="N44" s="1033"/>
      <c r="O44" s="1033"/>
      <c r="P44" s="1146"/>
      <c r="Q44" s="74">
        <v>3</v>
      </c>
      <c r="R44" s="89">
        <f t="shared" si="1"/>
        <v>2</v>
      </c>
    </row>
    <row r="45" spans="1:20" ht="25.5" customHeight="1" x14ac:dyDescent="0.2">
      <c r="A45" s="195">
        <v>7</v>
      </c>
      <c r="B45" s="1154" t="str">
        <f>'Formulario ED-02'!O25</f>
        <v>LOSEP, Código del Trabajo, manejo de utilitarios</v>
      </c>
      <c r="C45" s="1154"/>
      <c r="D45" s="1154"/>
      <c r="E45" s="1154"/>
      <c r="F45" s="1154"/>
      <c r="G45" s="1155"/>
      <c r="H45" s="106"/>
      <c r="I45" s="107"/>
      <c r="J45" s="107"/>
      <c r="K45" s="1033"/>
      <c r="L45" s="1033"/>
      <c r="M45" s="1033"/>
      <c r="N45" s="1033"/>
      <c r="O45" s="1033"/>
      <c r="P45" s="1146"/>
      <c r="Q45" s="74">
        <v>3</v>
      </c>
      <c r="R45" s="89">
        <f t="shared" si="1"/>
        <v>2</v>
      </c>
    </row>
    <row r="46" spans="1:20" ht="25.5" customHeight="1" x14ac:dyDescent="0.2">
      <c r="A46" s="195">
        <v>8</v>
      </c>
      <c r="B46" s="1154" t="str">
        <f>'Formulario ED-02'!O26</f>
        <v xml:space="preserve">LOSEP, Código del Trabajo, manejo de utilitarios, cálculos de nómina. </v>
      </c>
      <c r="C46" s="1154"/>
      <c r="D46" s="1154"/>
      <c r="E46" s="1154"/>
      <c r="F46" s="1154"/>
      <c r="G46" s="1155"/>
      <c r="H46" s="106"/>
      <c r="I46" s="107"/>
      <c r="J46" s="107"/>
      <c r="K46" s="1033"/>
      <c r="L46" s="1033"/>
      <c r="M46" s="1033"/>
      <c r="N46" s="1033"/>
      <c r="O46" s="1033"/>
      <c r="P46" s="1146"/>
      <c r="Q46" s="74">
        <v>1</v>
      </c>
      <c r="R46" s="89">
        <f t="shared" si="1"/>
        <v>0</v>
      </c>
    </row>
    <row r="47" spans="1:20" ht="25.5" customHeight="1" x14ac:dyDescent="0.2">
      <c r="A47" s="195">
        <v>9</v>
      </c>
      <c r="B47" s="1154" t="str">
        <f>'Formulario ED-02'!O27</f>
        <v>LOSEP, Código del Trabajo, manejo de utilitarios</v>
      </c>
      <c r="C47" s="1154"/>
      <c r="D47" s="1154"/>
      <c r="E47" s="1154"/>
      <c r="F47" s="1154"/>
      <c r="G47" s="1155"/>
      <c r="H47" s="106"/>
      <c r="I47" s="107"/>
      <c r="J47" s="107"/>
      <c r="K47" s="1033"/>
      <c r="L47" s="1033"/>
      <c r="M47" s="1033"/>
      <c r="N47" s="1033"/>
      <c r="O47" s="1033"/>
      <c r="P47" s="1146"/>
      <c r="Q47" s="74">
        <v>1</v>
      </c>
      <c r="R47" s="89">
        <f t="shared" si="1"/>
        <v>0</v>
      </c>
    </row>
    <row r="48" spans="1:20" ht="25.5" customHeight="1" thickBot="1" x14ac:dyDescent="0.25">
      <c r="A48" s="196">
        <v>10</v>
      </c>
      <c r="B48" s="1158" t="str">
        <f>'Formulario ED-02'!O28</f>
        <v>LOSEP, Código del Trabajo, manejo de utilitarios</v>
      </c>
      <c r="C48" s="1158"/>
      <c r="D48" s="1158"/>
      <c r="E48" s="1158"/>
      <c r="F48" s="1158"/>
      <c r="G48" s="1159"/>
      <c r="H48" s="189"/>
      <c r="I48" s="183"/>
      <c r="J48" s="183"/>
      <c r="K48" s="729"/>
      <c r="L48" s="729"/>
      <c r="M48" s="729"/>
      <c r="N48" s="729"/>
      <c r="O48" s="729"/>
      <c r="P48" s="730"/>
      <c r="Q48" s="113">
        <v>1</v>
      </c>
      <c r="R48" s="89">
        <f t="shared" si="1"/>
        <v>0</v>
      </c>
    </row>
    <row r="49" spans="1:24" ht="16.5" customHeight="1" thickBot="1" x14ac:dyDescent="0.25">
      <c r="A49" s="768"/>
      <c r="B49" s="768"/>
      <c r="C49" s="768"/>
      <c r="D49" s="768"/>
      <c r="E49" s="768"/>
      <c r="F49" s="768"/>
      <c r="G49" s="768"/>
      <c r="H49" s="838"/>
      <c r="I49" s="838"/>
      <c r="J49" s="838"/>
      <c r="K49" s="838"/>
      <c r="L49" s="838"/>
      <c r="M49" s="838"/>
      <c r="N49" s="838"/>
      <c r="O49" s="838"/>
      <c r="P49" s="838"/>
      <c r="Q49" s="74">
        <v>0</v>
      </c>
      <c r="R49" s="843">
        <f>IFERROR((SUM(R39:R48))/((COUNTA(R39:R48))-(COUNTIFS(R39:R48,0))),0)</f>
        <v>1.7142857142857142</v>
      </c>
      <c r="S49" s="836"/>
      <c r="T49" s="836"/>
      <c r="U49" s="836"/>
      <c r="V49" s="837"/>
      <c r="W49" s="91">
        <f>(R49)/2</f>
        <v>0.8571428571428571</v>
      </c>
    </row>
    <row r="50" spans="1:24" ht="8.25" hidden="1" customHeight="1" thickBot="1" x14ac:dyDescent="0.25">
      <c r="A50" s="101"/>
      <c r="B50" s="102"/>
      <c r="C50" s="102"/>
      <c r="D50" s="102"/>
      <c r="E50" s="102"/>
      <c r="F50" s="102"/>
      <c r="G50" s="102"/>
      <c r="H50" s="101"/>
      <c r="I50" s="101"/>
      <c r="J50" s="101"/>
      <c r="K50" s="101"/>
      <c r="L50" s="101"/>
      <c r="M50" s="101"/>
      <c r="N50" s="101"/>
      <c r="O50" s="101"/>
      <c r="P50" s="101"/>
      <c r="Q50" s="74">
        <v>0</v>
      </c>
    </row>
    <row r="51" spans="1:24" ht="12.75" hidden="1" customHeight="1" thickBot="1" x14ac:dyDescent="0.25">
      <c r="A51" s="741" t="s">
        <v>328</v>
      </c>
      <c r="B51" s="742"/>
      <c r="C51" s="742"/>
      <c r="D51" s="742"/>
      <c r="E51" s="742"/>
      <c r="F51" s="742"/>
      <c r="G51" s="743"/>
      <c r="H51" s="100"/>
      <c r="I51" s="100"/>
      <c r="J51" s="97"/>
      <c r="K51" s="97"/>
      <c r="L51" s="97"/>
      <c r="M51" s="97"/>
      <c r="N51" s="97"/>
      <c r="O51" s="97"/>
      <c r="P51" s="97"/>
      <c r="Q51" s="74">
        <v>0</v>
      </c>
    </row>
    <row r="52" spans="1:24" ht="12.75" hidden="1" customHeight="1" x14ac:dyDescent="0.2">
      <c r="A52" s="172" t="s">
        <v>295</v>
      </c>
      <c r="B52" s="744" t="s">
        <v>286</v>
      </c>
      <c r="C52" s="744"/>
      <c r="D52" s="744"/>
      <c r="E52" s="744"/>
      <c r="F52" s="744"/>
      <c r="G52" s="745"/>
      <c r="H52" s="100"/>
      <c r="I52" s="100"/>
      <c r="J52" s="97"/>
      <c r="K52" s="97"/>
      <c r="L52" s="97"/>
      <c r="M52" s="97"/>
      <c r="N52" s="97"/>
      <c r="O52" s="97"/>
      <c r="P52" s="97"/>
      <c r="Q52" s="74">
        <v>0</v>
      </c>
    </row>
    <row r="53" spans="1:24" ht="12.75" hidden="1" customHeight="1" x14ac:dyDescent="0.2">
      <c r="A53" s="173" t="s">
        <v>291</v>
      </c>
      <c r="B53" s="706" t="s">
        <v>287</v>
      </c>
      <c r="C53" s="706"/>
      <c r="D53" s="706"/>
      <c r="E53" s="706"/>
      <c r="F53" s="706"/>
      <c r="G53" s="707"/>
      <c r="H53" s="100"/>
      <c r="I53" s="100"/>
      <c r="J53" s="97"/>
      <c r="K53" s="97"/>
      <c r="L53" s="97"/>
      <c r="M53" s="97"/>
      <c r="N53" s="97"/>
      <c r="O53" s="97"/>
      <c r="P53" s="97"/>
      <c r="Q53" s="74">
        <v>0</v>
      </c>
      <c r="V53" s="90" t="s">
        <v>331</v>
      </c>
    </row>
    <row r="54" spans="1:24" ht="12.75" hidden="1" customHeight="1" x14ac:dyDescent="0.2">
      <c r="A54" s="173" t="s">
        <v>292</v>
      </c>
      <c r="B54" s="706" t="s">
        <v>288</v>
      </c>
      <c r="C54" s="706"/>
      <c r="D54" s="706"/>
      <c r="E54" s="706"/>
      <c r="F54" s="706"/>
      <c r="G54" s="707"/>
      <c r="H54" s="100"/>
      <c r="I54" s="100"/>
      <c r="J54" s="97"/>
      <c r="K54" s="97"/>
      <c r="L54" s="97"/>
      <c r="M54" s="97"/>
      <c r="N54" s="97"/>
      <c r="O54" s="97"/>
      <c r="P54" s="97"/>
      <c r="V54" s="90" t="s">
        <v>332</v>
      </c>
    </row>
    <row r="55" spans="1:24" hidden="1" x14ac:dyDescent="0.2">
      <c r="A55" s="173" t="s">
        <v>293</v>
      </c>
      <c r="B55" s="706" t="s">
        <v>289</v>
      </c>
      <c r="C55" s="706"/>
      <c r="D55" s="706"/>
      <c r="E55" s="706"/>
      <c r="F55" s="706"/>
      <c r="G55" s="707"/>
      <c r="H55" s="100"/>
      <c r="I55" s="100"/>
      <c r="J55" s="97"/>
      <c r="K55" s="97"/>
      <c r="L55" s="97"/>
      <c r="M55" s="97"/>
      <c r="N55" s="97"/>
      <c r="O55" s="97"/>
      <c r="P55" s="97"/>
      <c r="V55" s="92" t="s">
        <v>333</v>
      </c>
    </row>
    <row r="56" spans="1:24" ht="13.5" hidden="1" thickBot="1" x14ac:dyDescent="0.25">
      <c r="A56" s="174" t="s">
        <v>294</v>
      </c>
      <c r="B56" s="708" t="s">
        <v>290</v>
      </c>
      <c r="C56" s="708"/>
      <c r="D56" s="708"/>
      <c r="E56" s="708"/>
      <c r="F56" s="708"/>
      <c r="G56" s="709"/>
      <c r="H56" s="100"/>
      <c r="I56" s="100"/>
      <c r="J56" s="97"/>
      <c r="K56" s="97"/>
      <c r="L56" s="97"/>
      <c r="M56" s="97"/>
      <c r="N56" s="97"/>
      <c r="O56" s="97"/>
      <c r="P56" s="97"/>
      <c r="V56" s="94" t="s">
        <v>334</v>
      </c>
    </row>
    <row r="57" spans="1:24" ht="6.75" customHeight="1" thickBot="1" x14ac:dyDescent="0.25">
      <c r="A57" s="88"/>
      <c r="B57" s="88"/>
      <c r="C57" s="88"/>
      <c r="D57" s="88"/>
      <c r="E57" s="88"/>
      <c r="F57" s="88"/>
      <c r="G57" s="88"/>
      <c r="H57" s="88"/>
      <c r="I57" s="88"/>
      <c r="J57" s="88"/>
      <c r="K57" s="88"/>
      <c r="L57" s="88"/>
      <c r="M57" s="88"/>
      <c r="N57" s="88"/>
      <c r="O57" s="88"/>
      <c r="P57" s="88"/>
      <c r="V57" s="88" t="s">
        <v>337</v>
      </c>
    </row>
    <row r="58" spans="1:24" s="88" customFormat="1" ht="12.75" customHeight="1" x14ac:dyDescent="0.2">
      <c r="A58" s="735" t="s">
        <v>8</v>
      </c>
      <c r="B58" s="736"/>
      <c r="C58" s="736"/>
      <c r="D58" s="736"/>
      <c r="E58" s="736"/>
      <c r="F58" s="736"/>
      <c r="G58" s="736"/>
      <c r="H58" s="736" t="s">
        <v>512</v>
      </c>
      <c r="I58" s="736"/>
      <c r="J58" s="736"/>
      <c r="K58" s="1147" t="s">
        <v>162</v>
      </c>
      <c r="L58" s="1147"/>
      <c r="M58" s="1147"/>
      <c r="N58" s="1147"/>
      <c r="O58" s="1147"/>
      <c r="P58" s="1148"/>
      <c r="Q58" s="87"/>
      <c r="S58" s="92" t="s">
        <v>13</v>
      </c>
      <c r="T58" s="93" t="s">
        <v>159</v>
      </c>
      <c r="U58" s="49"/>
      <c r="V58" s="95" t="s">
        <v>335</v>
      </c>
    </row>
    <row r="59" spans="1:24" s="88" customFormat="1" x14ac:dyDescent="0.2">
      <c r="A59" s="738"/>
      <c r="B59" s="739"/>
      <c r="C59" s="739"/>
      <c r="D59" s="739"/>
      <c r="E59" s="739"/>
      <c r="F59" s="739"/>
      <c r="G59" s="739"/>
      <c r="H59" s="739"/>
      <c r="I59" s="739"/>
      <c r="J59" s="739"/>
      <c r="K59" s="870"/>
      <c r="L59" s="870"/>
      <c r="M59" s="870"/>
      <c r="N59" s="870"/>
      <c r="O59" s="870"/>
      <c r="P59" s="748"/>
      <c r="Q59" s="87"/>
      <c r="S59" s="90" t="s">
        <v>331</v>
      </c>
      <c r="T59" s="92" t="s">
        <v>156</v>
      </c>
      <c r="U59" s="49"/>
      <c r="V59" s="88" t="s">
        <v>336</v>
      </c>
    </row>
    <row r="60" spans="1:24" s="88" customFormat="1" x14ac:dyDescent="0.2">
      <c r="A60" s="738" t="s">
        <v>10</v>
      </c>
      <c r="B60" s="739" t="s">
        <v>11</v>
      </c>
      <c r="C60" s="739"/>
      <c r="D60" s="739" t="s">
        <v>344</v>
      </c>
      <c r="E60" s="739"/>
      <c r="F60" s="739" t="s">
        <v>2</v>
      </c>
      <c r="G60" s="739"/>
      <c r="H60" s="870" t="s">
        <v>294</v>
      </c>
      <c r="I60" s="870" t="s">
        <v>292</v>
      </c>
      <c r="J60" s="870" t="s">
        <v>291</v>
      </c>
      <c r="K60" s="870"/>
      <c r="L60" s="870"/>
      <c r="M60" s="870"/>
      <c r="N60" s="870"/>
      <c r="O60" s="870"/>
      <c r="P60" s="748"/>
      <c r="Q60" s="87">
        <v>0</v>
      </c>
      <c r="S60" s="90" t="s">
        <v>332</v>
      </c>
      <c r="T60" s="92" t="s">
        <v>158</v>
      </c>
      <c r="U60" s="49"/>
      <c r="V60" s="49"/>
    </row>
    <row r="61" spans="1:24" s="88" customFormat="1" ht="12.75" customHeight="1" thickBot="1" x14ac:dyDescent="0.25">
      <c r="A61" s="755"/>
      <c r="B61" s="756"/>
      <c r="C61" s="756"/>
      <c r="D61" s="756"/>
      <c r="E61" s="756"/>
      <c r="F61" s="756"/>
      <c r="G61" s="756"/>
      <c r="H61" s="1149"/>
      <c r="I61" s="1149">
        <v>2</v>
      </c>
      <c r="J61" s="1149">
        <v>3</v>
      </c>
      <c r="K61" s="1149"/>
      <c r="L61" s="1149"/>
      <c r="M61" s="1149"/>
      <c r="N61" s="1149"/>
      <c r="O61" s="1149"/>
      <c r="P61" s="1150"/>
      <c r="Q61" s="87">
        <v>0</v>
      </c>
      <c r="S61" s="92" t="s">
        <v>333</v>
      </c>
      <c r="T61" s="90" t="s">
        <v>157</v>
      </c>
      <c r="U61" s="49"/>
      <c r="V61" s="49"/>
      <c r="W61" s="49"/>
      <c r="X61" s="49"/>
    </row>
    <row r="62" spans="1:24" s="88" customFormat="1" ht="38.25" customHeight="1" x14ac:dyDescent="0.2">
      <c r="A62" s="385">
        <f>'Formulario ED-02'!B50</f>
        <v>4</v>
      </c>
      <c r="B62" s="1160" t="str">
        <f>VLOOKUP(A62,'Ref.Diccionario de Competencias'!$H$156:$L$257,2)</f>
        <v>Orientación / Asesoramiento</v>
      </c>
      <c r="C62" s="1160"/>
      <c r="D62" s="1160" t="str">
        <f>VLOOKUP(A62,'Ref.Diccionario de Competencias'!$D$5:$F$106,2)</f>
        <v>Alto</v>
      </c>
      <c r="E62" s="1160"/>
      <c r="F62" s="1160" t="str">
        <f>VLOOKUP(A62,'Ref.Diccionario de Competencias'!$D$5:$F$106,3)</f>
        <v>Asesora a las autoridades de la institución en materia de su competencia, generando políticas y estrategias que permitan tomar decisiones acertadas.</v>
      </c>
      <c r="G62" s="1163"/>
      <c r="H62" s="387"/>
      <c r="I62" s="108"/>
      <c r="J62" s="108"/>
      <c r="K62" s="1101"/>
      <c r="L62" s="1101"/>
      <c r="M62" s="1101"/>
      <c r="N62" s="1101"/>
      <c r="O62" s="1101"/>
      <c r="P62" s="1162"/>
      <c r="Q62" s="87">
        <v>3</v>
      </c>
      <c r="R62" s="89">
        <f>IF(B62="","0",Q62-1)</f>
        <v>2</v>
      </c>
      <c r="S62" s="94" t="s">
        <v>334</v>
      </c>
      <c r="T62" s="92"/>
      <c r="U62" s="49"/>
      <c r="V62" s="49"/>
      <c r="W62" s="49"/>
      <c r="X62" s="49"/>
    </row>
    <row r="63" spans="1:24" s="88" customFormat="1" ht="38.25" customHeight="1" x14ac:dyDescent="0.2">
      <c r="A63" s="181">
        <f>'Formulario ED-02'!B51</f>
        <v>5</v>
      </c>
      <c r="B63" s="1161" t="str">
        <f>VLOOKUP(A63,'Ref.Diccionario de Competencias'!$H$156:$L$257,2)</f>
        <v>Orientación / Asesoramiento</v>
      </c>
      <c r="C63" s="1161"/>
      <c r="D63" s="1161" t="str">
        <f>VLOOKUP(A63,'Ref.Diccionario de Competencias'!$D$5:$F$106,2)</f>
        <v>Medio</v>
      </c>
      <c r="E63" s="1161"/>
      <c r="F63" s="1161" t="str">
        <f>VLOOKUP(A63,'Ref.Diccionario de Competencias'!$D$5:$F$106,3)</f>
        <v>Ofrece guías a equipos de trabajo para el desarrollo de planes, programas y otros.</v>
      </c>
      <c r="G63" s="1164"/>
      <c r="H63" s="388"/>
      <c r="I63" s="110"/>
      <c r="J63" s="109"/>
      <c r="K63" s="1033"/>
      <c r="L63" s="1033"/>
      <c r="M63" s="1033"/>
      <c r="N63" s="1033"/>
      <c r="O63" s="1033"/>
      <c r="P63" s="1146"/>
      <c r="Q63" s="184">
        <v>2</v>
      </c>
      <c r="R63" s="89">
        <f>IF(B63="","0",Q63-1)</f>
        <v>1</v>
      </c>
      <c r="S63" s="88" t="s">
        <v>337</v>
      </c>
    </row>
    <row r="64" spans="1:24" s="88" customFormat="1" ht="38.25" customHeight="1" thickBot="1" x14ac:dyDescent="0.25">
      <c r="A64" s="390">
        <f>'Formulario ED-02'!B52</f>
        <v>6</v>
      </c>
      <c r="B64" s="1165" t="str">
        <f>VLOOKUP(A64,'Ref.Diccionario de Competencias'!$H$156:$L$257,2)</f>
        <v>Orientación / Asesoramiento</v>
      </c>
      <c r="C64" s="1165"/>
      <c r="D64" s="1165" t="str">
        <f>VLOOKUP(A64,'Ref.Diccionario de Competencias'!$D$5:$F$106,2)</f>
        <v>Bajo</v>
      </c>
      <c r="E64" s="1165"/>
      <c r="F64" s="1165" t="str">
        <f>VLOOKUP(A64,'Ref.Diccionario de Competencias'!$D$5:$F$106,3)</f>
        <v>Orienta a un compañero en la forma de realizar ciertas actividades de complejidad baja.</v>
      </c>
      <c r="G64" s="1166"/>
      <c r="H64" s="389"/>
      <c r="I64" s="179"/>
      <c r="J64" s="179"/>
      <c r="K64" s="729"/>
      <c r="L64" s="729"/>
      <c r="M64" s="729"/>
      <c r="N64" s="729"/>
      <c r="O64" s="729"/>
      <c r="P64" s="730"/>
      <c r="Q64" s="184">
        <v>0</v>
      </c>
      <c r="R64" s="89">
        <f>IF(B64="","0",Q64-1)</f>
        <v>-1</v>
      </c>
      <c r="S64" s="95" t="s">
        <v>335</v>
      </c>
      <c r="T64" s="95"/>
    </row>
    <row r="65" spans="1:23" ht="16.5" customHeight="1" thickBot="1" x14ac:dyDescent="0.25">
      <c r="A65" s="839"/>
      <c r="B65" s="768"/>
      <c r="C65" s="768"/>
      <c r="D65" s="768"/>
      <c r="E65" s="768"/>
      <c r="F65" s="768"/>
      <c r="G65" s="768"/>
      <c r="H65" s="838"/>
      <c r="I65" s="838"/>
      <c r="J65" s="838"/>
      <c r="K65" s="838"/>
      <c r="L65" s="838"/>
      <c r="M65" s="838"/>
      <c r="N65" s="838"/>
      <c r="O65" s="838"/>
      <c r="P65" s="838"/>
      <c r="R65" s="843">
        <f>IFERROR((SUM(R62:R64))/((COUNTA(R62:R64))-(COUNTIFS(R62:R64,-1))),0)</f>
        <v>1</v>
      </c>
      <c r="S65" s="836"/>
      <c r="T65" s="836"/>
      <c r="U65" s="836"/>
      <c r="V65" s="837"/>
      <c r="W65" s="91">
        <f>(R65)/2</f>
        <v>0.5</v>
      </c>
    </row>
    <row r="66" spans="1:23" s="88" customFormat="1" ht="13.5" hidden="1" customHeight="1" thickBot="1" x14ac:dyDescent="0.25">
      <c r="A66" s="769"/>
      <c r="B66" s="769"/>
      <c r="C66" s="769"/>
      <c r="D66" s="769"/>
      <c r="E66" s="769"/>
      <c r="F66" s="769"/>
      <c r="G66" s="769"/>
      <c r="H66" s="769"/>
      <c r="I66" s="769"/>
      <c r="J66" s="769"/>
      <c r="K66" s="769"/>
      <c r="L66" s="769"/>
      <c r="M66" s="769"/>
      <c r="N66" s="769"/>
      <c r="O66" s="769"/>
      <c r="P66" s="769"/>
      <c r="Q66" s="87"/>
      <c r="S66" s="88" t="s">
        <v>336</v>
      </c>
    </row>
    <row r="67" spans="1:23" ht="12.75" hidden="1" customHeight="1" thickBot="1" x14ac:dyDescent="0.25">
      <c r="A67" s="741" t="s">
        <v>327</v>
      </c>
      <c r="B67" s="742"/>
      <c r="C67" s="742"/>
      <c r="D67" s="742"/>
      <c r="E67" s="742"/>
      <c r="F67" s="742"/>
      <c r="G67" s="743"/>
      <c r="H67" s="100"/>
      <c r="I67" s="100"/>
      <c r="J67" s="97"/>
      <c r="K67" s="97"/>
      <c r="L67" s="97"/>
      <c r="M67" s="97"/>
      <c r="N67" s="97"/>
      <c r="O67" s="97"/>
      <c r="P67" s="97"/>
    </row>
    <row r="68" spans="1:23" ht="12.75" hidden="1" customHeight="1" x14ac:dyDescent="0.2">
      <c r="A68" s="172" t="s">
        <v>281</v>
      </c>
      <c r="B68" s="744" t="s">
        <v>296</v>
      </c>
      <c r="C68" s="744"/>
      <c r="D68" s="744"/>
      <c r="E68" s="744"/>
      <c r="F68" s="744"/>
      <c r="G68" s="745"/>
      <c r="H68" s="100"/>
      <c r="I68" s="100"/>
      <c r="J68" s="97"/>
      <c r="K68" s="97"/>
      <c r="L68" s="97"/>
      <c r="M68" s="97"/>
      <c r="N68" s="97"/>
      <c r="O68" s="97"/>
      <c r="P68" s="97"/>
    </row>
    <row r="69" spans="1:23" ht="12.75" hidden="1" customHeight="1" x14ac:dyDescent="0.2">
      <c r="A69" s="173" t="s">
        <v>321</v>
      </c>
      <c r="B69" s="706" t="s">
        <v>317</v>
      </c>
      <c r="C69" s="706"/>
      <c r="D69" s="706"/>
      <c r="E69" s="706"/>
      <c r="F69" s="706"/>
      <c r="G69" s="707"/>
      <c r="H69" s="100"/>
      <c r="I69" s="100"/>
      <c r="J69" s="97"/>
      <c r="K69" s="97"/>
      <c r="L69" s="97"/>
      <c r="M69" s="97"/>
      <c r="N69" s="97"/>
      <c r="O69" s="97"/>
      <c r="P69" s="97"/>
      <c r="Q69" s="74">
        <v>0</v>
      </c>
    </row>
    <row r="70" spans="1:23" ht="12.75" hidden="1" customHeight="1" x14ac:dyDescent="0.2">
      <c r="A70" s="173" t="s">
        <v>322</v>
      </c>
      <c r="B70" s="706" t="s">
        <v>318</v>
      </c>
      <c r="C70" s="706"/>
      <c r="D70" s="706"/>
      <c r="E70" s="706"/>
      <c r="F70" s="706"/>
      <c r="G70" s="707"/>
      <c r="H70" s="100"/>
      <c r="I70" s="100"/>
      <c r="J70" s="97"/>
      <c r="K70" s="97"/>
      <c r="L70" s="97"/>
      <c r="M70" s="97"/>
      <c r="N70" s="97"/>
      <c r="O70" s="97"/>
      <c r="P70" s="97"/>
      <c r="Q70" s="74">
        <v>0</v>
      </c>
    </row>
    <row r="71" spans="1:23" hidden="1" x14ac:dyDescent="0.2">
      <c r="A71" s="173" t="s">
        <v>323</v>
      </c>
      <c r="B71" s="706" t="s">
        <v>319</v>
      </c>
      <c r="C71" s="706"/>
      <c r="D71" s="706"/>
      <c r="E71" s="706"/>
      <c r="F71" s="706"/>
      <c r="G71" s="707"/>
      <c r="H71" s="100"/>
      <c r="I71" s="100"/>
      <c r="J71" s="97"/>
      <c r="K71" s="97"/>
      <c r="L71" s="97"/>
      <c r="M71" s="97"/>
      <c r="N71" s="97"/>
      <c r="O71" s="97"/>
      <c r="P71" s="97"/>
      <c r="Q71" s="74">
        <v>0</v>
      </c>
    </row>
    <row r="72" spans="1:23" ht="13.5" hidden="1" thickBot="1" x14ac:dyDescent="0.25">
      <c r="A72" s="174" t="s">
        <v>324</v>
      </c>
      <c r="B72" s="708" t="s">
        <v>320</v>
      </c>
      <c r="C72" s="708"/>
      <c r="D72" s="708"/>
      <c r="E72" s="708"/>
      <c r="F72" s="708"/>
      <c r="G72" s="709"/>
      <c r="H72" s="100"/>
      <c r="I72" s="100"/>
      <c r="J72" s="97"/>
      <c r="K72" s="97"/>
      <c r="L72" s="97"/>
      <c r="M72" s="97"/>
      <c r="N72" s="97"/>
      <c r="O72" s="97"/>
      <c r="P72" s="97"/>
      <c r="Q72" s="74">
        <v>0</v>
      </c>
    </row>
    <row r="73" spans="1:23" ht="9" customHeight="1" thickBot="1" x14ac:dyDescent="0.25">
      <c r="A73" s="862"/>
      <c r="B73" s="862"/>
      <c r="C73" s="862"/>
      <c r="D73" s="862"/>
      <c r="E73" s="862"/>
      <c r="F73" s="862"/>
      <c r="G73" s="862"/>
      <c r="H73" s="862"/>
      <c r="I73" s="862"/>
      <c r="J73" s="862"/>
      <c r="K73" s="862"/>
      <c r="L73" s="862"/>
      <c r="M73" s="862"/>
      <c r="N73" s="862"/>
      <c r="O73" s="862"/>
      <c r="P73" s="862"/>
      <c r="Q73" s="74">
        <v>0</v>
      </c>
    </row>
    <row r="74" spans="1:23" s="88" customFormat="1" ht="17.25" customHeight="1" x14ac:dyDescent="0.2">
      <c r="A74" s="735" t="s">
        <v>9</v>
      </c>
      <c r="B74" s="736"/>
      <c r="C74" s="736"/>
      <c r="D74" s="736"/>
      <c r="E74" s="736"/>
      <c r="F74" s="736"/>
      <c r="G74" s="736"/>
      <c r="H74" s="736" t="s">
        <v>512</v>
      </c>
      <c r="I74" s="736"/>
      <c r="J74" s="736"/>
      <c r="K74" s="1147" t="s">
        <v>162</v>
      </c>
      <c r="L74" s="1147"/>
      <c r="M74" s="1147"/>
      <c r="N74" s="1147"/>
      <c r="O74" s="1147"/>
      <c r="P74" s="1148"/>
      <c r="Q74" s="74">
        <v>0</v>
      </c>
    </row>
    <row r="75" spans="1:23" s="88" customFormat="1" ht="10.5" customHeight="1" x14ac:dyDescent="0.2">
      <c r="A75" s="738"/>
      <c r="B75" s="739"/>
      <c r="C75" s="739"/>
      <c r="D75" s="739"/>
      <c r="E75" s="739"/>
      <c r="F75" s="739"/>
      <c r="G75" s="739"/>
      <c r="H75" s="739"/>
      <c r="I75" s="739"/>
      <c r="J75" s="739"/>
      <c r="K75" s="870"/>
      <c r="L75" s="870"/>
      <c r="M75" s="870"/>
      <c r="N75" s="870"/>
      <c r="O75" s="870"/>
      <c r="P75" s="748"/>
      <c r="Q75" s="74">
        <v>0</v>
      </c>
    </row>
    <row r="76" spans="1:23" s="88" customFormat="1" x14ac:dyDescent="0.2">
      <c r="A76" s="738" t="s">
        <v>10</v>
      </c>
      <c r="B76" s="739" t="s">
        <v>11</v>
      </c>
      <c r="C76" s="739"/>
      <c r="D76" s="739" t="s">
        <v>344</v>
      </c>
      <c r="E76" s="739"/>
      <c r="F76" s="739" t="s">
        <v>2</v>
      </c>
      <c r="G76" s="739"/>
      <c r="H76" s="870" t="s">
        <v>324</v>
      </c>
      <c r="I76" s="870" t="s">
        <v>321</v>
      </c>
      <c r="J76" s="870" t="s">
        <v>281</v>
      </c>
      <c r="K76" s="870"/>
      <c r="L76" s="870"/>
      <c r="M76" s="870"/>
      <c r="N76" s="870"/>
      <c r="O76" s="870"/>
      <c r="P76" s="748"/>
      <c r="Q76" s="74">
        <v>0</v>
      </c>
    </row>
    <row r="77" spans="1:23" s="88" customFormat="1" ht="13.5" thickBot="1" x14ac:dyDescent="0.25">
      <c r="A77" s="755"/>
      <c r="B77" s="756"/>
      <c r="C77" s="756"/>
      <c r="D77" s="756"/>
      <c r="E77" s="756"/>
      <c r="F77" s="756"/>
      <c r="G77" s="756"/>
      <c r="H77" s="1149"/>
      <c r="I77" s="1149"/>
      <c r="J77" s="1149"/>
      <c r="K77" s="1149"/>
      <c r="L77" s="1149"/>
      <c r="M77" s="1149"/>
      <c r="N77" s="1149"/>
      <c r="O77" s="1149"/>
      <c r="P77" s="1150"/>
      <c r="Q77" s="74">
        <v>0</v>
      </c>
    </row>
    <row r="78" spans="1:23" s="88" customFormat="1" ht="38.25" customHeight="1" x14ac:dyDescent="0.2">
      <c r="A78" s="385">
        <f>'Formulario ED-02'!B54</f>
        <v>1</v>
      </c>
      <c r="B78" s="1160" t="str">
        <f>VLOOKUP(A78,'Ref.Diccionario de Competencias'!$H$257:$L$284,2)</f>
        <v>Trabajo en Equipo</v>
      </c>
      <c r="C78" s="1160"/>
      <c r="D78" s="1160" t="str">
        <f>VLOOKUP(A78,'Ref.Diccionario de Competencias'!$D$119:$F$142,2)</f>
        <v>Alto</v>
      </c>
      <c r="E78" s="1160"/>
      <c r="F78" s="1160" t="str">
        <f>VLOOKUP(A78,'Ref.Diccionario de Competencias'!$D$119:$F$142,3)</f>
        <v>Crea un buen clima de trabajo y espíritu de cooperación. Resuelve los conflictos que se puedan producir dentro del equipo. Se considera que es un referente en el manejo de equipos de trabajo. Promueve el trabajo en equipo con otras áreas de la organización.</v>
      </c>
      <c r="G78" s="1167"/>
      <c r="H78" s="392"/>
      <c r="I78" s="391"/>
      <c r="J78" s="393"/>
      <c r="K78" s="1031"/>
      <c r="L78" s="1144"/>
      <c r="M78" s="1144"/>
      <c r="N78" s="1144"/>
      <c r="O78" s="1144"/>
      <c r="P78" s="1145"/>
      <c r="Q78" s="112">
        <v>1</v>
      </c>
      <c r="R78" s="89">
        <f>IF(B78="","0",Q78-1)</f>
        <v>0</v>
      </c>
    </row>
    <row r="79" spans="1:23" s="88" customFormat="1" ht="38.25" customHeight="1" x14ac:dyDescent="0.2">
      <c r="A79" s="181">
        <f>'Formulario ED-02'!B55</f>
        <v>2</v>
      </c>
      <c r="B79" s="1161" t="str">
        <f>VLOOKUP(A79,'Ref.Diccionario de Competencias'!$H$257:$L$284,2)</f>
        <v>Trabajo en Equipo</v>
      </c>
      <c r="C79" s="1161"/>
      <c r="D79" s="1161" t="str">
        <f>VLOOKUP(A79,'Ref.Diccionario de Competencias'!$D$119:$F$142,2)</f>
        <v>Medio</v>
      </c>
      <c r="E79" s="1161"/>
      <c r="F79" s="1161" t="str">
        <f>VLOOKUP(A79,'Ref.Diccionario de Competencias'!$D$119:$F$142,3)</f>
        <v>Promueve la colaboración de los distintos integrantes del equipo. Valora sinceramente las ideas y experiencias de los demás; mantiene un actitud abierta para aprender de los demás.</v>
      </c>
      <c r="G79" s="758"/>
      <c r="H79" s="394"/>
      <c r="I79" s="109"/>
      <c r="J79" s="395"/>
      <c r="K79" s="1034"/>
      <c r="L79" s="1033"/>
      <c r="M79" s="1033"/>
      <c r="N79" s="1033"/>
      <c r="O79" s="1033"/>
      <c r="P79" s="1146"/>
      <c r="Q79" s="175">
        <v>3</v>
      </c>
      <c r="R79" s="89">
        <f>IF(B79="","0",Q79-1)</f>
        <v>2</v>
      </c>
    </row>
    <row r="80" spans="1:23" s="88" customFormat="1" ht="38.25" customHeight="1" thickBot="1" x14ac:dyDescent="0.25">
      <c r="A80" s="390">
        <f>'Formulario ED-02'!B56</f>
        <v>3</v>
      </c>
      <c r="B80" s="1165" t="str">
        <f>VLOOKUP(A80,'Ref.Diccionario de Competencias'!$H$257:$L$284,2)</f>
        <v>Trabajo en Equipo</v>
      </c>
      <c r="C80" s="1165"/>
      <c r="D80" s="1165" t="str">
        <f>VLOOKUP(A80,'Ref.Diccionario de Competencias'!$D$119:$F$142,2)</f>
        <v>Bajo</v>
      </c>
      <c r="E80" s="1165"/>
      <c r="F80" s="1165" t="str">
        <f>VLOOKUP(A80,'Ref.Diccionario de Competencias'!$D$119:$F$142,3)</f>
        <v>Coopera, participa activamente en el equipo, apoya a las decisiones. Realiza la parte del trabajo que le corresponde. Como miembro de un equipo, mantiene informados a los demás. Comparte información.</v>
      </c>
      <c r="G80" s="796"/>
      <c r="H80" s="396"/>
      <c r="I80" s="179"/>
      <c r="J80" s="397"/>
      <c r="K80" s="1056"/>
      <c r="L80" s="729"/>
      <c r="M80" s="729"/>
      <c r="N80" s="729"/>
      <c r="O80" s="729"/>
      <c r="P80" s="730"/>
      <c r="Q80" s="175">
        <v>2</v>
      </c>
      <c r="R80" s="89">
        <f>IF(B80="","0",Q80-1)</f>
        <v>1</v>
      </c>
    </row>
    <row r="81" spans="1:23" ht="16.5" customHeight="1" thickBot="1" x14ac:dyDescent="0.25">
      <c r="A81" s="768"/>
      <c r="B81" s="768"/>
      <c r="C81" s="768"/>
      <c r="D81" s="768"/>
      <c r="E81" s="768"/>
      <c r="F81" s="768"/>
      <c r="G81" s="768"/>
      <c r="H81" s="838"/>
      <c r="I81" s="838"/>
      <c r="J81" s="838"/>
      <c r="K81" s="838"/>
      <c r="L81" s="838"/>
      <c r="M81" s="838"/>
      <c r="N81" s="838"/>
      <c r="O81" s="838"/>
      <c r="P81" s="838"/>
      <c r="R81" s="843">
        <f>IFERROR((SUM(R78:R80))/((COUNTA(R78:R80))-(COUNTIFS(R78:R80,0))),0)</f>
        <v>1.5</v>
      </c>
      <c r="S81" s="836"/>
      <c r="T81" s="836"/>
      <c r="U81" s="836"/>
      <c r="V81" s="837"/>
      <c r="W81" s="91">
        <f>(R81)/2</f>
        <v>0.75</v>
      </c>
    </row>
    <row r="82" spans="1:23" s="88" customFormat="1" ht="9" customHeight="1" thickBot="1" x14ac:dyDescent="0.25">
      <c r="A82" s="769"/>
      <c r="B82" s="769"/>
      <c r="C82" s="769"/>
      <c r="D82" s="769"/>
      <c r="E82" s="769"/>
      <c r="F82" s="769"/>
      <c r="G82" s="769"/>
      <c r="H82" s="769"/>
      <c r="I82" s="769"/>
      <c r="J82" s="769"/>
      <c r="K82" s="769"/>
      <c r="L82" s="769"/>
      <c r="M82" s="769"/>
      <c r="N82" s="769"/>
      <c r="O82" s="769"/>
      <c r="P82" s="769"/>
      <c r="Q82" s="87"/>
    </row>
    <row r="83" spans="1:23" ht="16.5" customHeight="1" thickBot="1" x14ac:dyDescent="0.25">
      <c r="A83" s="768"/>
      <c r="B83" s="768"/>
      <c r="C83" s="768"/>
      <c r="D83" s="768"/>
      <c r="E83" s="768"/>
      <c r="F83" s="768"/>
      <c r="G83" s="768"/>
      <c r="H83" s="838"/>
      <c r="I83" s="838"/>
      <c r="J83" s="838"/>
      <c r="K83" s="838"/>
      <c r="L83" s="838"/>
      <c r="M83" s="838"/>
      <c r="N83" s="838"/>
      <c r="O83" s="838"/>
      <c r="P83" s="838"/>
      <c r="Q83" s="49"/>
      <c r="S83" s="835">
        <f>IFERROR((SUM(R17:R26))/((COUNTA(R17:R26))-(COUNTIFS(R17:R26,0))),0)</f>
        <v>0</v>
      </c>
      <c r="T83" s="836"/>
      <c r="U83" s="836"/>
      <c r="V83" s="837"/>
      <c r="W83" s="91">
        <f>(S83)/5</f>
        <v>0</v>
      </c>
    </row>
    <row r="84" spans="1:23" ht="8.25" customHeight="1" x14ac:dyDescent="0.2">
      <c r="A84" s="768"/>
      <c r="B84" s="768"/>
      <c r="C84" s="768"/>
      <c r="D84" s="768"/>
      <c r="E84" s="768"/>
      <c r="F84" s="768"/>
      <c r="G84" s="768"/>
      <c r="H84" s="768"/>
      <c r="I84" s="768"/>
      <c r="J84" s="768"/>
      <c r="K84" s="768"/>
      <c r="L84" s="768"/>
      <c r="M84" s="768"/>
      <c r="N84" s="768"/>
      <c r="O84" s="768"/>
      <c r="P84" s="768"/>
      <c r="R84" s="73"/>
      <c r="S84" s="73"/>
      <c r="T84" s="73"/>
      <c r="U84" s="73"/>
      <c r="V84" s="73"/>
      <c r="W84" s="84"/>
    </row>
    <row r="85" spans="1:23" x14ac:dyDescent="0.2">
      <c r="Q85" s="49"/>
    </row>
    <row r="86" spans="1:23" hidden="1" x14ac:dyDescent="0.2">
      <c r="Q86" s="73"/>
      <c r="R86" s="73"/>
      <c r="S86" s="73"/>
      <c r="T86" s="73"/>
      <c r="U86" s="73"/>
    </row>
    <row r="87" spans="1:23" hidden="1" x14ac:dyDescent="0.2">
      <c r="B87" s="50"/>
      <c r="C87" s="50"/>
    </row>
    <row r="88" spans="1:23" hidden="1" x14ac:dyDescent="0.2">
      <c r="A88" s="49"/>
    </row>
    <row r="89" spans="1:23" hidden="1" x14ac:dyDescent="0.2">
      <c r="A89" s="49"/>
    </row>
    <row r="90" spans="1:23" hidden="1" x14ac:dyDescent="0.2">
      <c r="A90" s="49"/>
    </row>
    <row r="91" spans="1:23" hidden="1" x14ac:dyDescent="0.2">
      <c r="A91" s="49"/>
    </row>
    <row r="92" spans="1:23" hidden="1" x14ac:dyDescent="0.2">
      <c r="A92" s="49"/>
    </row>
    <row r="93" spans="1:23" x14ac:dyDescent="0.2"/>
    <row r="94" spans="1:23" x14ac:dyDescent="0.2"/>
    <row r="95" spans="1:23" hidden="1" x14ac:dyDescent="0.2"/>
    <row r="96" spans="1:23"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sheetData>
  <mergeCells count="175">
    <mergeCell ref="A84:P84"/>
    <mergeCell ref="K35:P38"/>
    <mergeCell ref="H35:J36"/>
    <mergeCell ref="K39:P39"/>
    <mergeCell ref="K40:P40"/>
    <mergeCell ref="K41:P41"/>
    <mergeCell ref="K42:P42"/>
    <mergeCell ref="K43:P43"/>
    <mergeCell ref="K44:P44"/>
    <mergeCell ref="K45:P45"/>
    <mergeCell ref="A81:G81"/>
    <mergeCell ref="H81:P81"/>
    <mergeCell ref="B72:G72"/>
    <mergeCell ref="A73:P73"/>
    <mergeCell ref="A74:G75"/>
    <mergeCell ref="A66:P66"/>
    <mergeCell ref="A67:G67"/>
    <mergeCell ref="B68:G68"/>
    <mergeCell ref="F76:G77"/>
    <mergeCell ref="F80:G80"/>
    <mergeCell ref="B69:G69"/>
    <mergeCell ref="B70:G70"/>
    <mergeCell ref="B71:G71"/>
    <mergeCell ref="B56:G56"/>
    <mergeCell ref="R81:V81"/>
    <mergeCell ref="A82:P82"/>
    <mergeCell ref="A83:G83"/>
    <mergeCell ref="H83:P83"/>
    <mergeCell ref="S83:V83"/>
    <mergeCell ref="B79:C79"/>
    <mergeCell ref="B80:C80"/>
    <mergeCell ref="K80:P80"/>
    <mergeCell ref="J76:J77"/>
    <mergeCell ref="B78:C78"/>
    <mergeCell ref="A76:A77"/>
    <mergeCell ref="B76:C77"/>
    <mergeCell ref="H76:H77"/>
    <mergeCell ref="I76:I77"/>
    <mergeCell ref="K74:P77"/>
    <mergeCell ref="H74:J75"/>
    <mergeCell ref="K78:P78"/>
    <mergeCell ref="K79:P79"/>
    <mergeCell ref="F78:G78"/>
    <mergeCell ref="F79:G79"/>
    <mergeCell ref="D76:E77"/>
    <mergeCell ref="D78:E78"/>
    <mergeCell ref="D79:E79"/>
    <mergeCell ref="D80:E80"/>
    <mergeCell ref="R65:V65"/>
    <mergeCell ref="K64:P64"/>
    <mergeCell ref="B62:C62"/>
    <mergeCell ref="B63:C63"/>
    <mergeCell ref="K62:P62"/>
    <mergeCell ref="K63:P63"/>
    <mergeCell ref="F62:G62"/>
    <mergeCell ref="F63:G63"/>
    <mergeCell ref="F64:G64"/>
    <mergeCell ref="D62:E62"/>
    <mergeCell ref="D63:E63"/>
    <mergeCell ref="D64:E64"/>
    <mergeCell ref="B64:C64"/>
    <mergeCell ref="A65:G65"/>
    <mergeCell ref="A58:G59"/>
    <mergeCell ref="A60:A61"/>
    <mergeCell ref="B60:C61"/>
    <mergeCell ref="H60:H61"/>
    <mergeCell ref="I60:I61"/>
    <mergeCell ref="H65:P65"/>
    <mergeCell ref="D60:E61"/>
    <mergeCell ref="J60:J61"/>
    <mergeCell ref="K58:P61"/>
    <mergeCell ref="H58:J59"/>
    <mergeCell ref="F60:G61"/>
    <mergeCell ref="R49:V49"/>
    <mergeCell ref="A51:G51"/>
    <mergeCell ref="B52:G52"/>
    <mergeCell ref="B53:G53"/>
    <mergeCell ref="B54:G54"/>
    <mergeCell ref="B55:G55"/>
    <mergeCell ref="B47:G47"/>
    <mergeCell ref="B48:G48"/>
    <mergeCell ref="A49:G49"/>
    <mergeCell ref="H49:P49"/>
    <mergeCell ref="K47:P47"/>
    <mergeCell ref="K48:P48"/>
    <mergeCell ref="B44:G44"/>
    <mergeCell ref="B45:G45"/>
    <mergeCell ref="B46:G46"/>
    <mergeCell ref="K46:P46"/>
    <mergeCell ref="B41:G41"/>
    <mergeCell ref="B42:G42"/>
    <mergeCell ref="B43:G43"/>
    <mergeCell ref="J37:J38"/>
    <mergeCell ref="B39:G39"/>
    <mergeCell ref="B40:G40"/>
    <mergeCell ref="B32:G32"/>
    <mergeCell ref="B33:G33"/>
    <mergeCell ref="A35:G36"/>
    <mergeCell ref="S35:T35"/>
    <mergeCell ref="A37:A38"/>
    <mergeCell ref="B37:G38"/>
    <mergeCell ref="H37:H38"/>
    <mergeCell ref="I37:I38"/>
    <mergeCell ref="A27:P27"/>
    <mergeCell ref="A28:G28"/>
    <mergeCell ref="R28:V28"/>
    <mergeCell ref="B29:G29"/>
    <mergeCell ref="B30:G30"/>
    <mergeCell ref="B31:G31"/>
    <mergeCell ref="B25:G25"/>
    <mergeCell ref="H25:I25"/>
    <mergeCell ref="J25:K25"/>
    <mergeCell ref="L25:P25"/>
    <mergeCell ref="B26:G26"/>
    <mergeCell ref="H26:I26"/>
    <mergeCell ref="J26:K26"/>
    <mergeCell ref="L26:P26"/>
    <mergeCell ref="B23:G23"/>
    <mergeCell ref="H23:I23"/>
    <mergeCell ref="J23:K23"/>
    <mergeCell ref="L23:P23"/>
    <mergeCell ref="B24:G24"/>
    <mergeCell ref="H24:I24"/>
    <mergeCell ref="J24:K24"/>
    <mergeCell ref="L24:P24"/>
    <mergeCell ref="B21:G21"/>
    <mergeCell ref="H21:I21"/>
    <mergeCell ref="J21:K21"/>
    <mergeCell ref="L21:P21"/>
    <mergeCell ref="B22:G22"/>
    <mergeCell ref="H22:I22"/>
    <mergeCell ref="J22:K22"/>
    <mergeCell ref="L22:P22"/>
    <mergeCell ref="B19:G19"/>
    <mergeCell ref="H19:I19"/>
    <mergeCell ref="J19:K19"/>
    <mergeCell ref="L19:P19"/>
    <mergeCell ref="B20:G20"/>
    <mergeCell ref="H20:I20"/>
    <mergeCell ref="J20:K20"/>
    <mergeCell ref="L20:P20"/>
    <mergeCell ref="B17:G17"/>
    <mergeCell ref="H17:I17"/>
    <mergeCell ref="J17:K17"/>
    <mergeCell ref="L17:P17"/>
    <mergeCell ref="B18:G18"/>
    <mergeCell ref="H18:I18"/>
    <mergeCell ref="J18:K18"/>
    <mergeCell ref="L18:P18"/>
    <mergeCell ref="A12:P12"/>
    <mergeCell ref="A13:G14"/>
    <mergeCell ref="H13:I16"/>
    <mergeCell ref="J13:K16"/>
    <mergeCell ref="L13:P16"/>
    <mergeCell ref="A15:A16"/>
    <mergeCell ref="B15:G16"/>
    <mergeCell ref="A10:C10"/>
    <mergeCell ref="D10:P10"/>
    <mergeCell ref="A11:C11"/>
    <mergeCell ref="D11:P11"/>
    <mergeCell ref="A6:C6"/>
    <mergeCell ref="D6:P6"/>
    <mergeCell ref="A7:C7"/>
    <mergeCell ref="D7:P7"/>
    <mergeCell ref="A8:C8"/>
    <mergeCell ref="D8:P8"/>
    <mergeCell ref="A1:B4"/>
    <mergeCell ref="C1:K2"/>
    <mergeCell ref="M1:P1"/>
    <mergeCell ref="M2:P2"/>
    <mergeCell ref="C3:K4"/>
    <mergeCell ref="M3:P3"/>
    <mergeCell ref="M4:P4"/>
    <mergeCell ref="A9:C9"/>
    <mergeCell ref="D9:P9"/>
  </mergeCells>
  <conditionalFormatting sqref="B37">
    <cfRule type="expression" dxfId="1" priority="1">
      <formula>B37=0</formula>
    </cfRule>
  </conditionalFormatting>
  <dataValidations count="6">
    <dataValidation type="list" allowBlank="1" showInputMessage="1" showErrorMessage="1" sqref="J17:K26" xr:uid="{00000000-0002-0000-0700-000000000000}">
      <formula1>$U$17:$U$19</formula1>
    </dataValidation>
    <dataValidation type="list" allowBlank="1" showInputMessage="1" showErrorMessage="1" sqref="H17:I26" xr:uid="{00000000-0002-0000-0700-000001000000}">
      <formula1>$S$17:$S$19</formula1>
    </dataValidation>
    <dataValidation type="list" allowBlank="1" showInputMessage="1" showErrorMessage="1" sqref="WPL62:WPM63 WFP66:WFQ66 CX64:CY64 CZ62:DA63 WPL66:WPM66 MT64:MU64 MV62:MW63 CZ66:DA66 WP64:WQ64 WR62:WS63 MV66:MW66 AGL64:AGM64 AGN62:AGO63 WR66:WS66 AQH64:AQI64 AQJ62:AQK63 AGN66:AGO66 BAD64:BAE64 BAF62:BAG63 AQJ66:AQK66 BJZ64:BKA64 BKB62:BKC63 BAF66:BAG66 BTV64:BTW64 BTX62:BTY63 BKB66:BKC66 CDR64:CDS64 CDT62:CDU63 BTX66:BTY66 CNN64:CNO64 CNP62:CNQ63 CDT66:CDU66 CXJ64:CXK64 CXL62:CXM63 CNP66:CNQ66 DHF64:DHG64 DHH62:DHI63 CXL66:CXM66 DRB64:DRC64 DRD62:DRE63 DHH66:DHI66 EAX64:EAY64 EAZ62:EBA63 DRD66:DRE66 EKT64:EKU64 EKV62:EKW63 EAZ66:EBA66 EUP64:EUQ64 EUR62:EUS63 EKV66:EKW66 FEL64:FEM64 FEN62:FEO63 EUR66:EUS66 FOH64:FOI64 FOJ62:FOK63 FEN66:FEO66 FYD64:FYE64 FYF62:FYG63 FOJ66:FOK66 GHZ64:GIA64 GIB62:GIC63 FYF66:FYG66 GRV64:GRW64 GRX62:GRY63 GIB66:GIC66 HBR64:HBS64 HBT62:HBU63 GRX66:GRY66 HLN64:HLO64 HLP62:HLQ63 HBT66:HBU66 HVJ64:HVK64 HVL62:HVM63 HLP66:HLQ66 IFF64:IFG64 IFH62:IFI63 HVL66:HVM66 IPB64:IPC64 IPD62:IPE63 IFH66:IFI66 IYX64:IYY64 IYZ62:IZA63 IPD66:IPE66 JIT64:JIU64 JIV62:JIW63 IYZ66:IZA66 JSP64:JSQ64 JSR62:JSS63 JIV66:JIW66 KCL64:KCM64 KCN62:KCO63 JSR66:JSS66 KMH64:KMI64 KMJ62:KMK63 KCN66:KCO66 KWD64:KWE64 KWF62:KWG63 KMJ66:KMK66 LFZ64:LGA64 LGB62:LGC63 KWF66:KWG66 LPV64:LPW64 LPX62:LPY63 LGB66:LGC66 LZR64:LZS64 LZT62:LZU63 LPX66:LPY66 MJN64:MJO64 MJP62:MJQ63 LZT66:LZU66 MTJ64:MTK64 MTL62:MTM63 MJP66:MJQ66 NDF64:NDG64 NDH62:NDI63 MTL66:MTM66 NNB64:NNC64 NND62:NNE63 NDH66:NDI66 NWX64:NWY64 NWZ62:NXA63 NND66:NNE66 OGT64:OGU64 OGV62:OGW63 NWZ66:NXA66 OQP64:OQQ64 OQR62:OQS63 OGV66:OGW66 PAL64:PAM64 PAN62:PAO63 OQR66:OQS66 PKH64:PKI64 PKJ62:PKK63 PAN66:PAO66 PUD64:PUE64 PUF62:PUG63 PKJ66:PKK66 QDZ64:QEA64 QEB62:QEC63 PUF66:PUG66 QNV64:QNW64 QNX62:QNY63 QEB66:QEC66 QXR64:QXS64 QXT62:QXU63 QNX66:QNY66 RHN64:RHO64 RHP62:RHQ63 QXT66:QXU66 RRJ64:RRK64 RRL62:RRM63 RHP66:RHQ66 SBF64:SBG64 SBH62:SBI63 RRL66:RRM66 SLB64:SLC64 SLD62:SLE63 SBH66:SBI66 SUX64:SUY64 SUZ62:SVA63 SLD66:SLE66 TET64:TEU64 TEV62:TEW63 SUZ66:SVA66 TOP64:TOQ64 TOR62:TOS63 TEV66:TEW66 TYL64:TYM64 TYN62:TYO63 TOR66:TOS66 UIH64:UII64 UIJ62:UIK63 TYN66:TYO66 USD64:USE64 USF62:USG63 UIJ66:UIK66 VBZ64:VCA64 VCB62:VCC63 USF66:USG66 VLV64:VLW64 VLX62:VLY63 VCB66:VCC66 VVR64:VVS64 VVT62:VVU63 VLX66:VLY66 WFN64:WFO64 WFP62:WFQ63 WPJ64:WPK64 VVT66:VVU66" xr:uid="{00000000-0002-0000-0700-000002000000}">
      <formula1>$K$111:$K$115</formula1>
    </dataValidation>
    <dataValidation type="list" allowBlank="1" showInputMessage="1" showErrorMessage="1" sqref="WEW62:WFE63 VBI66:VBQ66 VVA62:VVI63 URM66:URU66 VLE62:VLM63 UHQ66:UHY66 VBI62:VBQ63 TXU66:TYC66 URM62:URU63 TNY66:TOG66 UHQ62:UHY63 TEC66:TEK66 TXU62:TYC63 SUG66:SUO66 TNY62:TOG63 SKK66:SKS66 TEC62:TEK63 SAO66:SAW66 SUG62:SUO63 RQS66:RRA66 SKK62:SKS63 RGW66:RHE66 SAO62:SAW63 QXA66:QXI66 RQS62:RRA63 QNE66:QNM66 RGW62:RHE63 QDI66:QDQ66 QXA62:QXI63 PTM66:PTU66 QNE62:QNM63 PJQ66:PJY66 QDI62:QDQ63 OZU66:PAC66 PTM62:PTU63 OPY66:OQG66 PJQ62:PJY63 OGC66:OGK66 OZU62:PAC63 NWG66:NWO66 OPY62:OQG63 NMK66:NMS66 OGC62:OGK63 NCO66:NCW66 NWG62:NWO63 MSS66:MTA66 NMK62:NMS63 MIW66:MJE66 NCO62:NCW63 LZA66:LZI66 MSS62:MTA63 LPE66:LPM66 MIW62:MJE63 LFI66:LFQ66 LZA62:LZI63 KVM66:KVU66 LPE62:LPM63 KLQ66:KLY66 LFI62:LFQ63 KBU66:KCC66 KVM62:KVU63 JRY66:JSG66 KLQ62:KLY63 JIC66:JIK66 KBU62:KCC63 IYG66:IYO66 JRY62:JSG63 IOK66:IOS66 JIC62:JIK63 IEO66:IEW66 IYG62:IYO63 HUS66:HVA66 IOK62:IOS63 HKW66:HLE66 IEO62:IEW63 HBA66:HBI66 HUS62:HVA63 GRE66:GRM66 HKW62:HLE63 GHI66:GHQ66 HBA62:HBI63 FXM66:FXU66 GRE62:GRM63 FNQ66:FNY66 GHI62:GHQ63 FDU66:FEC66 FXM62:FXU63 ETY66:EUG66 FNQ62:FNY63 EKC66:EKK66 FDU62:FEC63 EAG66:EAO66 ETY62:EUG63 DQK66:DQS66 EKC62:EKK63 DGO66:DGW66 EAG62:EAO63 CWS66:CXA66 DQK62:DQS63 CMW66:CNE66 DGO62:DGW63 CDA66:CDI66 CWS62:CXA63 BTE66:BTM66 CMW62:CNE63 BJI66:BJQ66 CDA62:CDI63 AZM66:AZU66 BTE62:BTM63 APQ66:APY66 BJI62:BJQ63 AFU66:AGC66 AZM62:AZU63 CG66:CO66 APQ62:APY63 WOS66:WPA66 AFU62:AGC63 VY66:WG66 CG62:CO63 MC66:MK66 WOS62:WPA63 WEW66:WFE66 VY62:WG63 VVA66:VVI66 MC62:MK63 VLE66:VLM66 WEU64:WFC64 MA64:MI64 VW64:WE64 WOQ64:WOY64 CE64:CM64 AFS64:AGA64 APO64:APW64 AZK64:AZS64 BJG64:BJO64 BTC64:BTK64 CCY64:CDG64 CMU64:CNC64 CWQ64:CWY64 DGM64:DGU64 DQI64:DQQ64 EAE64:EAM64 EKA64:EKI64 ETW64:EUE64 FDS64:FEA64 FNO64:FNW64 FXK64:FXS64 GHG64:GHO64 GRC64:GRK64 HAY64:HBG64 HKU64:HLC64 HUQ64:HUY64 IEM64:IEU64 IOI64:IOQ64 IYE64:IYM64 JIA64:JII64 JRW64:JSE64 KBS64:KCA64 KLO64:KLW64 KVK64:KVS64 LFG64:LFO64 LPC64:LPK64 LYY64:LZG64 MIU64:MJC64 MSQ64:MSY64 NCM64:NCU64 NMI64:NMQ64 NWE64:NWM64 OGA64:OGI64 OPW64:OQE64 OZS64:PAA64 PJO64:PJW64 PTK64:PTS64 QDG64:QDO64 QNC64:QNK64 QWY64:QXG64 RGU64:RHC64 RQQ64:RQY64 SAM64:SAU64 SKI64:SKQ64 SUE64:SUM64 TEA64:TEI64 TNW64:TOE64 TXS64:TYA64 UHO64:UHW64 URK64:URS64 VBG64:VBO64 VLC64:VLK64 VUY64:VVG64" xr:uid="{00000000-0002-0000-0700-000003000000}">
      <formula1>COMPETENCIAS</formula1>
    </dataValidation>
    <dataValidation type="list" allowBlank="1" showInputMessage="1" showErrorMessage="1" sqref="H39:H40" xr:uid="{00000000-0002-0000-0700-000004000000}">
      <formula1>$T$59:$T$61</formula1>
    </dataValidation>
    <dataValidation type="list" allowBlank="1" showInputMessage="1" showErrorMessage="1" sqref="WFP17:WFQ27 CZ17:DA27 MV78:MW80 WPL78:WPM80 CZ78:DA80 WFP78:WFQ80 VVT78:VVU80 VLX78:VLY80 VCB78:VCC80 USF78:USG80 UIJ78:UIK80 TYN78:TYO80 TOR78:TOS80 TEV78:TEW80 SUZ78:SVA80 SLD78:SLE80 SBH78:SBI80 RRL78:RRM80 RHP78:RHQ80 QXT78:QXU80 QNX78:QNY80 QEB78:QEC80 PUF78:PUG80 PKJ78:PKK80 PAN78:PAO80 OQR78:OQS80 OGV78:OGW80 NWZ78:NXA80 NND78:NNE80 NDH78:NDI80 MTL78:MTM80 MJP78:MJQ80 LZT78:LZU80 LPX78:LPY80 LGB78:LGC80 KWF78:KWG80 KMJ78:KMK80 KCN78:KCO80 JSR78:JSS80 JIV78:JIW80 IYZ78:IZA80 IPD78:IPE80 IFH78:IFI80 HVL78:HVM80 HLP78:HLQ80 HBT78:HBU80 GRX78:GRY80 GIB78:GIC80 FYF78:FYG80 FOJ78:FOK80 FEN78:FEO80 EUR78:EUS80 EKV78:EKW80 EAZ78:EBA80 DRD78:DRE80 DHH78:DHI80 CXL78:CXM80 CNP78:CNQ80 CDT78:CDU80 BTX78:BTY80 BKB78:BKC80 BAF78:BAG80 AQJ78:AQK80 AGN78:AGO80 WR78:WS80 WR82:WS82 AGN82:AGO82 AQJ82:AQK82 BAF82:BAG82 BKB82:BKC82 BTX82:BTY82 CDT82:CDU82 CNP82:CNQ82 CXL82:CXM82 DHH82:DHI82 DRD82:DRE82 EAZ82:EBA82 EKV82:EKW82 EUR82:EUS82 FEN82:FEO82 FOJ82:FOK82 FYF82:FYG82 GIB82:GIC82 GRX82:GRY82 HBT82:HBU82 HLP82:HLQ82 HVL82:HVM82 IFH82:IFI82 IPD82:IPE82 IYZ82:IZA82 JIV82:JIW82 JSR82:JSS82 KCN82:KCO82 KMJ82:KMK82 KWF82:KWG82 LGB82:LGC82 LPX82:LPY82 LZT82:LZU82 MJP82:MJQ82 MTL82:MTM82 NDH82:NDI82 NND82:NNE82 NWZ82:NXA82 OGV82:OGW82 OQR82:OQS82 PAN82:PAO82 PKJ82:PKK82 PUF82:PUG82 QEB82:QEC82 QNX82:QNY82 QXT82:QXU82 RHP82:RHQ82 RRL82:RRM82 SBH82:SBI82 SLD82:SLE82 SUZ82:SVA82 TEV82:TEW82 TOR82:TOS82 TYN82:TYO82 UIJ82:UIK82 USF82:USG82 VCB82:VCC82 VLX82:VLY82 VVT82:VVU82 WFP82:WFQ82 CZ82:DA82 MV82:MW82 WPL17:WPM27 MV17:MW27 WR17:WS27 AGN17:AGO27 AQJ17:AQK27 BAF17:BAG27 BKB17:BKC27 BTX17:BTY27 CDT17:CDU27 CNP17:CNQ27 CXL17:CXM27 DHH17:DHI27 DRD17:DRE27 EAZ17:EBA27 EKV17:EKW27 EUR17:EUS27 FEN17:FEO27 FOJ17:FOK27 FYF17:FYG27 GIB17:GIC27 GRX17:GRY27 HBT17:HBU27 HLP17:HLQ27 HVL17:HVM27 IFH17:IFI27 IPD17:IPE27 IYZ17:IZA27 JIV17:JIW27 JSR17:JSS27 KCN17:KCO27 KMJ17:KMK27 KWF17:KWG27 LGB17:LGC27 LPX17:LPY27 LZT17:LZU27 MJP17:MJQ27 MTL17:MTM27 NDH17:NDI27 NND17:NNE27 NWZ17:NXA27 OGV17:OGW27 OQR17:OQS27 PAN17:PAO27 PKJ17:PKK27 PUF17:PUG27 QEB17:QEC27 QNX17:QNY27 QXT17:QXU27 RHP17:RHQ27 RRL17:RRM27 SBH17:SBI27 SLD17:SLE27 SUZ17:SVA27 TEV17:TEW27 TOR17:TOS27 TYN17:TYO27 UIJ17:UIK27 USF17:USG27 VCB17:VCC27 VLX17:VLY27 VVT17:VVU27 WPL82:WPM82" xr:uid="{00000000-0002-0000-0700-000005000000}">
      <formula1>$L$111:$L$115</formula1>
    </dataValidation>
  </dataValidations>
  <pageMargins left="0.7" right="0.7" top="0.75" bottom="0.75" header="0.3" footer="0.3"/>
  <pageSetup scale="29" orientation="portrait" horizontalDpi="4294967294" verticalDpi="4294967294"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8433" r:id="rId5" name="Option Button 1">
              <controlPr locked="0" defaultSize="0" autoFill="0" autoLine="0" autoPict="0">
                <anchor moveWithCells="1">
                  <from>
                    <xdr:col>7</xdr:col>
                    <xdr:colOff>171450</xdr:colOff>
                    <xdr:row>61</xdr:row>
                    <xdr:rowOff>95250</xdr:rowOff>
                  </from>
                  <to>
                    <xdr:col>7</xdr:col>
                    <xdr:colOff>390525</xdr:colOff>
                    <xdr:row>61</xdr:row>
                    <xdr:rowOff>352425</xdr:rowOff>
                  </to>
                </anchor>
              </controlPr>
            </control>
          </mc:Choice>
        </mc:AlternateContent>
        <mc:AlternateContent xmlns:mc="http://schemas.openxmlformats.org/markup-compatibility/2006">
          <mc:Choice Requires="x14">
            <control shapeId="18434" r:id="rId6" name="Option Button 2">
              <controlPr locked="0" defaultSize="0" autoFill="0" autoLine="0" autoPict="0">
                <anchor moveWithCells="1">
                  <from>
                    <xdr:col>8</xdr:col>
                    <xdr:colOff>180975</xdr:colOff>
                    <xdr:row>61</xdr:row>
                    <xdr:rowOff>95250</xdr:rowOff>
                  </from>
                  <to>
                    <xdr:col>8</xdr:col>
                    <xdr:colOff>400050</xdr:colOff>
                    <xdr:row>61</xdr:row>
                    <xdr:rowOff>352425</xdr:rowOff>
                  </to>
                </anchor>
              </controlPr>
            </control>
          </mc:Choice>
        </mc:AlternateContent>
        <mc:AlternateContent xmlns:mc="http://schemas.openxmlformats.org/markup-compatibility/2006">
          <mc:Choice Requires="x14">
            <control shapeId="18435" r:id="rId7" name="Option Button 3">
              <controlPr locked="0" defaultSize="0" autoFill="0" autoLine="0" autoPict="0">
                <anchor moveWithCells="1">
                  <from>
                    <xdr:col>9</xdr:col>
                    <xdr:colOff>190500</xdr:colOff>
                    <xdr:row>61</xdr:row>
                    <xdr:rowOff>95250</xdr:rowOff>
                  </from>
                  <to>
                    <xdr:col>9</xdr:col>
                    <xdr:colOff>409575</xdr:colOff>
                    <xdr:row>61</xdr:row>
                    <xdr:rowOff>352425</xdr:rowOff>
                  </to>
                </anchor>
              </controlPr>
            </control>
          </mc:Choice>
        </mc:AlternateContent>
        <mc:AlternateContent xmlns:mc="http://schemas.openxmlformats.org/markup-compatibility/2006">
          <mc:Choice Requires="x14">
            <control shapeId="18438" r:id="rId8" name="Group Box 6">
              <controlPr defaultSize="0" autoFill="0" autoPict="0">
                <anchor moveWithCells="1">
                  <from>
                    <xdr:col>7</xdr:col>
                    <xdr:colOff>0</xdr:colOff>
                    <xdr:row>61</xdr:row>
                    <xdr:rowOff>0</xdr:rowOff>
                  </from>
                  <to>
                    <xdr:col>10</xdr:col>
                    <xdr:colOff>9525</xdr:colOff>
                    <xdr:row>62</xdr:row>
                    <xdr:rowOff>0</xdr:rowOff>
                  </to>
                </anchor>
              </controlPr>
            </control>
          </mc:Choice>
        </mc:AlternateContent>
        <mc:AlternateContent xmlns:mc="http://schemas.openxmlformats.org/markup-compatibility/2006">
          <mc:Choice Requires="x14">
            <control shapeId="18439" r:id="rId9" name="Option Button 7">
              <controlPr locked="0" defaultSize="0" autoFill="0" autoLine="0" autoPict="0">
                <anchor moveWithCells="1">
                  <from>
                    <xdr:col>7</xdr:col>
                    <xdr:colOff>180975</xdr:colOff>
                    <xdr:row>62</xdr:row>
                    <xdr:rowOff>76200</xdr:rowOff>
                  </from>
                  <to>
                    <xdr:col>7</xdr:col>
                    <xdr:colOff>447675</xdr:colOff>
                    <xdr:row>62</xdr:row>
                    <xdr:rowOff>361950</xdr:rowOff>
                  </to>
                </anchor>
              </controlPr>
            </control>
          </mc:Choice>
        </mc:AlternateContent>
        <mc:AlternateContent xmlns:mc="http://schemas.openxmlformats.org/markup-compatibility/2006">
          <mc:Choice Requires="x14">
            <control shapeId="18440" r:id="rId10" name="Option Button 8">
              <controlPr locked="0" defaultSize="0" autoFill="0" autoLine="0" autoPict="0">
                <anchor moveWithCells="1">
                  <from>
                    <xdr:col>8</xdr:col>
                    <xdr:colOff>190500</xdr:colOff>
                    <xdr:row>62</xdr:row>
                    <xdr:rowOff>76200</xdr:rowOff>
                  </from>
                  <to>
                    <xdr:col>8</xdr:col>
                    <xdr:colOff>457200</xdr:colOff>
                    <xdr:row>62</xdr:row>
                    <xdr:rowOff>361950</xdr:rowOff>
                  </to>
                </anchor>
              </controlPr>
            </control>
          </mc:Choice>
        </mc:AlternateContent>
        <mc:AlternateContent xmlns:mc="http://schemas.openxmlformats.org/markup-compatibility/2006">
          <mc:Choice Requires="x14">
            <control shapeId="18441" r:id="rId11" name="Option Button 9">
              <controlPr locked="0" defaultSize="0" autoFill="0" autoLine="0" autoPict="0">
                <anchor moveWithCells="1">
                  <from>
                    <xdr:col>9</xdr:col>
                    <xdr:colOff>180975</xdr:colOff>
                    <xdr:row>62</xdr:row>
                    <xdr:rowOff>85725</xdr:rowOff>
                  </from>
                  <to>
                    <xdr:col>9</xdr:col>
                    <xdr:colOff>447675</xdr:colOff>
                    <xdr:row>62</xdr:row>
                    <xdr:rowOff>371475</xdr:rowOff>
                  </to>
                </anchor>
              </controlPr>
            </control>
          </mc:Choice>
        </mc:AlternateContent>
        <mc:AlternateContent xmlns:mc="http://schemas.openxmlformats.org/markup-compatibility/2006">
          <mc:Choice Requires="x14">
            <control shapeId="18444" r:id="rId12" name="Group Box 12">
              <controlPr defaultSize="0" autoFill="0" autoPict="0">
                <anchor moveWithCells="1">
                  <from>
                    <xdr:col>6</xdr:col>
                    <xdr:colOff>3781425</xdr:colOff>
                    <xdr:row>62</xdr:row>
                    <xdr:rowOff>0</xdr:rowOff>
                  </from>
                  <to>
                    <xdr:col>10</xdr:col>
                    <xdr:colOff>9525</xdr:colOff>
                    <xdr:row>63</xdr:row>
                    <xdr:rowOff>0</xdr:rowOff>
                  </to>
                </anchor>
              </controlPr>
            </control>
          </mc:Choice>
        </mc:AlternateContent>
        <mc:AlternateContent xmlns:mc="http://schemas.openxmlformats.org/markup-compatibility/2006">
          <mc:Choice Requires="x14">
            <control shapeId="18445" r:id="rId13" name="Option Button 13">
              <controlPr locked="0" defaultSize="0" autoFill="0" autoLine="0" autoPict="0">
                <anchor moveWithCells="1">
                  <from>
                    <xdr:col>7</xdr:col>
                    <xdr:colOff>171450</xdr:colOff>
                    <xdr:row>63</xdr:row>
                    <xdr:rowOff>85725</xdr:rowOff>
                  </from>
                  <to>
                    <xdr:col>7</xdr:col>
                    <xdr:colOff>400050</xdr:colOff>
                    <xdr:row>63</xdr:row>
                    <xdr:rowOff>342900</xdr:rowOff>
                  </to>
                </anchor>
              </controlPr>
            </control>
          </mc:Choice>
        </mc:AlternateContent>
        <mc:AlternateContent xmlns:mc="http://schemas.openxmlformats.org/markup-compatibility/2006">
          <mc:Choice Requires="x14">
            <control shapeId="18446" r:id="rId14" name="Option Button 14">
              <controlPr locked="0" defaultSize="0" autoFill="0" autoLine="0" autoPict="0">
                <anchor moveWithCells="1">
                  <from>
                    <xdr:col>8</xdr:col>
                    <xdr:colOff>180975</xdr:colOff>
                    <xdr:row>63</xdr:row>
                    <xdr:rowOff>85725</xdr:rowOff>
                  </from>
                  <to>
                    <xdr:col>8</xdr:col>
                    <xdr:colOff>409575</xdr:colOff>
                    <xdr:row>63</xdr:row>
                    <xdr:rowOff>342900</xdr:rowOff>
                  </to>
                </anchor>
              </controlPr>
            </control>
          </mc:Choice>
        </mc:AlternateContent>
        <mc:AlternateContent xmlns:mc="http://schemas.openxmlformats.org/markup-compatibility/2006">
          <mc:Choice Requires="x14">
            <control shapeId="18447" r:id="rId15" name="Option Button 15">
              <controlPr locked="0" defaultSize="0" autoFill="0" autoLine="0" autoPict="0">
                <anchor moveWithCells="1">
                  <from>
                    <xdr:col>9</xdr:col>
                    <xdr:colOff>171450</xdr:colOff>
                    <xdr:row>63</xdr:row>
                    <xdr:rowOff>85725</xdr:rowOff>
                  </from>
                  <to>
                    <xdr:col>9</xdr:col>
                    <xdr:colOff>400050</xdr:colOff>
                    <xdr:row>63</xdr:row>
                    <xdr:rowOff>342900</xdr:rowOff>
                  </to>
                </anchor>
              </controlPr>
            </control>
          </mc:Choice>
        </mc:AlternateContent>
        <mc:AlternateContent xmlns:mc="http://schemas.openxmlformats.org/markup-compatibility/2006">
          <mc:Choice Requires="x14">
            <control shapeId="18450" r:id="rId16" name="Option Button 18">
              <controlPr locked="0" defaultSize="0" autoFill="0" autoLine="0" autoPict="0">
                <anchor moveWithCells="1">
                  <from>
                    <xdr:col>7</xdr:col>
                    <xdr:colOff>171450</xdr:colOff>
                    <xdr:row>77</xdr:row>
                    <xdr:rowOff>66675</xdr:rowOff>
                  </from>
                  <to>
                    <xdr:col>7</xdr:col>
                    <xdr:colOff>476250</xdr:colOff>
                    <xdr:row>77</xdr:row>
                    <xdr:rowOff>381000</xdr:rowOff>
                  </to>
                </anchor>
              </controlPr>
            </control>
          </mc:Choice>
        </mc:AlternateContent>
        <mc:AlternateContent xmlns:mc="http://schemas.openxmlformats.org/markup-compatibility/2006">
          <mc:Choice Requires="x14">
            <control shapeId="18451" r:id="rId17" name="Option Button 19">
              <controlPr locked="0" defaultSize="0" autoFill="0" autoLine="0" autoPict="0">
                <anchor moveWithCells="1">
                  <from>
                    <xdr:col>8</xdr:col>
                    <xdr:colOff>190500</xdr:colOff>
                    <xdr:row>77</xdr:row>
                    <xdr:rowOff>76200</xdr:rowOff>
                  </from>
                  <to>
                    <xdr:col>8</xdr:col>
                    <xdr:colOff>495300</xdr:colOff>
                    <xdr:row>77</xdr:row>
                    <xdr:rowOff>390525</xdr:rowOff>
                  </to>
                </anchor>
              </controlPr>
            </control>
          </mc:Choice>
        </mc:AlternateContent>
        <mc:AlternateContent xmlns:mc="http://schemas.openxmlformats.org/markup-compatibility/2006">
          <mc:Choice Requires="x14">
            <control shapeId="18452" r:id="rId18" name="Option Button 20">
              <controlPr locked="0" defaultSize="0" autoFill="0" autoLine="0" autoPict="0">
                <anchor moveWithCells="1">
                  <from>
                    <xdr:col>9</xdr:col>
                    <xdr:colOff>180975</xdr:colOff>
                    <xdr:row>77</xdr:row>
                    <xdr:rowOff>76200</xdr:rowOff>
                  </from>
                  <to>
                    <xdr:col>9</xdr:col>
                    <xdr:colOff>485775</xdr:colOff>
                    <xdr:row>77</xdr:row>
                    <xdr:rowOff>390525</xdr:rowOff>
                  </to>
                </anchor>
              </controlPr>
            </control>
          </mc:Choice>
        </mc:AlternateContent>
        <mc:AlternateContent xmlns:mc="http://schemas.openxmlformats.org/markup-compatibility/2006">
          <mc:Choice Requires="x14">
            <control shapeId="18456" r:id="rId19" name="Option Button 24">
              <controlPr locked="0" defaultSize="0" autoFill="0" autoLine="0" autoPict="0">
                <anchor moveWithCells="1">
                  <from>
                    <xdr:col>7</xdr:col>
                    <xdr:colOff>161925</xdr:colOff>
                    <xdr:row>78</xdr:row>
                    <xdr:rowOff>95250</xdr:rowOff>
                  </from>
                  <to>
                    <xdr:col>7</xdr:col>
                    <xdr:colOff>466725</xdr:colOff>
                    <xdr:row>78</xdr:row>
                    <xdr:rowOff>409575</xdr:rowOff>
                  </to>
                </anchor>
              </controlPr>
            </control>
          </mc:Choice>
        </mc:AlternateContent>
        <mc:AlternateContent xmlns:mc="http://schemas.openxmlformats.org/markup-compatibility/2006">
          <mc:Choice Requires="x14">
            <control shapeId="18457" r:id="rId20" name="Option Button 25">
              <controlPr locked="0" defaultSize="0" autoFill="0" autoLine="0" autoPict="0">
                <anchor moveWithCells="1">
                  <from>
                    <xdr:col>8</xdr:col>
                    <xdr:colOff>190500</xdr:colOff>
                    <xdr:row>78</xdr:row>
                    <xdr:rowOff>95250</xdr:rowOff>
                  </from>
                  <to>
                    <xdr:col>8</xdr:col>
                    <xdr:colOff>495300</xdr:colOff>
                    <xdr:row>78</xdr:row>
                    <xdr:rowOff>409575</xdr:rowOff>
                  </to>
                </anchor>
              </controlPr>
            </control>
          </mc:Choice>
        </mc:AlternateContent>
        <mc:AlternateContent xmlns:mc="http://schemas.openxmlformats.org/markup-compatibility/2006">
          <mc:Choice Requires="x14">
            <control shapeId="18458" r:id="rId21" name="Option Button 26">
              <controlPr locked="0" defaultSize="0" autoFill="0" autoLine="0" autoPict="0">
                <anchor moveWithCells="1">
                  <from>
                    <xdr:col>9</xdr:col>
                    <xdr:colOff>180975</xdr:colOff>
                    <xdr:row>78</xdr:row>
                    <xdr:rowOff>95250</xdr:rowOff>
                  </from>
                  <to>
                    <xdr:col>9</xdr:col>
                    <xdr:colOff>485775</xdr:colOff>
                    <xdr:row>78</xdr:row>
                    <xdr:rowOff>409575</xdr:rowOff>
                  </to>
                </anchor>
              </controlPr>
            </control>
          </mc:Choice>
        </mc:AlternateContent>
        <mc:AlternateContent xmlns:mc="http://schemas.openxmlformats.org/markup-compatibility/2006">
          <mc:Choice Requires="x14">
            <control shapeId="18462" r:id="rId22" name="Option Button 30">
              <controlPr locked="0" defaultSize="0" autoFill="0" autoLine="0" autoPict="0">
                <anchor moveWithCells="1">
                  <from>
                    <xdr:col>7</xdr:col>
                    <xdr:colOff>171450</xdr:colOff>
                    <xdr:row>79</xdr:row>
                    <xdr:rowOff>76200</xdr:rowOff>
                  </from>
                  <to>
                    <xdr:col>7</xdr:col>
                    <xdr:colOff>476250</xdr:colOff>
                    <xdr:row>79</xdr:row>
                    <xdr:rowOff>381000</xdr:rowOff>
                  </to>
                </anchor>
              </controlPr>
            </control>
          </mc:Choice>
        </mc:AlternateContent>
        <mc:AlternateContent xmlns:mc="http://schemas.openxmlformats.org/markup-compatibility/2006">
          <mc:Choice Requires="x14">
            <control shapeId="18463" r:id="rId23" name="Option Button 31">
              <controlPr locked="0" defaultSize="0" autoFill="0" autoLine="0" autoPict="0">
                <anchor moveWithCells="1">
                  <from>
                    <xdr:col>8</xdr:col>
                    <xdr:colOff>190500</xdr:colOff>
                    <xdr:row>79</xdr:row>
                    <xdr:rowOff>76200</xdr:rowOff>
                  </from>
                  <to>
                    <xdr:col>8</xdr:col>
                    <xdr:colOff>495300</xdr:colOff>
                    <xdr:row>79</xdr:row>
                    <xdr:rowOff>381000</xdr:rowOff>
                  </to>
                </anchor>
              </controlPr>
            </control>
          </mc:Choice>
        </mc:AlternateContent>
        <mc:AlternateContent xmlns:mc="http://schemas.openxmlformats.org/markup-compatibility/2006">
          <mc:Choice Requires="x14">
            <control shapeId="18464" r:id="rId24" name="Option Button 32">
              <controlPr locked="0" defaultSize="0" autoFill="0" autoLine="0" autoPict="0">
                <anchor moveWithCells="1">
                  <from>
                    <xdr:col>9</xdr:col>
                    <xdr:colOff>171450</xdr:colOff>
                    <xdr:row>79</xdr:row>
                    <xdr:rowOff>76200</xdr:rowOff>
                  </from>
                  <to>
                    <xdr:col>9</xdr:col>
                    <xdr:colOff>476250</xdr:colOff>
                    <xdr:row>79</xdr:row>
                    <xdr:rowOff>381000</xdr:rowOff>
                  </to>
                </anchor>
              </controlPr>
            </control>
          </mc:Choice>
        </mc:AlternateContent>
        <mc:AlternateContent xmlns:mc="http://schemas.openxmlformats.org/markup-compatibility/2006">
          <mc:Choice Requires="x14">
            <control shapeId="18469" r:id="rId25" name="Group Box 37">
              <controlPr locked="0" defaultSize="0" autoFill="0" autoPict="0">
                <anchor moveWithCells="1">
                  <from>
                    <xdr:col>7</xdr:col>
                    <xdr:colOff>0</xdr:colOff>
                    <xdr:row>39</xdr:row>
                    <xdr:rowOff>0</xdr:rowOff>
                  </from>
                  <to>
                    <xdr:col>10</xdr:col>
                    <xdr:colOff>9525</xdr:colOff>
                    <xdr:row>40</xdr:row>
                    <xdr:rowOff>0</xdr:rowOff>
                  </to>
                </anchor>
              </controlPr>
            </control>
          </mc:Choice>
        </mc:AlternateContent>
        <mc:AlternateContent xmlns:mc="http://schemas.openxmlformats.org/markup-compatibility/2006">
          <mc:Choice Requires="x14">
            <control shapeId="18470" r:id="rId26" name="Group Box 38">
              <controlPr defaultSize="0" autoFill="0" autoPict="0">
                <anchor moveWithCells="1">
                  <from>
                    <xdr:col>7</xdr:col>
                    <xdr:colOff>0</xdr:colOff>
                    <xdr:row>40</xdr:row>
                    <xdr:rowOff>0</xdr:rowOff>
                  </from>
                  <to>
                    <xdr:col>10</xdr:col>
                    <xdr:colOff>9525</xdr:colOff>
                    <xdr:row>41</xdr:row>
                    <xdr:rowOff>0</xdr:rowOff>
                  </to>
                </anchor>
              </controlPr>
            </control>
          </mc:Choice>
        </mc:AlternateContent>
        <mc:AlternateContent xmlns:mc="http://schemas.openxmlformats.org/markup-compatibility/2006">
          <mc:Choice Requires="x14">
            <control shapeId="18474" r:id="rId27" name="Group Box 42">
              <controlPr defaultSize="0" autoFill="0" autoPict="0">
                <anchor moveWithCells="1">
                  <from>
                    <xdr:col>7</xdr:col>
                    <xdr:colOff>0</xdr:colOff>
                    <xdr:row>44</xdr:row>
                    <xdr:rowOff>0</xdr:rowOff>
                  </from>
                  <to>
                    <xdr:col>10</xdr:col>
                    <xdr:colOff>9525</xdr:colOff>
                    <xdr:row>45</xdr:row>
                    <xdr:rowOff>0</xdr:rowOff>
                  </to>
                </anchor>
              </controlPr>
            </control>
          </mc:Choice>
        </mc:AlternateContent>
        <mc:AlternateContent xmlns:mc="http://schemas.openxmlformats.org/markup-compatibility/2006">
          <mc:Choice Requires="x14">
            <control shapeId="18475" r:id="rId28" name="Group Box 43">
              <controlPr defaultSize="0" autoFill="0" autoPict="0">
                <anchor moveWithCells="1">
                  <from>
                    <xdr:col>7</xdr:col>
                    <xdr:colOff>0</xdr:colOff>
                    <xdr:row>45</xdr:row>
                    <xdr:rowOff>0</xdr:rowOff>
                  </from>
                  <to>
                    <xdr:col>10</xdr:col>
                    <xdr:colOff>9525</xdr:colOff>
                    <xdr:row>46</xdr:row>
                    <xdr:rowOff>0</xdr:rowOff>
                  </to>
                </anchor>
              </controlPr>
            </control>
          </mc:Choice>
        </mc:AlternateContent>
        <mc:AlternateContent xmlns:mc="http://schemas.openxmlformats.org/markup-compatibility/2006">
          <mc:Choice Requires="x14">
            <control shapeId="18476" r:id="rId29" name="Group Box 44">
              <controlPr defaultSize="0" autoFill="0" autoPict="0">
                <anchor moveWithCells="1">
                  <from>
                    <xdr:col>7</xdr:col>
                    <xdr:colOff>0</xdr:colOff>
                    <xdr:row>46</xdr:row>
                    <xdr:rowOff>0</xdr:rowOff>
                  </from>
                  <to>
                    <xdr:col>10</xdr:col>
                    <xdr:colOff>9525</xdr:colOff>
                    <xdr:row>47</xdr:row>
                    <xdr:rowOff>0</xdr:rowOff>
                  </to>
                </anchor>
              </controlPr>
            </control>
          </mc:Choice>
        </mc:AlternateContent>
        <mc:AlternateContent xmlns:mc="http://schemas.openxmlformats.org/markup-compatibility/2006">
          <mc:Choice Requires="x14">
            <control shapeId="18478" r:id="rId30" name="Option Button 46">
              <controlPr locked="0" defaultSize="0" autoFill="0" autoLine="0" autoPict="0">
                <anchor moveWithCells="1">
                  <from>
                    <xdr:col>7</xdr:col>
                    <xdr:colOff>190500</xdr:colOff>
                    <xdr:row>39</xdr:row>
                    <xdr:rowOff>57150</xdr:rowOff>
                  </from>
                  <to>
                    <xdr:col>7</xdr:col>
                    <xdr:colOff>495300</xdr:colOff>
                    <xdr:row>39</xdr:row>
                    <xdr:rowOff>276225</xdr:rowOff>
                  </to>
                </anchor>
              </controlPr>
            </control>
          </mc:Choice>
        </mc:AlternateContent>
        <mc:AlternateContent xmlns:mc="http://schemas.openxmlformats.org/markup-compatibility/2006">
          <mc:Choice Requires="x14">
            <control shapeId="18479" r:id="rId31" name="Option Button 47">
              <controlPr locked="0" defaultSize="0" autoFill="0" autoLine="0" autoPict="0">
                <anchor moveWithCells="1">
                  <from>
                    <xdr:col>8</xdr:col>
                    <xdr:colOff>190500</xdr:colOff>
                    <xdr:row>39</xdr:row>
                    <xdr:rowOff>57150</xdr:rowOff>
                  </from>
                  <to>
                    <xdr:col>8</xdr:col>
                    <xdr:colOff>495300</xdr:colOff>
                    <xdr:row>39</xdr:row>
                    <xdr:rowOff>276225</xdr:rowOff>
                  </to>
                </anchor>
              </controlPr>
            </control>
          </mc:Choice>
        </mc:AlternateContent>
        <mc:AlternateContent xmlns:mc="http://schemas.openxmlformats.org/markup-compatibility/2006">
          <mc:Choice Requires="x14">
            <control shapeId="18480" r:id="rId32" name="Option Button 48">
              <controlPr locked="0" defaultSize="0" autoFill="0" autoLine="0" autoPict="0">
                <anchor moveWithCells="1">
                  <from>
                    <xdr:col>9</xdr:col>
                    <xdr:colOff>190500</xdr:colOff>
                    <xdr:row>39</xdr:row>
                    <xdr:rowOff>57150</xdr:rowOff>
                  </from>
                  <to>
                    <xdr:col>9</xdr:col>
                    <xdr:colOff>495300</xdr:colOff>
                    <xdr:row>39</xdr:row>
                    <xdr:rowOff>276225</xdr:rowOff>
                  </to>
                </anchor>
              </controlPr>
            </control>
          </mc:Choice>
        </mc:AlternateContent>
        <mc:AlternateContent xmlns:mc="http://schemas.openxmlformats.org/markup-compatibility/2006">
          <mc:Choice Requires="x14">
            <control shapeId="18483" r:id="rId33" name="Option Button 51">
              <controlPr locked="0" defaultSize="0" autoFill="0" autoLine="0" autoPict="0">
                <anchor moveWithCells="1">
                  <from>
                    <xdr:col>7</xdr:col>
                    <xdr:colOff>190500</xdr:colOff>
                    <xdr:row>40</xdr:row>
                    <xdr:rowOff>47625</xdr:rowOff>
                  </from>
                  <to>
                    <xdr:col>7</xdr:col>
                    <xdr:colOff>495300</xdr:colOff>
                    <xdr:row>40</xdr:row>
                    <xdr:rowOff>266700</xdr:rowOff>
                  </to>
                </anchor>
              </controlPr>
            </control>
          </mc:Choice>
        </mc:AlternateContent>
        <mc:AlternateContent xmlns:mc="http://schemas.openxmlformats.org/markup-compatibility/2006">
          <mc:Choice Requires="x14">
            <control shapeId="18484" r:id="rId34" name="Option Button 52">
              <controlPr locked="0" defaultSize="0" autoFill="0" autoLine="0" autoPict="0">
                <anchor moveWithCells="1">
                  <from>
                    <xdr:col>8</xdr:col>
                    <xdr:colOff>190500</xdr:colOff>
                    <xdr:row>40</xdr:row>
                    <xdr:rowOff>47625</xdr:rowOff>
                  </from>
                  <to>
                    <xdr:col>8</xdr:col>
                    <xdr:colOff>495300</xdr:colOff>
                    <xdr:row>40</xdr:row>
                    <xdr:rowOff>266700</xdr:rowOff>
                  </to>
                </anchor>
              </controlPr>
            </control>
          </mc:Choice>
        </mc:AlternateContent>
        <mc:AlternateContent xmlns:mc="http://schemas.openxmlformats.org/markup-compatibility/2006">
          <mc:Choice Requires="x14">
            <control shapeId="18485" r:id="rId35" name="Option Button 53">
              <controlPr locked="0" defaultSize="0" autoFill="0" autoLine="0" autoPict="0">
                <anchor moveWithCells="1">
                  <from>
                    <xdr:col>9</xdr:col>
                    <xdr:colOff>190500</xdr:colOff>
                    <xdr:row>40</xdr:row>
                    <xdr:rowOff>47625</xdr:rowOff>
                  </from>
                  <to>
                    <xdr:col>9</xdr:col>
                    <xdr:colOff>495300</xdr:colOff>
                    <xdr:row>40</xdr:row>
                    <xdr:rowOff>266700</xdr:rowOff>
                  </to>
                </anchor>
              </controlPr>
            </control>
          </mc:Choice>
        </mc:AlternateContent>
        <mc:AlternateContent xmlns:mc="http://schemas.openxmlformats.org/markup-compatibility/2006">
          <mc:Choice Requires="x14">
            <control shapeId="18488" r:id="rId36" name="Option Button 56">
              <controlPr locked="0" defaultSize="0" autoFill="0" autoLine="0" autoPict="0">
                <anchor moveWithCells="1">
                  <from>
                    <xdr:col>7</xdr:col>
                    <xdr:colOff>180975</xdr:colOff>
                    <xdr:row>41</xdr:row>
                    <xdr:rowOff>47625</xdr:rowOff>
                  </from>
                  <to>
                    <xdr:col>7</xdr:col>
                    <xdr:colOff>485775</xdr:colOff>
                    <xdr:row>41</xdr:row>
                    <xdr:rowOff>266700</xdr:rowOff>
                  </to>
                </anchor>
              </controlPr>
            </control>
          </mc:Choice>
        </mc:AlternateContent>
        <mc:AlternateContent xmlns:mc="http://schemas.openxmlformats.org/markup-compatibility/2006">
          <mc:Choice Requires="x14">
            <control shapeId="18489" r:id="rId37" name="Option Button 57">
              <controlPr locked="0" defaultSize="0" autoFill="0" autoLine="0" autoPict="0">
                <anchor moveWithCells="1">
                  <from>
                    <xdr:col>8</xdr:col>
                    <xdr:colOff>190500</xdr:colOff>
                    <xdr:row>41</xdr:row>
                    <xdr:rowOff>47625</xdr:rowOff>
                  </from>
                  <to>
                    <xdr:col>8</xdr:col>
                    <xdr:colOff>495300</xdr:colOff>
                    <xdr:row>41</xdr:row>
                    <xdr:rowOff>266700</xdr:rowOff>
                  </to>
                </anchor>
              </controlPr>
            </control>
          </mc:Choice>
        </mc:AlternateContent>
        <mc:AlternateContent xmlns:mc="http://schemas.openxmlformats.org/markup-compatibility/2006">
          <mc:Choice Requires="x14">
            <control shapeId="18490" r:id="rId38" name="Option Button 58">
              <controlPr locked="0" defaultSize="0" autoFill="0" autoLine="0" autoPict="0">
                <anchor moveWithCells="1">
                  <from>
                    <xdr:col>9</xdr:col>
                    <xdr:colOff>190500</xdr:colOff>
                    <xdr:row>41</xdr:row>
                    <xdr:rowOff>47625</xdr:rowOff>
                  </from>
                  <to>
                    <xdr:col>9</xdr:col>
                    <xdr:colOff>495300</xdr:colOff>
                    <xdr:row>41</xdr:row>
                    <xdr:rowOff>266700</xdr:rowOff>
                  </to>
                </anchor>
              </controlPr>
            </control>
          </mc:Choice>
        </mc:AlternateContent>
        <mc:AlternateContent xmlns:mc="http://schemas.openxmlformats.org/markup-compatibility/2006">
          <mc:Choice Requires="x14">
            <control shapeId="18493" r:id="rId39" name="Option Button 61">
              <controlPr locked="0" defaultSize="0" autoFill="0" autoLine="0" autoPict="0">
                <anchor moveWithCells="1">
                  <from>
                    <xdr:col>7</xdr:col>
                    <xdr:colOff>200025</xdr:colOff>
                    <xdr:row>42</xdr:row>
                    <xdr:rowOff>38100</xdr:rowOff>
                  </from>
                  <to>
                    <xdr:col>7</xdr:col>
                    <xdr:colOff>504825</xdr:colOff>
                    <xdr:row>42</xdr:row>
                    <xdr:rowOff>257175</xdr:rowOff>
                  </to>
                </anchor>
              </controlPr>
            </control>
          </mc:Choice>
        </mc:AlternateContent>
        <mc:AlternateContent xmlns:mc="http://schemas.openxmlformats.org/markup-compatibility/2006">
          <mc:Choice Requires="x14">
            <control shapeId="18494" r:id="rId40" name="Option Button 62">
              <controlPr locked="0" defaultSize="0" autoFill="0" autoLine="0" autoPict="0">
                <anchor moveWithCells="1">
                  <from>
                    <xdr:col>8</xdr:col>
                    <xdr:colOff>200025</xdr:colOff>
                    <xdr:row>42</xdr:row>
                    <xdr:rowOff>38100</xdr:rowOff>
                  </from>
                  <to>
                    <xdr:col>8</xdr:col>
                    <xdr:colOff>504825</xdr:colOff>
                    <xdr:row>42</xdr:row>
                    <xdr:rowOff>257175</xdr:rowOff>
                  </to>
                </anchor>
              </controlPr>
            </control>
          </mc:Choice>
        </mc:AlternateContent>
        <mc:AlternateContent xmlns:mc="http://schemas.openxmlformats.org/markup-compatibility/2006">
          <mc:Choice Requires="x14">
            <control shapeId="18495" r:id="rId41" name="Option Button 63">
              <controlPr locked="0" defaultSize="0" autoFill="0" autoLine="0" autoPict="0">
                <anchor moveWithCells="1">
                  <from>
                    <xdr:col>9</xdr:col>
                    <xdr:colOff>200025</xdr:colOff>
                    <xdr:row>42</xdr:row>
                    <xdr:rowOff>38100</xdr:rowOff>
                  </from>
                  <to>
                    <xdr:col>9</xdr:col>
                    <xdr:colOff>504825</xdr:colOff>
                    <xdr:row>42</xdr:row>
                    <xdr:rowOff>257175</xdr:rowOff>
                  </to>
                </anchor>
              </controlPr>
            </control>
          </mc:Choice>
        </mc:AlternateContent>
        <mc:AlternateContent xmlns:mc="http://schemas.openxmlformats.org/markup-compatibility/2006">
          <mc:Choice Requires="x14">
            <control shapeId="18498" r:id="rId42" name="Option Button 66">
              <controlPr locked="0" defaultSize="0" autoFill="0" autoLine="0" autoPict="0">
                <anchor moveWithCells="1">
                  <from>
                    <xdr:col>7</xdr:col>
                    <xdr:colOff>200025</xdr:colOff>
                    <xdr:row>43</xdr:row>
                    <xdr:rowOff>47625</xdr:rowOff>
                  </from>
                  <to>
                    <xdr:col>7</xdr:col>
                    <xdr:colOff>514350</xdr:colOff>
                    <xdr:row>43</xdr:row>
                    <xdr:rowOff>266700</xdr:rowOff>
                  </to>
                </anchor>
              </controlPr>
            </control>
          </mc:Choice>
        </mc:AlternateContent>
        <mc:AlternateContent xmlns:mc="http://schemas.openxmlformats.org/markup-compatibility/2006">
          <mc:Choice Requires="x14">
            <control shapeId="18499" r:id="rId43" name="Option Button 67">
              <controlPr locked="0" defaultSize="0" autoFill="0" autoLine="0" autoPict="0">
                <anchor moveWithCells="1">
                  <from>
                    <xdr:col>8</xdr:col>
                    <xdr:colOff>200025</xdr:colOff>
                    <xdr:row>43</xdr:row>
                    <xdr:rowOff>47625</xdr:rowOff>
                  </from>
                  <to>
                    <xdr:col>8</xdr:col>
                    <xdr:colOff>514350</xdr:colOff>
                    <xdr:row>43</xdr:row>
                    <xdr:rowOff>266700</xdr:rowOff>
                  </to>
                </anchor>
              </controlPr>
            </control>
          </mc:Choice>
        </mc:AlternateContent>
        <mc:AlternateContent xmlns:mc="http://schemas.openxmlformats.org/markup-compatibility/2006">
          <mc:Choice Requires="x14">
            <control shapeId="18500" r:id="rId44" name="Option Button 68">
              <controlPr locked="0" defaultSize="0" autoFill="0" autoLine="0" autoPict="0">
                <anchor moveWithCells="1">
                  <from>
                    <xdr:col>9</xdr:col>
                    <xdr:colOff>200025</xdr:colOff>
                    <xdr:row>43</xdr:row>
                    <xdr:rowOff>47625</xdr:rowOff>
                  </from>
                  <to>
                    <xdr:col>9</xdr:col>
                    <xdr:colOff>514350</xdr:colOff>
                    <xdr:row>43</xdr:row>
                    <xdr:rowOff>266700</xdr:rowOff>
                  </to>
                </anchor>
              </controlPr>
            </control>
          </mc:Choice>
        </mc:AlternateContent>
        <mc:AlternateContent xmlns:mc="http://schemas.openxmlformats.org/markup-compatibility/2006">
          <mc:Choice Requires="x14">
            <control shapeId="18503" r:id="rId45" name="Option Button 71">
              <controlPr locked="0" defaultSize="0" autoFill="0" autoLine="0" autoPict="0">
                <anchor moveWithCells="1">
                  <from>
                    <xdr:col>7</xdr:col>
                    <xdr:colOff>190500</xdr:colOff>
                    <xdr:row>44</xdr:row>
                    <xdr:rowOff>47625</xdr:rowOff>
                  </from>
                  <to>
                    <xdr:col>7</xdr:col>
                    <xdr:colOff>495300</xdr:colOff>
                    <xdr:row>44</xdr:row>
                    <xdr:rowOff>266700</xdr:rowOff>
                  </to>
                </anchor>
              </controlPr>
            </control>
          </mc:Choice>
        </mc:AlternateContent>
        <mc:AlternateContent xmlns:mc="http://schemas.openxmlformats.org/markup-compatibility/2006">
          <mc:Choice Requires="x14">
            <control shapeId="18504" r:id="rId46" name="Option Button 72">
              <controlPr locked="0" defaultSize="0" autoFill="0" autoLine="0" autoPict="0">
                <anchor moveWithCells="1">
                  <from>
                    <xdr:col>8</xdr:col>
                    <xdr:colOff>190500</xdr:colOff>
                    <xdr:row>44</xdr:row>
                    <xdr:rowOff>47625</xdr:rowOff>
                  </from>
                  <to>
                    <xdr:col>8</xdr:col>
                    <xdr:colOff>495300</xdr:colOff>
                    <xdr:row>44</xdr:row>
                    <xdr:rowOff>266700</xdr:rowOff>
                  </to>
                </anchor>
              </controlPr>
            </control>
          </mc:Choice>
        </mc:AlternateContent>
        <mc:AlternateContent xmlns:mc="http://schemas.openxmlformats.org/markup-compatibility/2006">
          <mc:Choice Requires="x14">
            <control shapeId="18505" r:id="rId47" name="Option Button 73">
              <controlPr locked="0" defaultSize="0" autoFill="0" autoLine="0" autoPict="0">
                <anchor moveWithCells="1">
                  <from>
                    <xdr:col>9</xdr:col>
                    <xdr:colOff>190500</xdr:colOff>
                    <xdr:row>44</xdr:row>
                    <xdr:rowOff>47625</xdr:rowOff>
                  </from>
                  <to>
                    <xdr:col>9</xdr:col>
                    <xdr:colOff>495300</xdr:colOff>
                    <xdr:row>44</xdr:row>
                    <xdr:rowOff>266700</xdr:rowOff>
                  </to>
                </anchor>
              </controlPr>
            </control>
          </mc:Choice>
        </mc:AlternateContent>
        <mc:AlternateContent xmlns:mc="http://schemas.openxmlformats.org/markup-compatibility/2006">
          <mc:Choice Requires="x14">
            <control shapeId="18508" r:id="rId48" name="Option Button 76">
              <controlPr locked="0" defaultSize="0" autoFill="0" autoLine="0" autoPict="0">
                <anchor moveWithCells="1">
                  <from>
                    <xdr:col>7</xdr:col>
                    <xdr:colOff>190500</xdr:colOff>
                    <xdr:row>45</xdr:row>
                    <xdr:rowOff>57150</xdr:rowOff>
                  </from>
                  <to>
                    <xdr:col>7</xdr:col>
                    <xdr:colOff>495300</xdr:colOff>
                    <xdr:row>45</xdr:row>
                    <xdr:rowOff>276225</xdr:rowOff>
                  </to>
                </anchor>
              </controlPr>
            </control>
          </mc:Choice>
        </mc:AlternateContent>
        <mc:AlternateContent xmlns:mc="http://schemas.openxmlformats.org/markup-compatibility/2006">
          <mc:Choice Requires="x14">
            <control shapeId="18509" r:id="rId49" name="Option Button 77">
              <controlPr locked="0" defaultSize="0" autoFill="0" autoLine="0" autoPict="0">
                <anchor moveWithCells="1">
                  <from>
                    <xdr:col>8</xdr:col>
                    <xdr:colOff>190500</xdr:colOff>
                    <xdr:row>45</xdr:row>
                    <xdr:rowOff>57150</xdr:rowOff>
                  </from>
                  <to>
                    <xdr:col>8</xdr:col>
                    <xdr:colOff>495300</xdr:colOff>
                    <xdr:row>45</xdr:row>
                    <xdr:rowOff>276225</xdr:rowOff>
                  </to>
                </anchor>
              </controlPr>
            </control>
          </mc:Choice>
        </mc:AlternateContent>
        <mc:AlternateContent xmlns:mc="http://schemas.openxmlformats.org/markup-compatibility/2006">
          <mc:Choice Requires="x14">
            <control shapeId="18510" r:id="rId50" name="Option Button 78">
              <controlPr locked="0" defaultSize="0" autoFill="0" autoLine="0" autoPict="0">
                <anchor moveWithCells="1">
                  <from>
                    <xdr:col>9</xdr:col>
                    <xdr:colOff>190500</xdr:colOff>
                    <xdr:row>45</xdr:row>
                    <xdr:rowOff>57150</xdr:rowOff>
                  </from>
                  <to>
                    <xdr:col>9</xdr:col>
                    <xdr:colOff>495300</xdr:colOff>
                    <xdr:row>45</xdr:row>
                    <xdr:rowOff>276225</xdr:rowOff>
                  </to>
                </anchor>
              </controlPr>
            </control>
          </mc:Choice>
        </mc:AlternateContent>
        <mc:AlternateContent xmlns:mc="http://schemas.openxmlformats.org/markup-compatibility/2006">
          <mc:Choice Requires="x14">
            <control shapeId="18513" r:id="rId51" name="Option Button 81">
              <controlPr locked="0" defaultSize="0" autoFill="0" autoLine="0" autoPict="0">
                <anchor moveWithCells="1">
                  <from>
                    <xdr:col>7</xdr:col>
                    <xdr:colOff>190500</xdr:colOff>
                    <xdr:row>46</xdr:row>
                    <xdr:rowOff>57150</xdr:rowOff>
                  </from>
                  <to>
                    <xdr:col>7</xdr:col>
                    <xdr:colOff>495300</xdr:colOff>
                    <xdr:row>46</xdr:row>
                    <xdr:rowOff>276225</xdr:rowOff>
                  </to>
                </anchor>
              </controlPr>
            </control>
          </mc:Choice>
        </mc:AlternateContent>
        <mc:AlternateContent xmlns:mc="http://schemas.openxmlformats.org/markup-compatibility/2006">
          <mc:Choice Requires="x14">
            <control shapeId="18514" r:id="rId52" name="Option Button 82">
              <controlPr locked="0" defaultSize="0" autoFill="0" autoLine="0" autoPict="0">
                <anchor moveWithCells="1">
                  <from>
                    <xdr:col>8</xdr:col>
                    <xdr:colOff>190500</xdr:colOff>
                    <xdr:row>46</xdr:row>
                    <xdr:rowOff>57150</xdr:rowOff>
                  </from>
                  <to>
                    <xdr:col>8</xdr:col>
                    <xdr:colOff>495300</xdr:colOff>
                    <xdr:row>46</xdr:row>
                    <xdr:rowOff>276225</xdr:rowOff>
                  </to>
                </anchor>
              </controlPr>
            </control>
          </mc:Choice>
        </mc:AlternateContent>
        <mc:AlternateContent xmlns:mc="http://schemas.openxmlformats.org/markup-compatibility/2006">
          <mc:Choice Requires="x14">
            <control shapeId="18515" r:id="rId53" name="Option Button 83">
              <controlPr locked="0" defaultSize="0" autoFill="0" autoLine="0" autoPict="0">
                <anchor moveWithCells="1">
                  <from>
                    <xdr:col>9</xdr:col>
                    <xdr:colOff>190500</xdr:colOff>
                    <xdr:row>46</xdr:row>
                    <xdr:rowOff>57150</xdr:rowOff>
                  </from>
                  <to>
                    <xdr:col>9</xdr:col>
                    <xdr:colOff>495300</xdr:colOff>
                    <xdr:row>46</xdr:row>
                    <xdr:rowOff>276225</xdr:rowOff>
                  </to>
                </anchor>
              </controlPr>
            </control>
          </mc:Choice>
        </mc:AlternateContent>
        <mc:AlternateContent xmlns:mc="http://schemas.openxmlformats.org/markup-compatibility/2006">
          <mc:Choice Requires="x14">
            <control shapeId="18518" r:id="rId54" name="Option Button 86">
              <controlPr locked="0" defaultSize="0" autoFill="0" autoLine="0" autoPict="0">
                <anchor moveWithCells="1">
                  <from>
                    <xdr:col>7</xdr:col>
                    <xdr:colOff>190500</xdr:colOff>
                    <xdr:row>38</xdr:row>
                    <xdr:rowOff>47625</xdr:rowOff>
                  </from>
                  <to>
                    <xdr:col>7</xdr:col>
                    <xdr:colOff>495300</xdr:colOff>
                    <xdr:row>38</xdr:row>
                    <xdr:rowOff>266700</xdr:rowOff>
                  </to>
                </anchor>
              </controlPr>
            </control>
          </mc:Choice>
        </mc:AlternateContent>
        <mc:AlternateContent xmlns:mc="http://schemas.openxmlformats.org/markup-compatibility/2006">
          <mc:Choice Requires="x14">
            <control shapeId="18519" r:id="rId55" name="Option Button 87">
              <controlPr locked="0" defaultSize="0" autoFill="0" autoLine="0" autoPict="0">
                <anchor moveWithCells="1">
                  <from>
                    <xdr:col>8</xdr:col>
                    <xdr:colOff>190500</xdr:colOff>
                    <xdr:row>38</xdr:row>
                    <xdr:rowOff>47625</xdr:rowOff>
                  </from>
                  <to>
                    <xdr:col>8</xdr:col>
                    <xdr:colOff>495300</xdr:colOff>
                    <xdr:row>38</xdr:row>
                    <xdr:rowOff>266700</xdr:rowOff>
                  </to>
                </anchor>
              </controlPr>
            </control>
          </mc:Choice>
        </mc:AlternateContent>
        <mc:AlternateContent xmlns:mc="http://schemas.openxmlformats.org/markup-compatibility/2006">
          <mc:Choice Requires="x14">
            <control shapeId="18520" r:id="rId56" name="Option Button 88">
              <controlPr locked="0" defaultSize="0" autoFill="0" autoLine="0" autoPict="0">
                <anchor moveWithCells="1">
                  <from>
                    <xdr:col>9</xdr:col>
                    <xdr:colOff>190500</xdr:colOff>
                    <xdr:row>38</xdr:row>
                    <xdr:rowOff>57150</xdr:rowOff>
                  </from>
                  <to>
                    <xdr:col>9</xdr:col>
                    <xdr:colOff>495300</xdr:colOff>
                    <xdr:row>38</xdr:row>
                    <xdr:rowOff>276225</xdr:rowOff>
                  </to>
                </anchor>
              </controlPr>
            </control>
          </mc:Choice>
        </mc:AlternateContent>
        <mc:AlternateContent xmlns:mc="http://schemas.openxmlformats.org/markup-compatibility/2006">
          <mc:Choice Requires="x14">
            <control shapeId="18523" r:id="rId57" name="Group Box 91">
              <controlPr defaultSize="0" autoFill="0" autoPict="0">
                <anchor moveWithCells="1">
                  <from>
                    <xdr:col>7</xdr:col>
                    <xdr:colOff>0</xdr:colOff>
                    <xdr:row>47</xdr:row>
                    <xdr:rowOff>0</xdr:rowOff>
                  </from>
                  <to>
                    <xdr:col>10</xdr:col>
                    <xdr:colOff>9525</xdr:colOff>
                    <xdr:row>48</xdr:row>
                    <xdr:rowOff>0</xdr:rowOff>
                  </to>
                </anchor>
              </controlPr>
            </control>
          </mc:Choice>
        </mc:AlternateContent>
        <mc:AlternateContent xmlns:mc="http://schemas.openxmlformats.org/markup-compatibility/2006">
          <mc:Choice Requires="x14">
            <control shapeId="18524" r:id="rId58" name="Option Button 92">
              <controlPr locked="0" defaultSize="0" autoFill="0" autoLine="0" autoPict="0">
                <anchor moveWithCells="1">
                  <from>
                    <xdr:col>7</xdr:col>
                    <xdr:colOff>171450</xdr:colOff>
                    <xdr:row>47</xdr:row>
                    <xdr:rowOff>47625</xdr:rowOff>
                  </from>
                  <to>
                    <xdr:col>7</xdr:col>
                    <xdr:colOff>485775</xdr:colOff>
                    <xdr:row>47</xdr:row>
                    <xdr:rowOff>266700</xdr:rowOff>
                  </to>
                </anchor>
              </controlPr>
            </control>
          </mc:Choice>
        </mc:AlternateContent>
        <mc:AlternateContent xmlns:mc="http://schemas.openxmlformats.org/markup-compatibility/2006">
          <mc:Choice Requires="x14">
            <control shapeId="18525" r:id="rId59" name="Option Button 93">
              <controlPr locked="0" defaultSize="0" autoFill="0" autoLine="0" autoPict="0">
                <anchor moveWithCells="1">
                  <from>
                    <xdr:col>8</xdr:col>
                    <xdr:colOff>190500</xdr:colOff>
                    <xdr:row>47</xdr:row>
                    <xdr:rowOff>47625</xdr:rowOff>
                  </from>
                  <to>
                    <xdr:col>8</xdr:col>
                    <xdr:colOff>504825</xdr:colOff>
                    <xdr:row>47</xdr:row>
                    <xdr:rowOff>266700</xdr:rowOff>
                  </to>
                </anchor>
              </controlPr>
            </control>
          </mc:Choice>
        </mc:AlternateContent>
        <mc:AlternateContent xmlns:mc="http://schemas.openxmlformats.org/markup-compatibility/2006">
          <mc:Choice Requires="x14">
            <control shapeId="18526" r:id="rId60" name="Option Button 94">
              <controlPr locked="0" defaultSize="0" autoFill="0" autoLine="0" autoPict="0">
                <anchor moveWithCells="1">
                  <from>
                    <xdr:col>9</xdr:col>
                    <xdr:colOff>190500</xdr:colOff>
                    <xdr:row>47</xdr:row>
                    <xdr:rowOff>47625</xdr:rowOff>
                  </from>
                  <to>
                    <xdr:col>9</xdr:col>
                    <xdr:colOff>504825</xdr:colOff>
                    <xdr:row>47</xdr:row>
                    <xdr:rowOff>266700</xdr:rowOff>
                  </to>
                </anchor>
              </controlPr>
            </control>
          </mc:Choice>
        </mc:AlternateContent>
        <mc:AlternateContent xmlns:mc="http://schemas.openxmlformats.org/markup-compatibility/2006">
          <mc:Choice Requires="x14">
            <control shapeId="18538" r:id="rId61" name="Group Box 106">
              <controlPr defaultSize="0" autoFill="0" autoPict="0">
                <anchor moveWithCells="1">
                  <from>
                    <xdr:col>7</xdr:col>
                    <xdr:colOff>0</xdr:colOff>
                    <xdr:row>43</xdr:row>
                    <xdr:rowOff>0</xdr:rowOff>
                  </from>
                  <to>
                    <xdr:col>10</xdr:col>
                    <xdr:colOff>9525</xdr:colOff>
                    <xdr:row>44</xdr:row>
                    <xdr:rowOff>0</xdr:rowOff>
                  </to>
                </anchor>
              </controlPr>
            </control>
          </mc:Choice>
        </mc:AlternateContent>
        <mc:AlternateContent xmlns:mc="http://schemas.openxmlformats.org/markup-compatibility/2006">
          <mc:Choice Requires="x14">
            <control shapeId="18539" r:id="rId62" name="Group Box 107">
              <controlPr defaultSize="0" autoFill="0" autoPict="0">
                <anchor moveWithCells="1">
                  <from>
                    <xdr:col>7</xdr:col>
                    <xdr:colOff>0</xdr:colOff>
                    <xdr:row>41</xdr:row>
                    <xdr:rowOff>0</xdr:rowOff>
                  </from>
                  <to>
                    <xdr:col>10</xdr:col>
                    <xdr:colOff>9525</xdr:colOff>
                    <xdr:row>42</xdr:row>
                    <xdr:rowOff>0</xdr:rowOff>
                  </to>
                </anchor>
              </controlPr>
            </control>
          </mc:Choice>
        </mc:AlternateContent>
        <mc:AlternateContent xmlns:mc="http://schemas.openxmlformats.org/markup-compatibility/2006">
          <mc:Choice Requires="x14">
            <control shapeId="18540" r:id="rId63" name="Group Box 108">
              <controlPr defaultSize="0" autoFill="0" autoPict="0">
                <anchor moveWithCells="1">
                  <from>
                    <xdr:col>7</xdr:col>
                    <xdr:colOff>0</xdr:colOff>
                    <xdr:row>38</xdr:row>
                    <xdr:rowOff>0</xdr:rowOff>
                  </from>
                  <to>
                    <xdr:col>10</xdr:col>
                    <xdr:colOff>9525</xdr:colOff>
                    <xdr:row>39</xdr:row>
                    <xdr:rowOff>0</xdr:rowOff>
                  </to>
                </anchor>
              </controlPr>
            </control>
          </mc:Choice>
        </mc:AlternateContent>
        <mc:AlternateContent xmlns:mc="http://schemas.openxmlformats.org/markup-compatibility/2006">
          <mc:Choice Requires="x14">
            <control shapeId="18541" r:id="rId64" name="Group Box 109">
              <controlPr defaultSize="0" autoFill="0" autoPict="0">
                <anchor moveWithCells="1">
                  <from>
                    <xdr:col>6</xdr:col>
                    <xdr:colOff>3781425</xdr:colOff>
                    <xdr:row>78</xdr:row>
                    <xdr:rowOff>0</xdr:rowOff>
                  </from>
                  <to>
                    <xdr:col>9</xdr:col>
                    <xdr:colOff>581025</xdr:colOff>
                    <xdr:row>79</xdr:row>
                    <xdr:rowOff>0</xdr:rowOff>
                  </to>
                </anchor>
              </controlPr>
            </control>
          </mc:Choice>
        </mc:AlternateContent>
        <mc:AlternateContent xmlns:mc="http://schemas.openxmlformats.org/markup-compatibility/2006">
          <mc:Choice Requires="x14">
            <control shapeId="18542" r:id="rId65" name="Group Box 110">
              <controlPr defaultSize="0" autoFill="0" autoPict="0">
                <anchor moveWithCells="1">
                  <from>
                    <xdr:col>6</xdr:col>
                    <xdr:colOff>3781425</xdr:colOff>
                    <xdr:row>77</xdr:row>
                    <xdr:rowOff>0</xdr:rowOff>
                  </from>
                  <to>
                    <xdr:col>10</xdr:col>
                    <xdr:colOff>0</xdr:colOff>
                    <xdr:row>78</xdr:row>
                    <xdr:rowOff>0</xdr:rowOff>
                  </to>
                </anchor>
              </controlPr>
            </control>
          </mc:Choice>
        </mc:AlternateContent>
        <mc:AlternateContent xmlns:mc="http://schemas.openxmlformats.org/markup-compatibility/2006">
          <mc:Choice Requires="x14">
            <control shapeId="18543" r:id="rId66" name="Group Box 111">
              <controlPr defaultSize="0" autoFill="0" autoPict="0">
                <anchor moveWithCells="1">
                  <from>
                    <xdr:col>7</xdr:col>
                    <xdr:colOff>0</xdr:colOff>
                    <xdr:row>63</xdr:row>
                    <xdr:rowOff>0</xdr:rowOff>
                  </from>
                  <to>
                    <xdr:col>10</xdr:col>
                    <xdr:colOff>9525</xdr:colOff>
                    <xdr:row>64</xdr:row>
                    <xdr:rowOff>0</xdr:rowOff>
                  </to>
                </anchor>
              </controlPr>
            </control>
          </mc:Choice>
        </mc:AlternateContent>
        <mc:AlternateContent xmlns:mc="http://schemas.openxmlformats.org/markup-compatibility/2006">
          <mc:Choice Requires="x14">
            <control shapeId="18544" r:id="rId67" name="Group Box 112">
              <controlPr defaultSize="0" autoFill="0" autoPict="0">
                <anchor moveWithCells="1">
                  <from>
                    <xdr:col>7</xdr:col>
                    <xdr:colOff>0</xdr:colOff>
                    <xdr:row>42</xdr:row>
                    <xdr:rowOff>0</xdr:rowOff>
                  </from>
                  <to>
                    <xdr:col>10</xdr:col>
                    <xdr:colOff>9525</xdr:colOff>
                    <xdr:row>43</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1:U84"/>
  <sheetViews>
    <sheetView view="pageBreakPreview" zoomScaleNormal="100" zoomScaleSheetLayoutView="100" workbookViewId="0">
      <selection activeCell="I19" sqref="I19:J19"/>
    </sheetView>
  </sheetViews>
  <sheetFormatPr baseColWidth="10" defaultColWidth="11.42578125" defaultRowHeight="0" customHeight="1" zeroHeight="1" x14ac:dyDescent="0.2"/>
  <cols>
    <col min="1" max="1" width="5.7109375" style="160" customWidth="1"/>
    <col min="2" max="2" width="11" style="160" customWidth="1"/>
    <col min="3" max="3" width="10" style="160" customWidth="1"/>
    <col min="4" max="4" width="15.28515625" style="160" customWidth="1"/>
    <col min="5" max="5" width="27.42578125" style="160" customWidth="1"/>
    <col min="6" max="6" width="9.5703125" style="160" customWidth="1"/>
    <col min="7" max="7" width="14.85546875" style="161" customWidth="1"/>
    <col min="8" max="8" width="21.5703125" style="160" customWidth="1"/>
    <col min="9" max="9" width="17.140625" style="161" customWidth="1"/>
    <col min="10" max="10" width="16" style="161" customWidth="1"/>
    <col min="11" max="12" width="7.85546875" style="120" hidden="1" customWidth="1"/>
    <col min="13" max="13" width="19" style="117" hidden="1" customWidth="1"/>
    <col min="14" max="14" width="17.28515625" style="117" hidden="1" customWidth="1"/>
    <col min="15" max="15" width="13.85546875" style="117" hidden="1" customWidth="1"/>
    <col min="16" max="17" width="16.140625" style="117" hidden="1" customWidth="1"/>
    <col min="18" max="18" width="15.85546875" style="117" hidden="1" customWidth="1"/>
    <col min="19" max="19" width="17.42578125" style="117" hidden="1" customWidth="1"/>
    <col min="20" max="20" width="42" style="117" hidden="1" customWidth="1"/>
    <col min="21" max="21" width="25.85546875" style="117" hidden="1" customWidth="1"/>
    <col min="22" max="38" width="0" style="117" hidden="1" customWidth="1"/>
    <col min="39" max="16384" width="11.42578125" style="117"/>
  </cols>
  <sheetData>
    <row r="1" spans="1:19" ht="11.25" x14ac:dyDescent="0.2">
      <c r="A1" s="909"/>
      <c r="B1" s="910"/>
      <c r="C1" s="911"/>
      <c r="D1" s="922" t="s">
        <v>242</v>
      </c>
      <c r="E1" s="923"/>
      <c r="F1" s="923"/>
      <c r="G1" s="923"/>
      <c r="H1" s="924"/>
      <c r="I1" s="114" t="s">
        <v>228</v>
      </c>
      <c r="J1" s="115">
        <v>42688</v>
      </c>
      <c r="K1" s="116"/>
      <c r="L1" s="116"/>
    </row>
    <row r="2" spans="1:19" ht="11.25" x14ac:dyDescent="0.2">
      <c r="A2" s="912"/>
      <c r="B2" s="913"/>
      <c r="C2" s="914"/>
      <c r="D2" s="925"/>
      <c r="E2" s="926"/>
      <c r="F2" s="926"/>
      <c r="G2" s="926"/>
      <c r="H2" s="927"/>
      <c r="I2" s="114" t="s">
        <v>229</v>
      </c>
      <c r="J2" s="118"/>
      <c r="K2" s="119"/>
      <c r="L2" s="119"/>
    </row>
    <row r="3" spans="1:19" ht="13.5" customHeight="1" x14ac:dyDescent="0.2">
      <c r="A3" s="912"/>
      <c r="B3" s="913"/>
      <c r="C3" s="914"/>
      <c r="D3" s="949" t="s">
        <v>243</v>
      </c>
      <c r="E3" s="950"/>
      <c r="F3" s="950"/>
      <c r="G3" s="950"/>
      <c r="H3" s="951"/>
      <c r="I3" s="114" t="s">
        <v>230</v>
      </c>
      <c r="J3" s="115" t="s">
        <v>233</v>
      </c>
      <c r="K3" s="116"/>
      <c r="L3" s="116"/>
    </row>
    <row r="4" spans="1:19" ht="11.25" x14ac:dyDescent="0.2">
      <c r="A4" s="915"/>
      <c r="B4" s="916"/>
      <c r="C4" s="917"/>
      <c r="D4" s="952"/>
      <c r="E4" s="953"/>
      <c r="F4" s="953"/>
      <c r="G4" s="953"/>
      <c r="H4" s="954"/>
      <c r="I4" s="114" t="s">
        <v>231</v>
      </c>
      <c r="J4" s="118"/>
      <c r="K4" s="119"/>
      <c r="L4" s="119"/>
    </row>
    <row r="5" spans="1:19" ht="7.5" customHeight="1" x14ac:dyDescent="0.2">
      <c r="A5" s="955"/>
      <c r="B5" s="955"/>
      <c r="C5" s="955"/>
      <c r="D5" s="955"/>
      <c r="E5" s="955"/>
      <c r="F5" s="955"/>
      <c r="G5" s="955"/>
      <c r="H5" s="955"/>
      <c r="I5" s="955"/>
      <c r="J5" s="955"/>
    </row>
    <row r="6" spans="1:19" ht="13.5" customHeight="1" x14ac:dyDescent="0.2">
      <c r="A6" s="918" t="s">
        <v>1</v>
      </c>
      <c r="B6" s="919"/>
      <c r="C6" s="936" t="str">
        <f>'Formulario ED-02'!H6</f>
        <v>MINISTERIO DEL TRABAJO</v>
      </c>
      <c r="D6" s="937"/>
      <c r="E6" s="938"/>
      <c r="F6" s="920" t="s">
        <v>244</v>
      </c>
      <c r="G6" s="921"/>
      <c r="H6" s="936" t="str">
        <f>'Formulario ED-02'!H10</f>
        <v>ANALISTA DE POLITICAS Y NORMAS DEL SERVICIO PUBLICO</v>
      </c>
      <c r="I6" s="937"/>
      <c r="J6" s="938"/>
    </row>
    <row r="7" spans="1:19" ht="13.5" customHeight="1" x14ac:dyDescent="0.2">
      <c r="A7" s="918" t="s">
        <v>143</v>
      </c>
      <c r="B7" s="919"/>
      <c r="C7" s="936" t="str">
        <f>'Formulario ED-02'!H7</f>
        <v>DIRECCION DE POLITICAS Y NORMAS DEL SERVICIO PUBLICO</v>
      </c>
      <c r="D7" s="937"/>
      <c r="E7" s="938"/>
      <c r="F7" s="920" t="s">
        <v>0</v>
      </c>
      <c r="G7" s="921"/>
      <c r="H7" s="936" t="str">
        <f>'Formulario ED-02'!H8</f>
        <v>RODRIGUEZ SANCHEZ JUAN RAMON</v>
      </c>
      <c r="I7" s="937"/>
      <c r="J7" s="938"/>
    </row>
    <row r="8" spans="1:19" ht="13.5" customHeight="1" x14ac:dyDescent="0.2">
      <c r="A8" s="918" t="s">
        <v>245</v>
      </c>
      <c r="B8" s="919"/>
      <c r="C8" s="999" t="str">
        <f>'Formulario ED-02'!H11</f>
        <v>EJECUCIÓN DE PROCESOS</v>
      </c>
      <c r="D8" s="1000"/>
      <c r="E8" s="1001"/>
      <c r="F8" s="920" t="s">
        <v>227</v>
      </c>
      <c r="G8" s="921"/>
      <c r="H8" s="936">
        <f>'Formulario ED-02'!H9</f>
        <v>1718151254</v>
      </c>
      <c r="I8" s="937"/>
      <c r="J8" s="938"/>
      <c r="L8" s="121">
        <v>1.0009999999999999</v>
      </c>
    </row>
    <row r="9" spans="1:19" ht="6" customHeight="1" x14ac:dyDescent="0.2">
      <c r="A9" s="122"/>
      <c r="B9" s="117"/>
      <c r="C9" s="122"/>
      <c r="D9" s="123"/>
      <c r="E9" s="122"/>
      <c r="F9" s="122"/>
      <c r="G9" s="122"/>
      <c r="H9" s="122"/>
      <c r="I9" s="122"/>
      <c r="J9" s="124"/>
      <c r="K9" s="124"/>
      <c r="L9" s="124"/>
      <c r="N9" s="125"/>
    </row>
    <row r="10" spans="1:19" ht="9" customHeight="1" x14ac:dyDescent="0.2">
      <c r="A10" s="939" t="s">
        <v>326</v>
      </c>
      <c r="B10" s="940"/>
      <c r="C10" s="940"/>
      <c r="D10" s="940"/>
      <c r="E10" s="940"/>
      <c r="F10" s="940"/>
      <c r="G10" s="940"/>
      <c r="H10" s="941"/>
      <c r="I10" s="945">
        <v>0.4</v>
      </c>
      <c r="J10" s="946"/>
      <c r="K10" s="126"/>
      <c r="L10" s="126"/>
      <c r="M10" s="124"/>
      <c r="N10" s="124"/>
      <c r="O10" s="956"/>
      <c r="P10" s="956"/>
      <c r="Q10" s="124"/>
      <c r="R10" s="127"/>
      <c r="S10" s="127"/>
    </row>
    <row r="11" spans="1:19" ht="9" customHeight="1" x14ac:dyDescent="0.2">
      <c r="A11" s="942"/>
      <c r="B11" s="943"/>
      <c r="C11" s="943"/>
      <c r="D11" s="943"/>
      <c r="E11" s="943"/>
      <c r="F11" s="943"/>
      <c r="G11" s="943"/>
      <c r="H11" s="944"/>
      <c r="I11" s="947"/>
      <c r="J11" s="948"/>
      <c r="K11" s="126"/>
      <c r="L11" s="126"/>
      <c r="M11" s="124"/>
      <c r="N11" s="124"/>
      <c r="O11" s="124"/>
      <c r="P11" s="124"/>
      <c r="Q11" s="124"/>
      <c r="R11" s="127"/>
      <c r="S11" s="127"/>
    </row>
    <row r="12" spans="1:19" s="122" customFormat="1" ht="15" customHeight="1" x14ac:dyDescent="0.2">
      <c r="A12" s="977" t="s">
        <v>269</v>
      </c>
      <c r="B12" s="978"/>
      <c r="C12" s="978"/>
      <c r="D12" s="978"/>
      <c r="E12" s="978"/>
      <c r="F12" s="978"/>
      <c r="G12" s="978"/>
      <c r="H12" s="979"/>
      <c r="I12" s="934">
        <v>0.99309999999999998</v>
      </c>
      <c r="J12" s="935"/>
      <c r="K12" s="128"/>
      <c r="L12" s="128"/>
      <c r="M12" s="124"/>
      <c r="N12" s="129"/>
      <c r="P12" s="125"/>
    </row>
    <row r="13" spans="1:19" s="122" customFormat="1" ht="6.75" customHeight="1" x14ac:dyDescent="0.2">
      <c r="A13" s="961"/>
      <c r="B13" s="961"/>
      <c r="C13" s="961"/>
      <c r="D13" s="961"/>
      <c r="E13" s="961"/>
      <c r="F13" s="961"/>
      <c r="G13" s="961"/>
      <c r="H13" s="961"/>
      <c r="I13" s="961"/>
      <c r="J13" s="961"/>
      <c r="K13" s="128"/>
      <c r="L13" s="128"/>
      <c r="M13" s="124"/>
      <c r="N13" s="129"/>
      <c r="P13" s="125"/>
    </row>
    <row r="14" spans="1:19" s="122" customFormat="1" ht="11.25" x14ac:dyDescent="0.2">
      <c r="A14" s="939" t="s">
        <v>267</v>
      </c>
      <c r="B14" s="940"/>
      <c r="C14" s="940"/>
      <c r="D14" s="940"/>
      <c r="E14" s="940"/>
      <c r="F14" s="940"/>
      <c r="G14" s="940"/>
      <c r="H14" s="941"/>
      <c r="I14" s="945">
        <v>0.3</v>
      </c>
      <c r="J14" s="946"/>
      <c r="K14" s="126"/>
      <c r="L14" s="126"/>
      <c r="M14" s="124"/>
      <c r="P14" s="125"/>
    </row>
    <row r="15" spans="1:19" s="122" customFormat="1" ht="11.25" x14ac:dyDescent="0.2">
      <c r="A15" s="942"/>
      <c r="B15" s="943"/>
      <c r="C15" s="943"/>
      <c r="D15" s="943"/>
      <c r="E15" s="943"/>
      <c r="F15" s="943"/>
      <c r="G15" s="943"/>
      <c r="H15" s="944"/>
      <c r="I15" s="947"/>
      <c r="J15" s="948"/>
      <c r="K15" s="126"/>
      <c r="L15" s="126"/>
      <c r="M15" s="124"/>
      <c r="P15" s="125"/>
    </row>
    <row r="16" spans="1:19" s="122" customFormat="1" ht="11.25" x14ac:dyDescent="0.2">
      <c r="A16" s="962" t="s">
        <v>241</v>
      </c>
      <c r="B16" s="963"/>
      <c r="C16" s="963"/>
      <c r="D16" s="963"/>
      <c r="E16" s="963"/>
      <c r="F16" s="963"/>
      <c r="G16" s="963"/>
      <c r="H16" s="964"/>
      <c r="I16" s="930">
        <f>L16*K16</f>
        <v>0.27500000000000002</v>
      </c>
      <c r="J16" s="931"/>
      <c r="K16" s="171">
        <v>0.5</v>
      </c>
      <c r="L16" s="130">
        <f>'Formulario ED-03'!W28</f>
        <v>0.55000000000000004</v>
      </c>
      <c r="M16" s="131"/>
      <c r="N16" s="132" t="s">
        <v>4</v>
      </c>
      <c r="O16" s="133">
        <v>5.0000000000000001E-3</v>
      </c>
      <c r="P16" s="125"/>
    </row>
    <row r="17" spans="1:16" s="122" customFormat="1" ht="15" customHeight="1" x14ac:dyDescent="0.2">
      <c r="A17" s="962" t="s">
        <v>268</v>
      </c>
      <c r="B17" s="963"/>
      <c r="C17" s="963"/>
      <c r="D17" s="963"/>
      <c r="E17" s="963"/>
      <c r="F17" s="963"/>
      <c r="G17" s="963"/>
      <c r="H17" s="964"/>
      <c r="I17" s="930">
        <f>L17*K17</f>
        <v>0.25714285714285712</v>
      </c>
      <c r="J17" s="931"/>
      <c r="K17" s="171">
        <v>0.3</v>
      </c>
      <c r="L17" s="170">
        <f>'Formulario ED-03'!W49</f>
        <v>0.8571428571428571</v>
      </c>
      <c r="M17" s="124"/>
      <c r="N17" s="132" t="s">
        <v>5</v>
      </c>
      <c r="O17" s="133">
        <v>0.01</v>
      </c>
      <c r="P17" s="125"/>
    </row>
    <row r="18" spans="1:16" s="122" customFormat="1" ht="15" customHeight="1" x14ac:dyDescent="0.2">
      <c r="A18" s="962" t="s">
        <v>246</v>
      </c>
      <c r="B18" s="963"/>
      <c r="C18" s="963"/>
      <c r="D18" s="963"/>
      <c r="E18" s="963"/>
      <c r="F18" s="963"/>
      <c r="G18" s="963"/>
      <c r="H18" s="964"/>
      <c r="I18" s="930">
        <f>L18*K18</f>
        <v>0.05</v>
      </c>
      <c r="J18" s="931"/>
      <c r="K18" s="171">
        <v>0.1</v>
      </c>
      <c r="L18" s="170">
        <f>'Formulario ED-03'!W65</f>
        <v>0.5</v>
      </c>
      <c r="N18" s="132" t="s">
        <v>6</v>
      </c>
      <c r="O18" s="134">
        <v>0.06</v>
      </c>
      <c r="P18" s="125"/>
    </row>
    <row r="19" spans="1:16" s="122" customFormat="1" ht="15" customHeight="1" x14ac:dyDescent="0.2">
      <c r="A19" s="962" t="s">
        <v>9</v>
      </c>
      <c r="B19" s="963"/>
      <c r="C19" s="963"/>
      <c r="D19" s="963"/>
      <c r="E19" s="963"/>
      <c r="F19" s="963"/>
      <c r="G19" s="963"/>
      <c r="H19" s="964"/>
      <c r="I19" s="930">
        <f>L19*K19</f>
        <v>7.5000000000000011E-2</v>
      </c>
      <c r="J19" s="931"/>
      <c r="K19" s="171">
        <v>0.1</v>
      </c>
      <c r="L19" s="170">
        <f>'Formulario ED-03'!W81</f>
        <v>0.75</v>
      </c>
      <c r="N19" s="132" t="s">
        <v>7</v>
      </c>
      <c r="O19" s="134">
        <v>0.08</v>
      </c>
      <c r="P19" s="125"/>
    </row>
    <row r="20" spans="1:16" s="122" customFormat="1" ht="15" customHeight="1" x14ac:dyDescent="0.2">
      <c r="A20" s="977" t="s">
        <v>313</v>
      </c>
      <c r="B20" s="978"/>
      <c r="C20" s="978"/>
      <c r="D20" s="978"/>
      <c r="E20" s="978"/>
      <c r="F20" s="978"/>
      <c r="G20" s="978"/>
      <c r="H20" s="979"/>
      <c r="I20" s="932">
        <f>SUM(I16:J19)</f>
        <v>0.65714285714285725</v>
      </c>
      <c r="J20" s="933"/>
      <c r="N20" s="135" t="s">
        <v>272</v>
      </c>
      <c r="O20" s="136"/>
      <c r="P20" s="125"/>
    </row>
    <row r="21" spans="1:16" s="122" customFormat="1" ht="17.25" customHeight="1" x14ac:dyDescent="0.2">
      <c r="A21" s="961"/>
      <c r="B21" s="961"/>
      <c r="C21" s="961"/>
      <c r="D21" s="961"/>
      <c r="E21" s="961"/>
      <c r="F21" s="961"/>
      <c r="G21" s="961"/>
      <c r="H21" s="961"/>
      <c r="I21" s="961"/>
      <c r="J21" s="961"/>
      <c r="P21" s="137"/>
    </row>
    <row r="22" spans="1:16" s="122" customFormat="1" ht="9" customHeight="1" x14ac:dyDescent="0.2">
      <c r="A22" s="957" t="s">
        <v>248</v>
      </c>
      <c r="B22" s="958"/>
      <c r="C22" s="958"/>
      <c r="D22" s="958"/>
      <c r="E22" s="958"/>
      <c r="F22" s="958"/>
      <c r="G22" s="958"/>
      <c r="H22" s="959"/>
      <c r="I22" s="928">
        <v>0.15</v>
      </c>
      <c r="J22" s="929"/>
      <c r="P22" s="137"/>
    </row>
    <row r="23" spans="1:16" s="122" customFormat="1" ht="13.5" customHeight="1" x14ac:dyDescent="0.2">
      <c r="A23" s="993" t="s">
        <v>270</v>
      </c>
      <c r="B23" s="994"/>
      <c r="C23" s="994"/>
      <c r="D23" s="994"/>
      <c r="E23" s="994"/>
      <c r="F23" s="994"/>
      <c r="G23" s="994"/>
      <c r="H23" s="995"/>
      <c r="I23" s="965" t="s">
        <v>247</v>
      </c>
      <c r="J23" s="966"/>
      <c r="K23" s="124"/>
      <c r="L23" s="124"/>
    </row>
    <row r="24" spans="1:16" s="122" customFormat="1" ht="13.5" customHeight="1" x14ac:dyDescent="0.2">
      <c r="A24" s="996" t="s">
        <v>274</v>
      </c>
      <c r="B24" s="997"/>
      <c r="C24" s="997"/>
      <c r="D24" s="997"/>
      <c r="E24" s="997"/>
      <c r="F24" s="997"/>
      <c r="G24" s="997"/>
      <c r="H24" s="998"/>
      <c r="I24" s="934">
        <v>0.77</v>
      </c>
      <c r="J24" s="935"/>
    </row>
    <row r="25" spans="1:16" s="122" customFormat="1" ht="11.25" x14ac:dyDescent="0.2">
      <c r="A25" s="960"/>
      <c r="B25" s="961"/>
      <c r="C25" s="961"/>
      <c r="D25" s="961"/>
      <c r="E25" s="961"/>
      <c r="F25" s="961"/>
      <c r="G25" s="961"/>
      <c r="H25" s="961"/>
      <c r="I25" s="961"/>
      <c r="J25" s="961"/>
    </row>
    <row r="26" spans="1:16" s="122" customFormat="1" ht="9" customHeight="1" x14ac:dyDescent="0.2">
      <c r="A26" s="957" t="s">
        <v>250</v>
      </c>
      <c r="B26" s="958"/>
      <c r="C26" s="958"/>
      <c r="D26" s="958"/>
      <c r="E26" s="958"/>
      <c r="F26" s="958"/>
      <c r="G26" s="958"/>
      <c r="H26" s="959"/>
      <c r="I26" s="928">
        <v>0.15</v>
      </c>
      <c r="J26" s="929"/>
      <c r="K26" s="124"/>
      <c r="L26" s="124"/>
      <c r="M26" s="138"/>
    </row>
    <row r="27" spans="1:16" s="122" customFormat="1" ht="13.5" customHeight="1" x14ac:dyDescent="0.2">
      <c r="A27" s="974" t="s">
        <v>251</v>
      </c>
      <c r="B27" s="975"/>
      <c r="C27" s="975"/>
      <c r="D27" s="975"/>
      <c r="E27" s="975"/>
      <c r="F27" s="975"/>
      <c r="G27" s="975"/>
      <c r="H27" s="976"/>
      <c r="I27" s="965" t="s">
        <v>247</v>
      </c>
      <c r="J27" s="966"/>
      <c r="K27" s="124"/>
      <c r="L27" s="124"/>
      <c r="M27" s="138"/>
    </row>
    <row r="28" spans="1:16" s="122" customFormat="1" ht="11.25" x14ac:dyDescent="0.2">
      <c r="A28" s="977" t="s">
        <v>252</v>
      </c>
      <c r="B28" s="978"/>
      <c r="C28" s="978"/>
      <c r="D28" s="978"/>
      <c r="E28" s="978"/>
      <c r="F28" s="978"/>
      <c r="G28" s="978"/>
      <c r="H28" s="979"/>
      <c r="I28" s="980">
        <v>0.75</v>
      </c>
      <c r="J28" s="981"/>
      <c r="K28" s="124"/>
      <c r="L28" s="124"/>
      <c r="O28" s="139"/>
    </row>
    <row r="29" spans="1:16" s="122" customFormat="1" ht="11.25" x14ac:dyDescent="0.2">
      <c r="A29" s="140"/>
      <c r="B29" s="140"/>
      <c r="C29" s="140"/>
      <c r="D29" s="140"/>
      <c r="E29" s="124"/>
      <c r="F29" s="124"/>
      <c r="G29" s="124"/>
      <c r="H29" s="124"/>
      <c r="I29" s="124"/>
      <c r="J29" s="124"/>
      <c r="K29" s="124"/>
      <c r="L29" s="124"/>
      <c r="O29" s="139"/>
    </row>
    <row r="30" spans="1:16" s="122" customFormat="1" ht="14.25" customHeight="1" x14ac:dyDescent="0.2">
      <c r="A30" s="982" t="s">
        <v>271</v>
      </c>
      <c r="B30" s="983"/>
      <c r="C30" s="983"/>
      <c r="D30" s="983"/>
      <c r="E30" s="983"/>
      <c r="F30" s="983"/>
      <c r="G30" s="983"/>
      <c r="H30" s="983"/>
      <c r="I30" s="983"/>
      <c r="J30" s="984"/>
      <c r="K30" s="124"/>
      <c r="L30" s="124"/>
      <c r="M30" s="141"/>
      <c r="N30" s="139"/>
    </row>
    <row r="31" spans="1:16" s="122" customFormat="1" ht="11.25" x14ac:dyDescent="0.2">
      <c r="A31" s="992" t="s">
        <v>314</v>
      </c>
      <c r="B31" s="983"/>
      <c r="C31" s="983"/>
      <c r="D31" s="983"/>
      <c r="E31" s="983"/>
      <c r="F31" s="983"/>
      <c r="G31" s="983"/>
      <c r="H31" s="984"/>
      <c r="I31" s="967" t="s">
        <v>253</v>
      </c>
      <c r="J31" s="968"/>
      <c r="K31" s="124"/>
      <c r="L31" s="124"/>
      <c r="M31" s="124"/>
      <c r="N31" s="140"/>
      <c r="O31" s="140"/>
    </row>
    <row r="32" spans="1:16" s="122" customFormat="1" ht="15" customHeight="1" thickBot="1" x14ac:dyDescent="0.25">
      <c r="A32" s="969"/>
      <c r="B32" s="970"/>
      <c r="C32" s="970"/>
      <c r="D32" s="970"/>
      <c r="E32" s="970"/>
      <c r="F32" s="970"/>
      <c r="G32" s="970"/>
      <c r="H32" s="971"/>
      <c r="I32" s="972" t="str">
        <f t="shared" ref="I32:I37" si="0">IFERROR(+VLOOKUP(A32,$N$16:$O$20,2,0)," ")</f>
        <v xml:space="preserve"> </v>
      </c>
      <c r="J32" s="973"/>
      <c r="K32" s="124"/>
      <c r="L32" s="124"/>
      <c r="M32" s="142"/>
      <c r="N32" s="987"/>
      <c r="O32" s="988"/>
    </row>
    <row r="33" spans="1:17" s="122" customFormat="1" ht="16.5" thickBot="1" x14ac:dyDescent="0.25">
      <c r="A33" s="969"/>
      <c r="B33" s="970"/>
      <c r="C33" s="970"/>
      <c r="D33" s="970"/>
      <c r="E33" s="970"/>
      <c r="F33" s="970"/>
      <c r="G33" s="970"/>
      <c r="H33" s="971"/>
      <c r="I33" s="972" t="str">
        <f t="shared" si="0"/>
        <v xml:space="preserve"> </v>
      </c>
      <c r="J33" s="973"/>
      <c r="K33" s="124"/>
      <c r="L33" s="124"/>
      <c r="M33" s="143" t="s">
        <v>235</v>
      </c>
      <c r="N33" s="167">
        <v>0.95</v>
      </c>
      <c r="O33" s="167">
        <v>1</v>
      </c>
    </row>
    <row r="34" spans="1:17" s="122" customFormat="1" ht="16.5" thickBot="1" x14ac:dyDescent="0.25">
      <c r="A34" s="969"/>
      <c r="B34" s="970"/>
      <c r="C34" s="970"/>
      <c r="D34" s="970"/>
      <c r="E34" s="970"/>
      <c r="F34" s="970"/>
      <c r="G34" s="970"/>
      <c r="H34" s="971"/>
      <c r="I34" s="972" t="str">
        <f t="shared" si="0"/>
        <v xml:space="preserve"> </v>
      </c>
      <c r="J34" s="973"/>
      <c r="K34" s="124"/>
      <c r="L34" s="124"/>
      <c r="M34" s="144" t="s">
        <v>236</v>
      </c>
      <c r="N34" s="167">
        <v>0.9</v>
      </c>
      <c r="O34" s="167">
        <v>0.94989999999999997</v>
      </c>
    </row>
    <row r="35" spans="1:17" s="122" customFormat="1" ht="16.5" thickBot="1" x14ac:dyDescent="0.25">
      <c r="A35" s="969"/>
      <c r="B35" s="970"/>
      <c r="C35" s="970"/>
      <c r="D35" s="970"/>
      <c r="E35" s="970"/>
      <c r="F35" s="970"/>
      <c r="G35" s="970"/>
      <c r="H35" s="971"/>
      <c r="I35" s="972" t="str">
        <f t="shared" si="0"/>
        <v xml:space="preserve"> </v>
      </c>
      <c r="J35" s="973"/>
      <c r="K35" s="124"/>
      <c r="L35" s="124"/>
      <c r="M35" s="144" t="s">
        <v>237</v>
      </c>
      <c r="N35" s="168">
        <v>0.8</v>
      </c>
      <c r="O35" s="168">
        <v>0.89990000000000003</v>
      </c>
    </row>
    <row r="36" spans="1:17" s="122" customFormat="1" ht="16.5" thickBot="1" x14ac:dyDescent="0.25">
      <c r="A36" s="969"/>
      <c r="B36" s="970"/>
      <c r="C36" s="970"/>
      <c r="D36" s="970"/>
      <c r="E36" s="970"/>
      <c r="F36" s="970"/>
      <c r="G36" s="970"/>
      <c r="H36" s="971"/>
      <c r="I36" s="972" t="str">
        <f t="shared" si="0"/>
        <v xml:space="preserve"> </v>
      </c>
      <c r="J36" s="973"/>
      <c r="K36" s="124"/>
      <c r="L36" s="124"/>
      <c r="M36" s="144" t="s">
        <v>238</v>
      </c>
      <c r="N36" s="167">
        <v>0.7</v>
      </c>
      <c r="O36" s="167">
        <v>0.79990000000000006</v>
      </c>
    </row>
    <row r="37" spans="1:17" s="122" customFormat="1" ht="16.5" thickBot="1" x14ac:dyDescent="0.25">
      <c r="A37" s="969"/>
      <c r="B37" s="970"/>
      <c r="C37" s="970"/>
      <c r="D37" s="970"/>
      <c r="E37" s="970"/>
      <c r="F37" s="970"/>
      <c r="G37" s="970"/>
      <c r="H37" s="971"/>
      <c r="I37" s="972" t="str">
        <f t="shared" si="0"/>
        <v xml:space="preserve"> </v>
      </c>
      <c r="J37" s="973"/>
      <c r="K37" s="124"/>
      <c r="L37" s="124"/>
      <c r="M37" s="144" t="s">
        <v>239</v>
      </c>
      <c r="N37" s="169" t="s">
        <v>262</v>
      </c>
      <c r="O37" s="167">
        <v>0.69989999999999997</v>
      </c>
    </row>
    <row r="38" spans="1:17" s="122" customFormat="1" ht="11.25" x14ac:dyDescent="0.2">
      <c r="A38" s="977" t="s">
        <v>3</v>
      </c>
      <c r="B38" s="978"/>
      <c r="C38" s="978"/>
      <c r="D38" s="978"/>
      <c r="E38" s="978"/>
      <c r="F38" s="978"/>
      <c r="G38" s="978"/>
      <c r="H38" s="979"/>
      <c r="I38" s="985">
        <f>SUM(I32:J37)</f>
        <v>0</v>
      </c>
      <c r="J38" s="986"/>
      <c r="K38" s="124"/>
      <c r="L38" s="124"/>
      <c r="M38" s="124"/>
      <c r="N38" s="140"/>
      <c r="O38" s="140"/>
    </row>
    <row r="39" spans="1:17" s="122" customFormat="1" ht="11.25" x14ac:dyDescent="0.2">
      <c r="E39" s="124"/>
      <c r="F39" s="124"/>
      <c r="G39" s="124"/>
      <c r="H39" s="124"/>
      <c r="I39" s="124"/>
      <c r="J39" s="124"/>
      <c r="K39" s="124"/>
      <c r="L39" s="124"/>
    </row>
    <row r="40" spans="1:17" s="122" customFormat="1" ht="6" customHeight="1" x14ac:dyDescent="0.2">
      <c r="A40" s="898" t="s">
        <v>254</v>
      </c>
      <c r="B40" s="899"/>
      <c r="C40" s="899"/>
      <c r="D40" s="899"/>
      <c r="E40" s="899"/>
      <c r="F40" s="899"/>
      <c r="G40" s="899"/>
      <c r="H40" s="899"/>
      <c r="I40" s="899"/>
      <c r="J40" s="900"/>
      <c r="K40" s="124"/>
      <c r="L40" s="124"/>
    </row>
    <row r="41" spans="1:17" s="122" customFormat="1" ht="11.25" x14ac:dyDescent="0.2">
      <c r="A41" s="898" t="s">
        <v>255</v>
      </c>
      <c r="B41" s="899"/>
      <c r="C41" s="899"/>
      <c r="D41" s="899"/>
      <c r="E41" s="899"/>
      <c r="F41" s="900"/>
      <c r="G41" s="890" t="s">
        <v>256</v>
      </c>
      <c r="H41" s="891"/>
      <c r="I41" s="890" t="s">
        <v>257</v>
      </c>
      <c r="J41" s="891"/>
      <c r="K41" s="124"/>
      <c r="L41" s="124"/>
    </row>
    <row r="42" spans="1:17" s="122" customFormat="1" ht="13.5" customHeight="1" x14ac:dyDescent="0.2">
      <c r="A42" s="163" t="s">
        <v>258</v>
      </c>
      <c r="B42" s="901" t="s">
        <v>273</v>
      </c>
      <c r="C42" s="902"/>
      <c r="D42" s="902"/>
      <c r="E42" s="902"/>
      <c r="F42" s="903"/>
      <c r="G42" s="907">
        <f>(I12*$I$10)</f>
        <v>0.39724000000000004</v>
      </c>
      <c r="H42" s="908"/>
      <c r="I42" s="892" t="str">
        <f>IF(G47=0%," ",IF(AND(G47&gt;=N33,G47&lt;=O33),$M$33,IF(AND(G47&gt;=N34,G47&lt;=O34),$M$34,IF(AND(G47&gt;=N35,G47&lt;=O35),$M$35,IF(AND(G47&gt;=N36,G47&lt;=O36),$M$36,IF(G47&lt;O37,$M$37," "))))))</f>
        <v>SATISFACTORIO</v>
      </c>
      <c r="J42" s="893"/>
      <c r="K42" s="124"/>
      <c r="L42" s="124"/>
    </row>
    <row r="43" spans="1:17" s="122" customFormat="1" ht="11.25" x14ac:dyDescent="0.2">
      <c r="A43" s="163" t="s">
        <v>249</v>
      </c>
      <c r="B43" s="901" t="s">
        <v>259</v>
      </c>
      <c r="C43" s="902"/>
      <c r="D43" s="902"/>
      <c r="E43" s="902"/>
      <c r="F43" s="903"/>
      <c r="G43" s="907">
        <f>+I20*$I$14</f>
        <v>0.19714285714285718</v>
      </c>
      <c r="H43" s="908"/>
      <c r="I43" s="894"/>
      <c r="J43" s="895"/>
      <c r="K43" s="124"/>
      <c r="L43" s="124"/>
    </row>
    <row r="44" spans="1:17" s="122" customFormat="1" ht="11.25" x14ac:dyDescent="0.2">
      <c r="A44" s="163" t="s">
        <v>260</v>
      </c>
      <c r="B44" s="901" t="s">
        <v>261</v>
      </c>
      <c r="C44" s="902"/>
      <c r="D44" s="902"/>
      <c r="E44" s="902"/>
      <c r="F44" s="903"/>
      <c r="G44" s="907">
        <f>+I24*I22</f>
        <v>0.11549999999999999</v>
      </c>
      <c r="H44" s="908"/>
      <c r="I44" s="894"/>
      <c r="J44" s="895"/>
    </row>
    <row r="45" spans="1:17" s="122" customFormat="1" ht="11.25" x14ac:dyDescent="0.2">
      <c r="A45" s="163" t="s">
        <v>263</v>
      </c>
      <c r="B45" s="901" t="s">
        <v>264</v>
      </c>
      <c r="C45" s="902"/>
      <c r="D45" s="902"/>
      <c r="E45" s="902"/>
      <c r="F45" s="903"/>
      <c r="G45" s="907">
        <f>+I28*I26</f>
        <v>0.11249999999999999</v>
      </c>
      <c r="H45" s="908"/>
      <c r="I45" s="894"/>
      <c r="J45" s="895"/>
    </row>
    <row r="46" spans="1:17" s="122" customFormat="1" ht="11.25" x14ac:dyDescent="0.2">
      <c r="A46" s="163" t="s">
        <v>276</v>
      </c>
      <c r="B46" s="164" t="s">
        <v>275</v>
      </c>
      <c r="C46" s="165"/>
      <c r="D46" s="165"/>
      <c r="E46" s="165"/>
      <c r="F46" s="166"/>
      <c r="G46" s="907">
        <f>-I38</f>
        <v>0</v>
      </c>
      <c r="H46" s="908"/>
      <c r="I46" s="894"/>
      <c r="J46" s="895"/>
      <c r="P46" s="140"/>
      <c r="Q46" s="145"/>
    </row>
    <row r="47" spans="1:17" s="122" customFormat="1" ht="12" thickBot="1" x14ac:dyDescent="0.25">
      <c r="A47" s="904" t="s">
        <v>3</v>
      </c>
      <c r="B47" s="905"/>
      <c r="C47" s="905"/>
      <c r="D47" s="905"/>
      <c r="E47" s="905"/>
      <c r="F47" s="906"/>
      <c r="G47" s="990">
        <f>SUM(G42:H46)</f>
        <v>0.8223828571428573</v>
      </c>
      <c r="H47" s="991"/>
      <c r="I47" s="896"/>
      <c r="J47" s="897"/>
      <c r="P47" s="140"/>
      <c r="Q47" s="145"/>
    </row>
    <row r="48" spans="1:17" s="122" customFormat="1" ht="11.25" x14ac:dyDescent="0.2">
      <c r="A48" s="146"/>
      <c r="B48" s="147"/>
      <c r="C48" s="147"/>
      <c r="D48" s="147"/>
      <c r="E48" s="148"/>
      <c r="F48" s="148"/>
      <c r="G48" s="148"/>
      <c r="H48" s="148"/>
      <c r="I48" s="148"/>
      <c r="J48" s="149"/>
      <c r="P48" s="140"/>
      <c r="Q48" s="145"/>
    </row>
    <row r="49" spans="1:17" s="122" customFormat="1" ht="11.25" x14ac:dyDescent="0.2">
      <c r="A49" s="150"/>
      <c r="B49" s="140"/>
      <c r="C49" s="140"/>
      <c r="D49" s="140"/>
      <c r="E49" s="124"/>
      <c r="F49" s="124"/>
      <c r="G49" s="124"/>
      <c r="H49" s="124"/>
      <c r="I49" s="124"/>
      <c r="J49" s="151"/>
      <c r="P49" s="140"/>
      <c r="Q49" s="145"/>
    </row>
    <row r="50" spans="1:17" s="122" customFormat="1" ht="11.25" x14ac:dyDescent="0.2">
      <c r="A50" s="150"/>
      <c r="B50" s="140"/>
      <c r="C50" s="140"/>
      <c r="D50" s="140"/>
      <c r="E50" s="124"/>
      <c r="F50" s="124"/>
      <c r="G50" s="124"/>
      <c r="H50" s="124"/>
      <c r="I50" s="124"/>
      <c r="J50" s="151"/>
      <c r="P50" s="140"/>
      <c r="Q50" s="145"/>
    </row>
    <row r="51" spans="1:17" s="122" customFormat="1" ht="11.25" x14ac:dyDescent="0.2">
      <c r="A51" s="150"/>
      <c r="B51" s="140"/>
      <c r="C51" s="140"/>
      <c r="D51" s="140"/>
      <c r="E51" s="124"/>
      <c r="F51" s="124"/>
      <c r="G51" s="124"/>
      <c r="H51" s="124"/>
      <c r="I51" s="124"/>
      <c r="J51" s="151"/>
      <c r="P51" s="140"/>
      <c r="Q51" s="145"/>
    </row>
    <row r="52" spans="1:17" s="122" customFormat="1" ht="11.25" x14ac:dyDescent="0.2">
      <c r="A52" s="150"/>
      <c r="B52" s="140"/>
      <c r="C52" s="140"/>
      <c r="D52" s="152"/>
      <c r="E52" s="152"/>
      <c r="F52" s="152"/>
      <c r="I52" s="124"/>
      <c r="J52" s="151"/>
      <c r="K52" s="124"/>
      <c r="L52" s="124"/>
    </row>
    <row r="53" spans="1:17" s="122" customFormat="1" ht="11.25" x14ac:dyDescent="0.2">
      <c r="A53" s="150"/>
      <c r="B53" s="140"/>
      <c r="C53" s="140"/>
      <c r="D53" s="989" t="s">
        <v>265</v>
      </c>
      <c r="E53" s="989"/>
      <c r="F53" s="989"/>
      <c r="I53" s="124"/>
      <c r="J53" s="151"/>
      <c r="K53" s="124"/>
      <c r="L53" s="124"/>
    </row>
    <row r="54" spans="1:17" s="122" customFormat="1" ht="12" thickBot="1" x14ac:dyDescent="0.25">
      <c r="A54" s="153"/>
      <c r="B54" s="154"/>
      <c r="C54" s="154"/>
      <c r="D54" s="154" t="s">
        <v>266</v>
      </c>
      <c r="E54" s="154"/>
      <c r="F54" s="154"/>
      <c r="G54" s="155"/>
      <c r="H54" s="155"/>
      <c r="I54" s="156"/>
      <c r="J54" s="157"/>
    </row>
    <row r="55" spans="1:17" s="122" customFormat="1" ht="11.25" hidden="1" x14ac:dyDescent="0.2">
      <c r="A55" s="158"/>
      <c r="B55" s="158"/>
      <c r="C55" s="158"/>
      <c r="D55" s="158"/>
      <c r="E55" s="159"/>
      <c r="F55" s="159"/>
      <c r="G55" s="159"/>
      <c r="H55" s="159"/>
      <c r="I55" s="159"/>
      <c r="J55" s="159"/>
    </row>
    <row r="56" spans="1:17" s="122" customFormat="1" ht="11.25" hidden="1" x14ac:dyDescent="0.2">
      <c r="A56" s="158"/>
      <c r="B56" s="158"/>
      <c r="C56" s="158"/>
      <c r="D56" s="158"/>
      <c r="E56" s="159"/>
      <c r="F56" s="159"/>
      <c r="G56" s="159"/>
      <c r="H56" s="159"/>
      <c r="I56" s="159"/>
      <c r="J56" s="159"/>
    </row>
    <row r="57" spans="1:17" s="122" customFormat="1" ht="11.25" hidden="1" x14ac:dyDescent="0.2">
      <c r="A57" s="160"/>
      <c r="B57" s="160"/>
      <c r="C57" s="160"/>
      <c r="D57" s="160"/>
      <c r="E57" s="160"/>
      <c r="F57" s="160"/>
      <c r="G57" s="161"/>
      <c r="H57" s="160"/>
      <c r="I57" s="161"/>
      <c r="J57" s="161"/>
    </row>
    <row r="58" spans="1:17" s="122" customFormat="1" ht="11.25" hidden="1" x14ac:dyDescent="0.2">
      <c r="A58" s="160"/>
      <c r="B58" s="160"/>
      <c r="C58" s="160"/>
      <c r="D58" s="160"/>
      <c r="E58" s="160"/>
      <c r="F58" s="160"/>
      <c r="G58" s="161"/>
      <c r="H58" s="160"/>
      <c r="I58" s="161"/>
      <c r="J58" s="161"/>
      <c r="K58" s="162"/>
      <c r="L58" s="162"/>
      <c r="M58" s="117"/>
      <c r="N58" s="117"/>
      <c r="O58" s="117"/>
    </row>
    <row r="59" spans="1:17" s="122" customFormat="1" ht="11.25" hidden="1" x14ac:dyDescent="0.2">
      <c r="A59" s="160"/>
      <c r="B59" s="160"/>
      <c r="C59" s="160"/>
      <c r="D59" s="160"/>
      <c r="E59" s="160"/>
      <c r="F59" s="160"/>
      <c r="G59" s="161"/>
      <c r="H59" s="160"/>
      <c r="I59" s="161"/>
      <c r="J59" s="161"/>
      <c r="M59" s="117"/>
      <c r="N59" s="117"/>
      <c r="O59" s="117"/>
    </row>
    <row r="60" spans="1:17" s="122" customFormat="1" ht="11.25" hidden="1" x14ac:dyDescent="0.2">
      <c r="A60" s="160"/>
      <c r="B60" s="160"/>
      <c r="C60" s="160"/>
      <c r="D60" s="160"/>
      <c r="E60" s="160"/>
      <c r="F60" s="160"/>
      <c r="G60" s="161"/>
      <c r="H60" s="160"/>
      <c r="I60" s="161"/>
      <c r="J60" s="161"/>
      <c r="K60" s="124"/>
      <c r="L60" s="124"/>
      <c r="M60" s="117"/>
      <c r="N60" s="117"/>
      <c r="O60" s="117"/>
    </row>
    <row r="61" spans="1:17" s="122" customFormat="1" ht="11.25" hidden="1" x14ac:dyDescent="0.2">
      <c r="A61" s="160"/>
      <c r="B61" s="160"/>
      <c r="C61" s="160"/>
      <c r="D61" s="160"/>
      <c r="E61" s="160"/>
      <c r="F61" s="160"/>
      <c r="G61" s="161"/>
      <c r="H61" s="160"/>
      <c r="I61" s="161"/>
      <c r="J61" s="161"/>
      <c r="K61" s="124"/>
      <c r="L61" s="124"/>
      <c r="M61" s="117"/>
      <c r="N61" s="117"/>
      <c r="O61" s="117"/>
    </row>
    <row r="62" spans="1:17" s="122" customFormat="1" ht="11.25" hidden="1" x14ac:dyDescent="0.2">
      <c r="A62" s="160"/>
      <c r="B62" s="160"/>
      <c r="C62" s="160"/>
      <c r="D62" s="160"/>
      <c r="E62" s="160"/>
      <c r="F62" s="160"/>
      <c r="G62" s="161"/>
      <c r="H62" s="160"/>
      <c r="I62" s="161"/>
      <c r="J62" s="161"/>
      <c r="K62" s="124"/>
      <c r="L62" s="124"/>
      <c r="M62" s="117"/>
      <c r="N62" s="117"/>
      <c r="O62" s="117"/>
    </row>
    <row r="63" spans="1:17" s="122" customFormat="1" ht="11.25" hidden="1" x14ac:dyDescent="0.2">
      <c r="A63" s="160"/>
      <c r="B63" s="160"/>
      <c r="C63" s="160"/>
      <c r="D63" s="160"/>
      <c r="E63" s="160"/>
      <c r="F63" s="160"/>
      <c r="G63" s="161"/>
      <c r="H63" s="160"/>
      <c r="I63" s="161"/>
      <c r="J63" s="161"/>
      <c r="K63" s="124"/>
      <c r="L63" s="124"/>
      <c r="M63" s="117"/>
      <c r="N63" s="117"/>
      <c r="O63" s="117"/>
    </row>
    <row r="64" spans="1:17" s="122" customFormat="1" ht="11.25" hidden="1" x14ac:dyDescent="0.2">
      <c r="A64" s="160"/>
      <c r="B64" s="160"/>
      <c r="C64" s="160"/>
      <c r="D64" s="160"/>
      <c r="E64" s="160"/>
      <c r="F64" s="160"/>
      <c r="G64" s="161"/>
      <c r="H64" s="160"/>
      <c r="I64" s="161"/>
      <c r="J64" s="161"/>
      <c r="K64" s="124"/>
      <c r="L64" s="124"/>
      <c r="M64" s="117"/>
      <c r="N64" s="117"/>
      <c r="O64" s="117"/>
    </row>
    <row r="65" spans="1:15" s="122" customFormat="1" ht="11.25" hidden="1" x14ac:dyDescent="0.2">
      <c r="A65" s="160"/>
      <c r="B65" s="160"/>
      <c r="C65" s="160"/>
      <c r="D65" s="160"/>
      <c r="E65" s="160"/>
      <c r="F65" s="160"/>
      <c r="G65" s="161"/>
      <c r="H65" s="160"/>
      <c r="I65" s="161"/>
      <c r="J65" s="161"/>
      <c r="K65" s="124"/>
      <c r="L65" s="124"/>
      <c r="M65" s="117"/>
      <c r="N65" s="117"/>
      <c r="O65" s="117"/>
    </row>
    <row r="66" spans="1:15" s="122" customFormat="1" ht="11.25" hidden="1" x14ac:dyDescent="0.2">
      <c r="A66" s="160"/>
      <c r="B66" s="160"/>
      <c r="C66" s="160"/>
      <c r="D66" s="160"/>
      <c r="E66" s="160"/>
      <c r="F66" s="160"/>
      <c r="G66" s="161"/>
      <c r="H66" s="160"/>
      <c r="I66" s="161"/>
      <c r="J66" s="161"/>
      <c r="K66" s="124"/>
      <c r="L66" s="124"/>
      <c r="M66" s="117"/>
      <c r="N66" s="117"/>
      <c r="O66" s="117"/>
    </row>
    <row r="67" spans="1:15" s="122" customFormat="1" ht="11.25" hidden="1" x14ac:dyDescent="0.2">
      <c r="A67" s="160"/>
      <c r="B67" s="160"/>
      <c r="C67" s="160"/>
      <c r="D67" s="160"/>
      <c r="E67" s="160"/>
      <c r="F67" s="160"/>
      <c r="G67" s="161"/>
      <c r="H67" s="160"/>
      <c r="I67" s="161"/>
      <c r="J67" s="161"/>
      <c r="K67" s="124"/>
      <c r="L67" s="124"/>
      <c r="M67" s="117"/>
      <c r="N67" s="117"/>
      <c r="O67" s="117"/>
    </row>
    <row r="68" spans="1:15" s="122" customFormat="1" ht="11.25" hidden="1" x14ac:dyDescent="0.2">
      <c r="A68" s="160"/>
      <c r="B68" s="160"/>
      <c r="C68" s="160"/>
      <c r="D68" s="160"/>
      <c r="E68" s="160"/>
      <c r="F68" s="160"/>
      <c r="G68" s="161"/>
      <c r="H68" s="160"/>
      <c r="I68" s="161"/>
      <c r="J68" s="161"/>
      <c r="K68" s="124"/>
      <c r="L68" s="124"/>
      <c r="M68" s="117"/>
      <c r="N68" s="117"/>
      <c r="O68" s="117"/>
    </row>
    <row r="69" spans="1:15" ht="13.5" hidden="1" customHeight="1" x14ac:dyDescent="0.2"/>
    <row r="70" spans="1:15" ht="13.5" hidden="1" customHeight="1" x14ac:dyDescent="0.2"/>
    <row r="71" spans="1:15" ht="13.5" hidden="1" customHeight="1" x14ac:dyDescent="0.2"/>
    <row r="72" spans="1:15" ht="13.5" hidden="1" customHeight="1" x14ac:dyDescent="0.2"/>
    <row r="73" spans="1:15" ht="13.5" hidden="1" customHeight="1" x14ac:dyDescent="0.2"/>
    <row r="74" spans="1:15" ht="13.5" hidden="1" customHeight="1" x14ac:dyDescent="0.2"/>
    <row r="75" spans="1:15" ht="13.5" hidden="1" customHeight="1" x14ac:dyDescent="0.2"/>
    <row r="76" spans="1:15" ht="13.5" hidden="1" customHeight="1" x14ac:dyDescent="0.2"/>
    <row r="77" spans="1:15" ht="13.5" hidden="1" customHeight="1" x14ac:dyDescent="0.2"/>
    <row r="78" spans="1:15" ht="13.5" hidden="1" customHeight="1" x14ac:dyDescent="0.2"/>
    <row r="79" spans="1:15" ht="13.5" hidden="1" customHeight="1" x14ac:dyDescent="0.2"/>
    <row r="80" spans="1:15" ht="13.5" hidden="1" customHeight="1" x14ac:dyDescent="0.2"/>
    <row r="81" ht="13.5" hidden="1" customHeight="1" x14ac:dyDescent="0.2"/>
    <row r="82" ht="13.5" hidden="1" customHeight="1" x14ac:dyDescent="0.2"/>
    <row r="83" ht="13.5" hidden="1" customHeight="1" x14ac:dyDescent="0.2"/>
    <row r="84" ht="13.5" hidden="1" customHeight="1" x14ac:dyDescent="0.2"/>
  </sheetData>
  <mergeCells count="83">
    <mergeCell ref="D53:F53"/>
    <mergeCell ref="G44:H44"/>
    <mergeCell ref="B45:F45"/>
    <mergeCell ref="G45:H45"/>
    <mergeCell ref="G46:H46"/>
    <mergeCell ref="A47:F47"/>
    <mergeCell ref="G47:H47"/>
    <mergeCell ref="A40:J40"/>
    <mergeCell ref="A41:F41"/>
    <mergeCell ref="G41:H41"/>
    <mergeCell ref="I41:J41"/>
    <mergeCell ref="B42:F42"/>
    <mergeCell ref="G42:H42"/>
    <mergeCell ref="I42:J47"/>
    <mergeCell ref="B43:F43"/>
    <mergeCell ref="G43:H43"/>
    <mergeCell ref="B44:F44"/>
    <mergeCell ref="A36:H36"/>
    <mergeCell ref="I36:J36"/>
    <mergeCell ref="A37:H37"/>
    <mergeCell ref="I37:J37"/>
    <mergeCell ref="A38:H38"/>
    <mergeCell ref="I38:J38"/>
    <mergeCell ref="A33:H33"/>
    <mergeCell ref="I33:J33"/>
    <mergeCell ref="A34:H34"/>
    <mergeCell ref="I34:J34"/>
    <mergeCell ref="A35:H35"/>
    <mergeCell ref="I35:J35"/>
    <mergeCell ref="I23:J23"/>
    <mergeCell ref="N32:O32"/>
    <mergeCell ref="A25:J25"/>
    <mergeCell ref="A26:H26"/>
    <mergeCell ref="I26:J26"/>
    <mergeCell ref="A27:H27"/>
    <mergeCell ref="I27:J27"/>
    <mergeCell ref="A28:H28"/>
    <mergeCell ref="I28:J28"/>
    <mergeCell ref="A30:J30"/>
    <mergeCell ref="A31:H31"/>
    <mergeCell ref="I31:J31"/>
    <mergeCell ref="A32:H32"/>
    <mergeCell ref="I32:J32"/>
    <mergeCell ref="A16:H16"/>
    <mergeCell ref="I16:J16"/>
    <mergeCell ref="A17:H17"/>
    <mergeCell ref="I17:J17"/>
    <mergeCell ref="A24:H24"/>
    <mergeCell ref="I24:J24"/>
    <mergeCell ref="A18:H18"/>
    <mergeCell ref="I18:J18"/>
    <mergeCell ref="A19:H19"/>
    <mergeCell ref="I19:J19"/>
    <mergeCell ref="A20:H20"/>
    <mergeCell ref="I20:J20"/>
    <mergeCell ref="A21:J21"/>
    <mergeCell ref="A22:H22"/>
    <mergeCell ref="I22:J22"/>
    <mergeCell ref="A23:H23"/>
    <mergeCell ref="O10:P10"/>
    <mergeCell ref="A12:H12"/>
    <mergeCell ref="I12:J12"/>
    <mergeCell ref="A14:H15"/>
    <mergeCell ref="I14:J15"/>
    <mergeCell ref="A13:J13"/>
    <mergeCell ref="A10:H11"/>
    <mergeCell ref="I10:J11"/>
    <mergeCell ref="A7:B7"/>
    <mergeCell ref="C7:E7"/>
    <mergeCell ref="F7:G7"/>
    <mergeCell ref="H7:J7"/>
    <mergeCell ref="A8:B8"/>
    <mergeCell ref="C8:E8"/>
    <mergeCell ref="F8:G8"/>
    <mergeCell ref="H8:J8"/>
    <mergeCell ref="A1:C4"/>
    <mergeCell ref="D1:H2"/>
    <mergeCell ref="D3:H4"/>
    <mergeCell ref="A5:J5"/>
    <mergeCell ref="A6:B6"/>
    <mergeCell ref="C6:E6"/>
    <mergeCell ref="F6:G6"/>
    <mergeCell ref="H6:J6"/>
  </mergeCells>
  <dataValidations count="3">
    <dataValidation type="list" allowBlank="1" showInputMessage="1" showErrorMessage="1" sqref="A32:A37 B33:H37" xr:uid="{00000000-0002-0000-0800-000000000000}">
      <formula1>$N$16:$N$20</formula1>
    </dataValidation>
    <dataValidation type="custom" allowBlank="1" showInputMessage="1" showErrorMessage="1" errorTitle="Valor superior al 100%" error="No se puede introducir una cifra superior al 100%" sqref="I24:J24 I28:J28" xr:uid="{00000000-0002-0000-0800-000001000000}">
      <formula1>I24&lt;$L$8</formula1>
    </dataValidation>
    <dataValidation type="custom" operator="lessThan" allowBlank="1" showInputMessage="1" showErrorMessage="1" errorTitle="Valor superior al 100%" error="No se puede introducir una cifra superior al 100%" sqref="I12:J12" xr:uid="{00000000-0002-0000-0800-000002000000}">
      <formula1>I12&lt;$L$8</formula1>
    </dataValidation>
  </dataValidations>
  <pageMargins left="0.7" right="0.7" top="0.75" bottom="0.75" header="0.3" footer="0.3"/>
  <pageSetup paperSize="9" scale="60" orientation="portrait" horizontalDpi="4294967294" verticalDpi="4294967294" r:id="rId1"/>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18</vt:i4>
      </vt:variant>
    </vt:vector>
  </HeadingPairs>
  <TitlesOfParts>
    <vt:vector size="33" baseType="lpstr">
      <vt:lpstr>FORM.ED-01 ANTERIOR</vt:lpstr>
      <vt:lpstr>COMPT. TÉCNICAS</vt:lpstr>
      <vt:lpstr>COMPT. CONDUCTUALES</vt:lpstr>
      <vt:lpstr>FORM. CONS. ANTERIOR</vt:lpstr>
      <vt:lpstr>matriz</vt:lpstr>
      <vt:lpstr>EJEMPLO</vt:lpstr>
      <vt:lpstr>Formulario ED-02</vt:lpstr>
      <vt:lpstr>Formulario ED-03</vt:lpstr>
      <vt:lpstr>Formulario Consolidado</vt:lpstr>
      <vt:lpstr>ED-AR-001</vt:lpstr>
      <vt:lpstr>IN-GEP-02-02-FOR-11</vt:lpstr>
      <vt:lpstr>IN-GEP-02-02-FOR-12</vt:lpstr>
      <vt:lpstr>IN-GEP-02-02-FOR-13</vt:lpstr>
      <vt:lpstr>Ref.Diccionario de Competencias</vt:lpstr>
      <vt:lpstr>Hoja1</vt:lpstr>
      <vt:lpstr>'ED-AR-001'!_1Excel_BuiltIn_Print_Area_1_1</vt:lpstr>
      <vt:lpstr>'Formulario ED-02'!_1Excel_BuiltIn_Print_Area_1_1</vt:lpstr>
      <vt:lpstr>'IN-GEP-02-02-FOR-11'!_1Excel_BuiltIn_Print_Area_1_1</vt:lpstr>
      <vt:lpstr>'ED-AR-001'!Área_de_impresión</vt:lpstr>
      <vt:lpstr>EJEMPLO!Área_de_impresión</vt:lpstr>
      <vt:lpstr>'FORM. CONS. ANTERIOR'!Área_de_impresión</vt:lpstr>
      <vt:lpstr>'FORM.ED-01 ANTERIOR'!Área_de_impresión</vt:lpstr>
      <vt:lpstr>'Formulario Consolidado'!Área_de_impresión</vt:lpstr>
      <vt:lpstr>'Formulario ED-02'!Área_de_impresión</vt:lpstr>
      <vt:lpstr>'Formulario ED-03'!Área_de_impresión</vt:lpstr>
      <vt:lpstr>'IN-GEP-02-02-FOR-11'!Área_de_impresión</vt:lpstr>
      <vt:lpstr>'IN-GEP-02-02-FOR-12'!Área_de_impresión</vt:lpstr>
      <vt:lpstr>'IN-GEP-02-02-FOR-13'!Área_de_impresión</vt:lpstr>
      <vt:lpstr>'Ref.Diccionario de Competencias'!Área_de_impresión</vt:lpstr>
      <vt:lpstr>COMPETENCIAS</vt:lpstr>
      <vt:lpstr>'ED-AR-001'!Títulos_a_imprimir</vt:lpstr>
      <vt:lpstr>'Formulario ED-02'!Títulos_a_imprimir</vt:lpstr>
      <vt:lpstr>'IN-GEP-02-02-FOR-11'!Títulos_a_imprimir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Mirian Rebeca Tipantuña Santander</cp:lastModifiedBy>
  <cp:lastPrinted>2018-03-29T13:50:39Z</cp:lastPrinted>
  <dcterms:created xsi:type="dcterms:W3CDTF">2014-07-04T23:10:17Z</dcterms:created>
  <dcterms:modified xsi:type="dcterms:W3CDTF">2023-12-04T20:26:30Z</dcterms:modified>
</cp:coreProperties>
</file>