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820" windowWidth="20730" windowHeight="11700" tabRatio="510" activeTab="0"/>
  </bookViews>
  <sheets>
    <sheet name="PERFIL DE FI" sheetId="1" r:id="rId1"/>
    <sheet name="Hoja1" sheetId="2" state="hidden" r:id="rId2"/>
    <sheet name="Reporte" sheetId="3" state="hidden" r:id="rId3"/>
  </sheets>
  <definedNames>
    <definedName name="Administración_de_empresas_y_derecho">#REF!</definedName>
    <definedName name="Agricultura">#REF!</definedName>
    <definedName name="Agricultura_silvicultura_pesca_y_veterinaria">#REF!</definedName>
    <definedName name="Alfabetización_y_aritmética_elemental">#REF!</definedName>
    <definedName name="_xlnm.Print_Area" localSheetId="0">'PERFIL DE FI'!$A$1:$X$35</definedName>
    <definedName name="Arquitectura_y_construcción">#REF!</definedName>
    <definedName name="Artes">#REF!</definedName>
    <definedName name="Artes_y_humanidades">#REF!</definedName>
    <definedName name="Bienestar">#REF!</definedName>
    <definedName name="Ciencias_biológicas_y_afines">#REF!</definedName>
    <definedName name="Ciencias_físicas">#REF!</definedName>
    <definedName name="Ciencias_naturales_matemáticas_y_estadística">#REF!</definedName>
    <definedName name="Ciencias_sociales_periodismo_e_información">#REF!</definedName>
    <definedName name="Ciencias_sociales_y_del_comportamiento">#REF!</definedName>
    <definedName name="CÓDIGO_DE_TRABAJO">'Hoja1'!$O$15:$O$25</definedName>
    <definedName name="Competencias_personales_y_desarrollo">#REF!</definedName>
    <definedName name="Derecho">#REF!</definedName>
    <definedName name="Educación">#REF!</definedName>
    <definedName name="Educación_011">#REF!</definedName>
    <definedName name="Educación_comercial_y_administración">#REF!</definedName>
    <definedName name="Humanidades_excepto_idiomas">#REF!</definedName>
    <definedName name="Idiomas">#REF!</definedName>
    <definedName name="Industria_y_producción">#REF!</definedName>
    <definedName name="Ingeniería_industria_y_construcción">#REF!</definedName>
    <definedName name="Ingeniería_y_profesiones_afines">#REF!</definedName>
    <definedName name="LOSEP">'Hoja1'!$N$15:$N$45</definedName>
    <definedName name="Matemáticas_y_estadística">#REF!</definedName>
    <definedName name="Medio_ambiente">#REF!</definedName>
    <definedName name="OTROS_REGÍMENES">'Hoja1'!$P$15</definedName>
    <definedName name="Periodismo_e_información">#REF!</definedName>
    <definedName name="Pesca">#REF!</definedName>
    <definedName name="Programas_y_certificaciones_básicos">#REF!</definedName>
    <definedName name="Programas_y_certificaciones_genéricos">#REF!</definedName>
    <definedName name="Salud">#REF!</definedName>
    <definedName name="Salud_y_bienestar">#REF!</definedName>
    <definedName name="Servicios">#REF!</definedName>
    <definedName name="Servicios_de_higiene_y_salud_ocupacional">#REF!</definedName>
    <definedName name="Servicios_de_seguridad">#REF!</definedName>
    <definedName name="Servicios_de_transporte">#REF!</definedName>
    <definedName name="Servicios_personales">#REF!</definedName>
    <definedName name="Silvicultura">#REF!</definedName>
    <definedName name="Tecnologías_de_la_información_y_la_comunicación_TIC">#REF!</definedName>
    <definedName name="Tecnologías_de_la_información_y_la_comunicación_TIC_061">#REF!</definedName>
    <definedName name="Veterinaria">#REF!</definedName>
  </definedNames>
  <calcPr fullCalcOnLoad="1"/>
</workbook>
</file>

<file path=xl/sharedStrings.xml><?xml version="1.0" encoding="utf-8"?>
<sst xmlns="http://schemas.openxmlformats.org/spreadsheetml/2006/main" count="252" uniqueCount="156">
  <si>
    <t>NOMBRES Y APELLIDOS:</t>
  </si>
  <si>
    <t xml:space="preserve">FECHA DE REGISTRO (DD/MM/AA): </t>
  </si>
  <si>
    <t>SI</t>
  </si>
  <si>
    <t>NO</t>
  </si>
  <si>
    <t>COMPRENSIÓN ORAL Y ESCRITA</t>
  </si>
  <si>
    <t>COMUNICACIÓN ASERTIVA</t>
  </si>
  <si>
    <t>EXPRESIÓN ORAL Y ESCRITA</t>
  </si>
  <si>
    <t>MUY BUENO</t>
  </si>
  <si>
    <t>BUENO</t>
  </si>
  <si>
    <t>MALO</t>
  </si>
  <si>
    <t>EXCELENTE</t>
  </si>
  <si>
    <t>DENOMINACIÓN DEL PUESTO:</t>
  </si>
  <si>
    <t>UNIDAD ADMINISTRATIVA:</t>
  </si>
  <si>
    <t>II. CONDICIONES PREVIAS</t>
  </si>
  <si>
    <t>CAPACITACIÓN</t>
  </si>
  <si>
    <t>EXPERIENCIA LABORAL</t>
  </si>
  <si>
    <t>CUMPLIMIENTO</t>
  </si>
  <si>
    <t>ESPECIALIZACIÓN</t>
  </si>
  <si>
    <t>MAESTRÍA</t>
  </si>
  <si>
    <t>PhD.</t>
  </si>
  <si>
    <t>PUNTAJE</t>
  </si>
  <si>
    <t>PERFIL</t>
  </si>
  <si>
    <t>REQUISITO</t>
  </si>
  <si>
    <t>COMPENSACIÓN</t>
  </si>
  <si>
    <t>¿El Servidor/a Público/a identificado tiene mínimo dos años de experiencia en relación al tema de capacitación identificado?</t>
  </si>
  <si>
    <t>III. COMPETENCIAS</t>
  </si>
  <si>
    <t>TRABAJO EN EQUIPO Y COOPERACIÓN</t>
  </si>
  <si>
    <t>COMPETENCIAS</t>
  </si>
  <si>
    <t>EXPERIENCIA</t>
  </si>
  <si>
    <t>CALIFICACIÓN GLOBAL</t>
  </si>
  <si>
    <t>Rangos Calificación Competencias</t>
  </si>
  <si>
    <t>Rango Módulo III</t>
  </si>
  <si>
    <t>Parámetros Calificación</t>
  </si>
  <si>
    <t>Rangos Perfil</t>
  </si>
  <si>
    <t>Cuarto Nivel</t>
  </si>
  <si>
    <t>Cálculo valores</t>
  </si>
  <si>
    <t>Rango Calificación Escala 10</t>
  </si>
  <si>
    <t>PENSAMIENTO ANALÍTICO - CONCEPTUAL</t>
  </si>
  <si>
    <t>&gt;=2,8="APROBADO"</t>
  </si>
  <si>
    <t>&lt;=2,7="NO APROBADO"</t>
  </si>
  <si>
    <t>=3=2</t>
  </si>
  <si>
    <t>&gt;=2&lt;=2,9=1,33</t>
  </si>
  <si>
    <t>&gt;=1&lt;=1,9=0,66</t>
  </si>
  <si>
    <t>&lt;=0,99=0</t>
  </si>
  <si>
    <t>Opción 2 (No viable)</t>
  </si>
  <si>
    <t>FORMACIÓN SUPERIOR DE CUARTO NIVEL</t>
  </si>
  <si>
    <t>**Considerar el tema de Formador de Formadores, siendo el caso que el servidor identificado pueda facilitar.</t>
  </si>
  <si>
    <t>PERFIL DE FACILITADOR INTERNO</t>
  </si>
  <si>
    <t>Capacidad de comunicar información o ideas de manera oral y escrita</t>
  </si>
  <si>
    <t>Capacidad de escuchar y comprender  información e ideas de forma oral y escrita</t>
  </si>
  <si>
    <t>Gestión del grupo, resolución de conflictos, gestor de clima, motivación de los demás.</t>
  </si>
  <si>
    <t>V. REQUISITOS FACILITADOR INTERNO</t>
  </si>
  <si>
    <t xml:space="preserve">COMPETENCIA  </t>
  </si>
  <si>
    <t>DESCRIPCIÓN</t>
  </si>
  <si>
    <t>EVALUACIÓN</t>
  </si>
  <si>
    <t>1. PARTICIPACIÓN VOLUNTARIA</t>
  </si>
  <si>
    <t>2. LIDERAZGO EN LA UNIDAD</t>
  </si>
  <si>
    <t>3. CUMPLIMIENTO DE ACTIVIDADES</t>
  </si>
  <si>
    <t>6. EXPERIENCIA EN FACILITACIÓN</t>
  </si>
  <si>
    <t>Expresar ideas positivas, mantiene una posición de respeto a la opinión de los demás.</t>
  </si>
  <si>
    <t>Calificación</t>
  </si>
  <si>
    <t>TEMA O TEMAS DE CAPACITACIÓN PODRÍA FACILITAR EL SERVIDOR/A  PÚBLICO/A EN LA INSTITUCIÓN</t>
  </si>
  <si>
    <t>LISTADO DE FACILITADORES INTERNOS</t>
  </si>
  <si>
    <t xml:space="preserve">NOMBRES Y APELLIDOS DEL SERVIDOR/A </t>
  </si>
  <si>
    <t>NÚMERO DE CÉDULA</t>
  </si>
  <si>
    <t xml:space="preserve">SEXO DEL SERVIDOR/A </t>
  </si>
  <si>
    <t>MODALIDAD LABORAL</t>
  </si>
  <si>
    <t>RÉGIMEN LABORAL</t>
  </si>
  <si>
    <t>GRUPO OCUPACIONAL:</t>
  </si>
  <si>
    <t>SEXO:</t>
  </si>
  <si>
    <t>MODALIDAD LABORAL:</t>
  </si>
  <si>
    <t>I. DATOS INFORMATIVOS DEL SERVIDOR/A PÚBLICO/A IDENTIFICADO COMO FACILITADOR INTERNO</t>
  </si>
  <si>
    <t>RÉGIMEN LABORAL:</t>
  </si>
  <si>
    <t>Sexo</t>
  </si>
  <si>
    <t>LOSEP</t>
  </si>
  <si>
    <t>OTROS REGÍMENES</t>
  </si>
  <si>
    <t>HOMBRE</t>
  </si>
  <si>
    <t>MUJER</t>
  </si>
  <si>
    <t>Régimen laboral</t>
  </si>
  <si>
    <t>Modalidad laboral</t>
  </si>
  <si>
    <t>CONTRATO</t>
  </si>
  <si>
    <t>NOMBRAMIENTO</t>
  </si>
  <si>
    <t>Grupo ocupacional</t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</si>
  <si>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</si>
  <si>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</si>
  <si>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</si>
  <si>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</si>
  <si>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</si>
  <si>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</si>
  <si>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</si>
  <si>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</si>
  <si>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</si>
  <si>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</si>
  <si>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</si>
  <si>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</si>
  <si>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</si>
  <si>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SERVIDOR PÚBLICO 8</t>
  </si>
  <si>
    <t>SERVIDOR PÚBLICO 9</t>
  </si>
  <si>
    <t>SERVIDOR PÚBLICO 10</t>
  </si>
  <si>
    <t>SERVIDOR PÚBLICO 11</t>
  </si>
  <si>
    <t>SERVIDOR PÚBLICO 12</t>
  </si>
  <si>
    <t>SERVIDOR PÚBLICO 13</t>
  </si>
  <si>
    <t>SERVIDOR PÚBLICO 14</t>
  </si>
  <si>
    <t>NIVEL JERÁRQUICO SUPERIOR 1</t>
  </si>
  <si>
    <t>NIVEL JERÁRQUICO SUPERIOR 2</t>
  </si>
  <si>
    <t>NIVEL JERÁRQUICO SUPERIOR 3</t>
  </si>
  <si>
    <t>NIVEL JERÁRQUICO SUPERIOR 4</t>
  </si>
  <si>
    <t>NIVEL JERÁRQUICO SUPERIOR 5</t>
  </si>
  <si>
    <t>NIVEL JERÁRQUICO SUPERIOR 6</t>
  </si>
  <si>
    <t>NIVEL JERÁRQUICO SUPERIOR 7</t>
  </si>
  <si>
    <t>NIVEL JERÁRQUICO SUPERIOR 8</t>
  </si>
  <si>
    <t>NIVEL JERÁRQUICO SUPERIOR 9</t>
  </si>
  <si>
    <t>NIVEL JERÁRQUICO SUPERIOR 10</t>
  </si>
  <si>
    <t>NIVEL 1</t>
  </si>
  <si>
    <t>NIVEL 2</t>
  </si>
  <si>
    <t>NIVEL 3</t>
  </si>
  <si>
    <t>NIVEL 4</t>
  </si>
  <si>
    <t>NIVEL 5</t>
  </si>
  <si>
    <t>NIVEL 6</t>
  </si>
  <si>
    <t>NIVEL 7</t>
  </si>
  <si>
    <t>NIVEL 8</t>
  </si>
  <si>
    <t>NIVEL 9</t>
  </si>
  <si>
    <t>NIVEL 10</t>
  </si>
  <si>
    <t>CÓDIGO_DE_TRABAJO</t>
  </si>
  <si>
    <t>OTROS_REGÍMENES</t>
  </si>
  <si>
    <t>INSTITUCIÓN</t>
  </si>
  <si>
    <t>No. CÉDULA:</t>
  </si>
  <si>
    <t>Pensar por sí mismo, inteligencia práctica, análisis de problemas, razonamiento, planificación, uso de conceptos, definición de problemas.</t>
  </si>
  <si>
    <t xml:space="preserve">FECHA (DD/MM/AA): </t>
  </si>
  <si>
    <t>DETALLE EL TEMA DE CAPACITACIÓN APROBADO</t>
  </si>
  <si>
    <t>¿El Servidor/a Público/a identificado posee (o está cursando) Especialización, Maestría y/o PhD., acorde al tema de capacitación considerado por el Director Técnico, Jefe o Responsable de Área?</t>
  </si>
  <si>
    <t>SELECCIONE LAS CONDICIONES PREVIAS POR LAS CUALES USTED IDENTIFICÓ AL SERVIDOR/A PÚBLICO/A</t>
  </si>
  <si>
    <t>EVALÚE LAS COMPETENCIAS  EN EL SERVIDOR/A PÚBLICO/A IDENTIFICADO</t>
  </si>
  <si>
    <t>*El tema de capacitación debe necesariamente responder a los temas del reporte del Plan Anual de Capacitación Institucional.</t>
  </si>
  <si>
    <t>GRUPO OCUPACIONAL</t>
  </si>
  <si>
    <t>PARTICIPACIÓN VOLUNTARIA</t>
  </si>
  <si>
    <t>IV. PRIORICE UN TEMA DE CAPACITACIÓN ESPECÍFICO QUE FACILITARÁ EL SERVIDOR PÚBLICO IDENTIFICADO (Ej: “Formulación, seguimiento y evaluación de proyectos”</t>
  </si>
  <si>
    <t>4. EVAL 80/ 100</t>
  </si>
  <si>
    <t>INSTITUCIÓN:</t>
  </si>
  <si>
    <t>PROVINCIA:</t>
  </si>
  <si>
    <t>LUGAR DE RESIDENCIA:</t>
  </si>
  <si>
    <t>¿En los últimos cinco años, el Servidor/a Público/a, aprobó mínimo una (1) capacitación en relación al tema de capacitación identificado? Detalle en el numeral 1 y 2 el o los tema/s de capacitación aprobado/s</t>
  </si>
  <si>
    <r>
      <t xml:space="preserve">NOTA: </t>
    </r>
    <r>
      <rPr>
        <i/>
        <sz val="9"/>
        <rFont val="Arial"/>
        <family val="2"/>
      </rPr>
      <t>La UATH deberá requerir los medios de verificación sobre experiencia laboral, capacitación y formación superior de cuarto nivel que confirme la información proporcionada en el presente Perfil de Facilitador Intern.</t>
    </r>
  </si>
  <si>
    <t>7. CUENTA CON EL CURSO DE FORMACIÓN DE FORMADORES  (últimos cuatro años)</t>
  </si>
  <si>
    <t>MDT</t>
  </si>
  <si>
    <t>GABRIELA PATRICIA LLUGLLUNA SIMBAÑA</t>
  </si>
  <si>
    <t>ANALISTA JUNIOR</t>
  </si>
  <si>
    <t>DEDCDTH</t>
  </si>
  <si>
    <t>PICHINCHA</t>
  </si>
  <si>
    <t>SP4</t>
  </si>
  <si>
    <t>1722957055</t>
  </si>
  <si>
    <t>QUITO</t>
  </si>
  <si>
    <t>PANIFICACIÓN ESTRATEGICA</t>
  </si>
  <si>
    <t>Total</t>
  </si>
  <si>
    <t xml:space="preserve">TRABAJO EN EQUIPO </t>
  </si>
  <si>
    <t>CONTRATACIÓN PÚBLICA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</si>
</sst>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9"/>
      <name val="Arial"/>
      <family val="2"/>
    </font>
    <font>
      <b/>
      <sz val="26"/>
      <name val="Calibri"/>
      <family val="2"/>
    </font>
    <font>
      <b/>
      <sz val="11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10" fillId="33" borderId="10" xfId="45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56" fillId="0" borderId="10" xfId="0" applyNumberFormat="1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14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45" applyFont="1" applyFill="1" applyBorder="1" applyAlignment="1" applyProtection="1">
      <alignment horizontal="center" vertical="center" wrapText="1"/>
      <protection locked="0"/>
    </xf>
    <xf numFmtId="0" fontId="7" fillId="33" borderId="11" xfId="45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4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left" vertical="center"/>
    </xf>
    <xf numFmtId="0" fontId="13" fillId="0" borderId="13" xfId="0" applyFont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2" fillId="0" borderId="0" xfId="0" applyFont="1" applyFill="1" applyBorder="1" applyAlignment="1" applyProtection="1" quotePrefix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quotePrefix="1">
      <alignment horizontal="center" vertical="center"/>
    </xf>
    <xf numFmtId="0" fontId="10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4" fillId="37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 applyProtection="1" quotePrefix="1">
      <alignment horizontal="center" vertical="center" wrapText="1"/>
      <protection/>
    </xf>
    <xf numFmtId="0" fontId="10" fillId="38" borderId="0" xfId="0" applyFont="1" applyFill="1" applyBorder="1" applyAlignment="1" applyProtection="1">
      <alignment horizontal="center"/>
      <protection/>
    </xf>
    <xf numFmtId="0" fontId="58" fillId="37" borderId="15" xfId="0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 applyProtection="1">
      <alignment horizontal="left" vertical="center" wrapText="1"/>
      <protection locked="0"/>
    </xf>
    <xf numFmtId="0" fontId="3" fillId="33" borderId="22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3" fillId="33" borderId="23" xfId="0" applyFont="1" applyFill="1" applyBorder="1" applyAlignment="1" applyProtection="1">
      <alignment horizontal="left" vertical="center" wrapText="1"/>
      <protection locked="0"/>
    </xf>
    <xf numFmtId="0" fontId="3" fillId="33" borderId="24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3" xfId="45" applyFont="1" applyFill="1" applyBorder="1" applyAlignment="1" applyProtection="1">
      <alignment horizontal="left" vertical="center" wrapText="1"/>
      <protection locked="0"/>
    </xf>
    <xf numFmtId="0" fontId="2" fillId="33" borderId="15" xfId="45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13" xfId="45" applyFont="1" applyFill="1" applyBorder="1" applyAlignment="1" applyProtection="1">
      <alignment horizontal="center" vertical="center" wrapText="1"/>
      <protection locked="0"/>
    </xf>
    <xf numFmtId="0" fontId="7" fillId="33" borderId="21" xfId="45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8" fillId="37" borderId="12" xfId="45" applyFont="1" applyFill="1" applyBorder="1" applyAlignment="1" applyProtection="1">
      <alignment horizontal="center" vertical="center" wrapText="1"/>
      <protection locked="0"/>
    </xf>
    <xf numFmtId="0" fontId="58" fillId="37" borderId="10" xfId="45" applyFont="1" applyFill="1" applyBorder="1" applyAlignment="1" applyProtection="1">
      <alignment horizontal="center" vertical="center" wrapText="1"/>
      <protection locked="0"/>
    </xf>
    <xf numFmtId="0" fontId="58" fillId="37" borderId="11" xfId="45" applyFont="1" applyFill="1" applyBorder="1" applyAlignment="1" applyProtection="1">
      <alignment horizontal="center" vertical="center" wrapText="1"/>
      <protection locked="0"/>
    </xf>
    <xf numFmtId="0" fontId="58" fillId="37" borderId="22" xfId="45" applyFont="1" applyFill="1" applyBorder="1" applyAlignment="1" applyProtection="1">
      <alignment horizontal="center" vertical="center" wrapText="1"/>
      <protection locked="0"/>
    </xf>
    <xf numFmtId="0" fontId="58" fillId="37" borderId="20" xfId="45" applyFont="1" applyFill="1" applyBorder="1" applyAlignment="1" applyProtection="1">
      <alignment horizontal="center" vertical="center" wrapText="1"/>
      <protection locked="0"/>
    </xf>
    <xf numFmtId="0" fontId="58" fillId="37" borderId="15" xfId="45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58" fillId="37" borderId="13" xfId="0" applyFont="1" applyFill="1" applyBorder="1" applyAlignment="1" applyProtection="1">
      <alignment horizontal="center" vertical="center" wrapText="1"/>
      <protection locked="0"/>
    </xf>
    <xf numFmtId="0" fontId="58" fillId="37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58" fillId="37" borderId="22" xfId="0" applyFont="1" applyFill="1" applyBorder="1" applyAlignment="1" applyProtection="1">
      <alignment horizontal="center" vertical="center" wrapText="1"/>
      <protection locked="0"/>
    </xf>
    <xf numFmtId="0" fontId="58" fillId="37" borderId="20" xfId="0" applyFont="1" applyFill="1" applyBorder="1" applyAlignment="1" applyProtection="1">
      <alignment horizontal="center" vertical="center" wrapText="1"/>
      <protection locked="0"/>
    </xf>
    <xf numFmtId="0" fontId="58" fillId="37" borderId="2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59" fillId="37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2" fillId="33" borderId="13" xfId="45" applyNumberFormat="1" applyFont="1" applyFill="1" applyBorder="1" applyAlignment="1" applyProtection="1">
      <alignment horizontal="left" vertical="center" wrapText="1"/>
      <protection locked="0"/>
    </xf>
    <xf numFmtId="49" fontId="2" fillId="33" borderId="15" xfId="45" applyNumberFormat="1" applyFont="1" applyFill="1" applyBorder="1" applyAlignment="1" applyProtection="1">
      <alignment horizontal="left" vertical="center" wrapText="1"/>
      <protection locked="0"/>
    </xf>
    <xf numFmtId="0" fontId="58" fillId="37" borderId="25" xfId="0" applyFont="1" applyFill="1" applyBorder="1" applyAlignment="1" applyProtection="1">
      <alignment horizontal="center" vertical="center" wrapText="1"/>
      <protection locked="0"/>
    </xf>
    <xf numFmtId="0" fontId="58" fillId="37" borderId="26" xfId="0" applyFont="1" applyFill="1" applyBorder="1" applyAlignment="1" applyProtection="1">
      <alignment horizontal="center" vertical="center" wrapText="1"/>
      <protection locked="0"/>
    </xf>
    <xf numFmtId="0" fontId="58" fillId="37" borderId="10" xfId="0" applyFont="1" applyFill="1" applyBorder="1" applyAlignment="1" applyProtection="1">
      <alignment horizontal="center" vertical="center" wrapText="1"/>
      <protection locked="0"/>
    </xf>
    <xf numFmtId="0" fontId="58" fillId="37" borderId="11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49" fontId="2" fillId="33" borderId="10" xfId="45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30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58" fillId="37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10" fillId="0" borderId="14" xfId="0" applyFont="1" applyBorder="1" applyAlignment="1" quotePrefix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85725</xdr:colOff>
      <xdr:row>1</xdr:row>
      <xdr:rowOff>352425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52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J1:K3" comment="" totalsRowShown="0">
  <autoFilter ref="J1:K3"/>
  <tableColumns count="2">
    <tableColumn id="1" name="Calificación"/>
    <tableColumn id="2" name="Tota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="78" zoomScaleNormal="78" zoomScaleSheetLayoutView="70" zoomScalePageLayoutView="0" workbookViewId="0" topLeftCell="A25">
      <selection activeCell="E32" sqref="E32:H32"/>
    </sheetView>
  </sheetViews>
  <sheetFormatPr defaultColWidth="11.421875" defaultRowHeight="15"/>
  <cols>
    <col min="1" max="1" width="2.421875" style="1" customWidth="1"/>
    <col min="2" max="2" width="31.57421875" style="1" customWidth="1"/>
    <col min="3" max="3" width="21.8515625" style="1" customWidth="1"/>
    <col min="4" max="4" width="24.28125" style="1" customWidth="1"/>
    <col min="5" max="5" width="17.421875" style="1" customWidth="1"/>
    <col min="6" max="6" width="16.28125" style="1" customWidth="1"/>
    <col min="7" max="7" width="21.28125" style="1" customWidth="1"/>
    <col min="8" max="8" width="24.28125" style="1" customWidth="1"/>
    <col min="9" max="9" width="10.140625" style="21" customWidth="1"/>
    <col min="10" max="10" width="30.28125" style="21" customWidth="1"/>
    <col min="11" max="11" width="33.140625" style="21" customWidth="1"/>
    <col min="12" max="12" width="17.421875" style="21" customWidth="1"/>
    <col min="13" max="13" width="22.00390625" style="21" customWidth="1"/>
    <col min="14" max="14" width="17.28125" style="21" customWidth="1"/>
    <col min="15" max="15" width="22.00390625" style="21" customWidth="1"/>
    <col min="16" max="16" width="23.140625" style="21" customWidth="1"/>
    <col min="17" max="17" width="11.421875" style="21" customWidth="1"/>
    <col min="18" max="18" width="19.421875" style="21" customWidth="1"/>
    <col min="19" max="19" width="11.421875" style="21" customWidth="1"/>
    <col min="20" max="20" width="17.140625" style="21" customWidth="1"/>
    <col min="21" max="21" width="23.7109375" style="21" customWidth="1"/>
    <col min="22" max="22" width="15.140625" style="21" customWidth="1"/>
    <col min="23" max="28" width="11.421875" style="21" customWidth="1"/>
    <col min="29" max="16384" width="11.421875" style="21" customWidth="1"/>
  </cols>
  <sheetData>
    <row r="1" spans="1:11" ht="37.5" customHeight="1">
      <c r="A1" s="65"/>
      <c r="B1" s="66"/>
      <c r="C1" s="111" t="s">
        <v>47</v>
      </c>
      <c r="D1" s="111"/>
      <c r="E1" s="111"/>
      <c r="F1" s="111"/>
      <c r="G1" s="111"/>
      <c r="H1" s="111"/>
      <c r="J1" s="64" t="s">
        <v>60</v>
      </c>
      <c r="K1" s="64" t="s">
        <v>153</v>
      </c>
    </row>
    <row r="2" spans="1:13" ht="32.25" customHeight="1">
      <c r="A2" s="67"/>
      <c r="B2" s="68"/>
      <c r="C2" s="62" t="s">
        <v>128</v>
      </c>
      <c r="D2" s="12">
        <v>43962</v>
      </c>
      <c r="E2" s="75" t="s">
        <v>138</v>
      </c>
      <c r="F2" s="75"/>
      <c r="G2" s="112" t="s">
        <v>144</v>
      </c>
      <c r="H2" s="112"/>
      <c r="J2" s="22" t="s">
        <v>20</v>
      </c>
      <c r="K2" s="23">
        <f>+Hoja1!A43+Hoja1!A56</f>
        <v>2.66</v>
      </c>
      <c r="L2" s="24"/>
      <c r="M2" s="4"/>
    </row>
    <row r="3" spans="1:11" ht="15" customHeight="1">
      <c r="A3" s="115" t="s">
        <v>71</v>
      </c>
      <c r="B3" s="116"/>
      <c r="C3" s="117"/>
      <c r="D3" s="117"/>
      <c r="E3" s="117"/>
      <c r="F3" s="117"/>
      <c r="G3" s="117"/>
      <c r="H3" s="118"/>
      <c r="J3" s="22" t="s">
        <v>21</v>
      </c>
      <c r="K3" s="23" t="str">
        <f>IF(AND(F12="NO",H12="NO"),"REPROBADO",IF(AND(K2&gt;=2.8),"APROBADO",IF(AND(K2&lt;=2.7),"NO APROBADO")))</f>
        <v>NO APROBADO</v>
      </c>
    </row>
    <row r="4" spans="1:8" ht="27" customHeight="1">
      <c r="A4" s="72" t="s">
        <v>0</v>
      </c>
      <c r="B4" s="73"/>
      <c r="C4" s="80" t="s">
        <v>145</v>
      </c>
      <c r="D4" s="80"/>
      <c r="E4" s="74" t="s">
        <v>70</v>
      </c>
      <c r="F4" s="75"/>
      <c r="G4" s="76" t="s">
        <v>80</v>
      </c>
      <c r="H4" s="77"/>
    </row>
    <row r="5" spans="1:8" ht="27" customHeight="1">
      <c r="A5" s="74" t="s">
        <v>11</v>
      </c>
      <c r="B5" s="75"/>
      <c r="C5" s="80" t="s">
        <v>146</v>
      </c>
      <c r="D5" s="80"/>
      <c r="E5" s="74" t="s">
        <v>72</v>
      </c>
      <c r="F5" s="75"/>
      <c r="G5" s="81" t="s">
        <v>74</v>
      </c>
      <c r="H5" s="82"/>
    </row>
    <row r="6" spans="1:8" ht="26.25" customHeight="1">
      <c r="A6" s="74" t="s">
        <v>12</v>
      </c>
      <c r="B6" s="75"/>
      <c r="C6" s="80" t="s">
        <v>147</v>
      </c>
      <c r="D6" s="80"/>
      <c r="E6" s="74" t="s">
        <v>68</v>
      </c>
      <c r="F6" s="75"/>
      <c r="G6" s="81" t="s">
        <v>149</v>
      </c>
      <c r="H6" s="82"/>
    </row>
    <row r="7" spans="1:8" ht="23.25" customHeight="1">
      <c r="A7" s="78" t="s">
        <v>69</v>
      </c>
      <c r="B7" s="79"/>
      <c r="C7" s="119" t="s">
        <v>77</v>
      </c>
      <c r="D7" s="120"/>
      <c r="E7" s="74" t="s">
        <v>126</v>
      </c>
      <c r="F7" s="75"/>
      <c r="G7" s="122" t="s">
        <v>150</v>
      </c>
      <c r="H7" s="123"/>
    </row>
    <row r="8" spans="1:8" ht="23.25" customHeight="1">
      <c r="A8" s="78" t="s">
        <v>139</v>
      </c>
      <c r="B8" s="79"/>
      <c r="C8" s="113" t="s">
        <v>148</v>
      </c>
      <c r="D8" s="114"/>
      <c r="E8" s="74" t="s">
        <v>140</v>
      </c>
      <c r="F8" s="75"/>
      <c r="G8" s="113" t="s">
        <v>151</v>
      </c>
      <c r="H8" s="114"/>
    </row>
    <row r="9" spans="1:8" ht="15" customHeight="1">
      <c r="A9" s="89" t="s">
        <v>13</v>
      </c>
      <c r="B9" s="90"/>
      <c r="C9" s="90"/>
      <c r="D9" s="90"/>
      <c r="E9" s="90"/>
      <c r="F9" s="90"/>
      <c r="G9" s="90"/>
      <c r="H9" s="91"/>
    </row>
    <row r="10" spans="1:8" ht="15" customHeight="1">
      <c r="A10" s="92" t="s">
        <v>131</v>
      </c>
      <c r="B10" s="93"/>
      <c r="C10" s="93"/>
      <c r="D10" s="93"/>
      <c r="E10" s="93"/>
      <c r="F10" s="93"/>
      <c r="G10" s="93"/>
      <c r="H10" s="94"/>
    </row>
    <row r="11" spans="1:8" ht="69.75" customHeight="1">
      <c r="A11" s="87" t="s">
        <v>55</v>
      </c>
      <c r="B11" s="88"/>
      <c r="C11" s="63" t="s">
        <v>56</v>
      </c>
      <c r="D11" s="63" t="s">
        <v>57</v>
      </c>
      <c r="E11" s="63" t="s">
        <v>137</v>
      </c>
      <c r="F11" s="83" t="s">
        <v>58</v>
      </c>
      <c r="G11" s="84"/>
      <c r="H11" s="63" t="s">
        <v>143</v>
      </c>
    </row>
    <row r="12" spans="1:8" ht="22.5" customHeight="1">
      <c r="A12" s="107" t="s">
        <v>2</v>
      </c>
      <c r="B12" s="108"/>
      <c r="C12" s="20" t="s">
        <v>2</v>
      </c>
      <c r="D12" s="13" t="s">
        <v>2</v>
      </c>
      <c r="E12" s="13" t="s">
        <v>2</v>
      </c>
      <c r="F12" s="85" t="s">
        <v>2</v>
      </c>
      <c r="G12" s="86"/>
      <c r="H12" s="14" t="s">
        <v>2</v>
      </c>
    </row>
    <row r="13" spans="1:8" ht="15">
      <c r="A13" s="104" t="s">
        <v>25</v>
      </c>
      <c r="B13" s="105"/>
      <c r="C13" s="105"/>
      <c r="D13" s="105"/>
      <c r="E13" s="105"/>
      <c r="F13" s="105"/>
      <c r="G13" s="105"/>
      <c r="H13" s="100"/>
    </row>
    <row r="14" spans="1:8" ht="15.75" customHeight="1">
      <c r="A14" s="104" t="s">
        <v>132</v>
      </c>
      <c r="B14" s="105"/>
      <c r="C14" s="105"/>
      <c r="D14" s="105"/>
      <c r="E14" s="105"/>
      <c r="F14" s="105"/>
      <c r="G14" s="105"/>
      <c r="H14" s="100"/>
    </row>
    <row r="15" spans="1:8" ht="18" customHeight="1">
      <c r="A15" s="104" t="s">
        <v>52</v>
      </c>
      <c r="B15" s="105"/>
      <c r="C15" s="106"/>
      <c r="D15" s="99" t="s">
        <v>53</v>
      </c>
      <c r="E15" s="105"/>
      <c r="F15" s="105"/>
      <c r="G15" s="105"/>
      <c r="H15" s="61" t="s">
        <v>54</v>
      </c>
    </row>
    <row r="16" spans="1:8" ht="27" customHeight="1">
      <c r="A16" s="19">
        <v>1</v>
      </c>
      <c r="B16" s="109" t="s">
        <v>37</v>
      </c>
      <c r="C16" s="109"/>
      <c r="D16" s="69" t="s">
        <v>127</v>
      </c>
      <c r="E16" s="70"/>
      <c r="F16" s="70"/>
      <c r="G16" s="71"/>
      <c r="H16" s="40" t="s">
        <v>8</v>
      </c>
    </row>
    <row r="17" spans="1:8" ht="27" customHeight="1">
      <c r="A17" s="19">
        <v>2</v>
      </c>
      <c r="B17" s="109" t="s">
        <v>5</v>
      </c>
      <c r="C17" s="109"/>
      <c r="D17" s="69" t="s">
        <v>59</v>
      </c>
      <c r="E17" s="70"/>
      <c r="F17" s="70"/>
      <c r="G17" s="71"/>
      <c r="H17" s="40" t="s">
        <v>9</v>
      </c>
    </row>
    <row r="18" spans="1:8" ht="27" customHeight="1">
      <c r="A18" s="19">
        <v>3</v>
      </c>
      <c r="B18" s="109" t="s">
        <v>6</v>
      </c>
      <c r="C18" s="109"/>
      <c r="D18" s="69" t="s">
        <v>48</v>
      </c>
      <c r="E18" s="70"/>
      <c r="F18" s="70"/>
      <c r="G18" s="71"/>
      <c r="H18" s="40" t="s">
        <v>9</v>
      </c>
    </row>
    <row r="19" spans="1:8" ht="27" customHeight="1">
      <c r="A19" s="19">
        <v>4</v>
      </c>
      <c r="B19" s="109" t="s">
        <v>4</v>
      </c>
      <c r="C19" s="109"/>
      <c r="D19" s="69" t="s">
        <v>49</v>
      </c>
      <c r="E19" s="70"/>
      <c r="F19" s="70"/>
      <c r="G19" s="71"/>
      <c r="H19" s="40" t="s">
        <v>10</v>
      </c>
    </row>
    <row r="20" spans="1:8" ht="27" customHeight="1">
      <c r="A20" s="19">
        <v>5</v>
      </c>
      <c r="B20" s="109" t="s">
        <v>26</v>
      </c>
      <c r="C20" s="109"/>
      <c r="D20" s="69" t="s">
        <v>50</v>
      </c>
      <c r="E20" s="70"/>
      <c r="F20" s="70"/>
      <c r="G20" s="71"/>
      <c r="H20" s="40" t="s">
        <v>10</v>
      </c>
    </row>
    <row r="21" spans="1:8" ht="29.25" customHeight="1">
      <c r="A21" s="130" t="s">
        <v>136</v>
      </c>
      <c r="B21" s="117"/>
      <c r="C21" s="117"/>
      <c r="D21" s="117"/>
      <c r="E21" s="117"/>
      <c r="F21" s="117"/>
      <c r="G21" s="117"/>
      <c r="H21" s="118"/>
    </row>
    <row r="22" spans="1:8" ht="21.75" customHeight="1">
      <c r="A22" s="48">
        <v>1</v>
      </c>
      <c r="B22" s="75" t="s">
        <v>152</v>
      </c>
      <c r="C22" s="75"/>
      <c r="D22" s="75"/>
      <c r="E22" s="75"/>
      <c r="F22" s="75"/>
      <c r="G22" s="75"/>
      <c r="H22" s="131"/>
    </row>
    <row r="23" spans="1:8" ht="15" customHeight="1">
      <c r="A23" s="95" t="s">
        <v>133</v>
      </c>
      <c r="B23" s="96"/>
      <c r="C23" s="96"/>
      <c r="D23" s="96"/>
      <c r="E23" s="96"/>
      <c r="F23" s="96"/>
      <c r="G23" s="96"/>
      <c r="H23" s="97"/>
    </row>
    <row r="24" spans="1:8" ht="15" customHeight="1">
      <c r="A24" s="95" t="s">
        <v>46</v>
      </c>
      <c r="B24" s="96"/>
      <c r="C24" s="96"/>
      <c r="D24" s="96"/>
      <c r="E24" s="96"/>
      <c r="F24" s="96"/>
      <c r="G24" s="96"/>
      <c r="H24" s="97"/>
    </row>
    <row r="25" spans="1:8" ht="15" customHeight="1">
      <c r="A25" s="130" t="s">
        <v>51</v>
      </c>
      <c r="B25" s="117"/>
      <c r="C25" s="117"/>
      <c r="D25" s="117"/>
      <c r="E25" s="117"/>
      <c r="F25" s="117"/>
      <c r="G25" s="117"/>
      <c r="H25" s="118"/>
    </row>
    <row r="26" spans="1:8" ht="15" customHeight="1">
      <c r="A26" s="104" t="s">
        <v>22</v>
      </c>
      <c r="B26" s="105"/>
      <c r="C26" s="105"/>
      <c r="D26" s="105"/>
      <c r="E26" s="105"/>
      <c r="F26" s="106"/>
      <c r="G26" s="99" t="s">
        <v>16</v>
      </c>
      <c r="H26" s="100"/>
    </row>
    <row r="27" spans="1:8" ht="41.25" customHeight="1">
      <c r="A27" s="19">
        <v>1</v>
      </c>
      <c r="B27" s="63" t="s">
        <v>15</v>
      </c>
      <c r="C27" s="135" t="s">
        <v>24</v>
      </c>
      <c r="D27" s="136"/>
      <c r="E27" s="136"/>
      <c r="F27" s="137"/>
      <c r="G27" s="101" t="s">
        <v>2</v>
      </c>
      <c r="H27" s="101"/>
    </row>
    <row r="28" spans="1:8" ht="39.75" customHeight="1">
      <c r="A28" s="98">
        <v>2</v>
      </c>
      <c r="B28" s="88" t="s">
        <v>14</v>
      </c>
      <c r="C28" s="135" t="s">
        <v>141</v>
      </c>
      <c r="D28" s="136"/>
      <c r="E28" s="136"/>
      <c r="F28" s="137"/>
      <c r="G28" s="102" t="s">
        <v>2</v>
      </c>
      <c r="H28" s="103"/>
    </row>
    <row r="29" spans="1:8" ht="27.75" customHeight="1">
      <c r="A29" s="98"/>
      <c r="B29" s="88"/>
      <c r="C29" s="99" t="s">
        <v>129</v>
      </c>
      <c r="D29" s="105"/>
      <c r="E29" s="105"/>
      <c r="F29" s="105"/>
      <c r="G29" s="105"/>
      <c r="H29" s="100"/>
    </row>
    <row r="30" spans="1:8" ht="27" customHeight="1">
      <c r="A30" s="98"/>
      <c r="B30" s="88"/>
      <c r="C30" s="15">
        <v>1</v>
      </c>
      <c r="D30" s="80" t="s">
        <v>154</v>
      </c>
      <c r="E30" s="80"/>
      <c r="F30" s="80"/>
      <c r="G30" s="80"/>
      <c r="H30" s="110"/>
    </row>
    <row r="31" spans="1:8" ht="27" customHeight="1">
      <c r="A31" s="98"/>
      <c r="B31" s="88"/>
      <c r="C31" s="15">
        <v>2</v>
      </c>
      <c r="D31" s="80" t="s">
        <v>155</v>
      </c>
      <c r="E31" s="80"/>
      <c r="F31" s="80"/>
      <c r="G31" s="80"/>
      <c r="H31" s="110"/>
    </row>
    <row r="32" spans="1:8" ht="33" customHeight="1">
      <c r="A32" s="98">
        <v>3</v>
      </c>
      <c r="B32" s="88" t="s">
        <v>45</v>
      </c>
      <c r="C32" s="132" t="s">
        <v>130</v>
      </c>
      <c r="D32" s="63" t="s">
        <v>17</v>
      </c>
      <c r="E32" s="127" t="s">
        <v>3</v>
      </c>
      <c r="F32" s="128"/>
      <c r="G32" s="128"/>
      <c r="H32" s="129"/>
    </row>
    <row r="33" spans="1:8" ht="34.5" customHeight="1">
      <c r="A33" s="98"/>
      <c r="B33" s="88"/>
      <c r="C33" s="133"/>
      <c r="D33" s="63" t="s">
        <v>18</v>
      </c>
      <c r="E33" s="127" t="s">
        <v>3</v>
      </c>
      <c r="F33" s="128"/>
      <c r="G33" s="128"/>
      <c r="H33" s="129"/>
    </row>
    <row r="34" spans="1:8" ht="40.5" customHeight="1">
      <c r="A34" s="98"/>
      <c r="B34" s="88"/>
      <c r="C34" s="134"/>
      <c r="D34" s="63" t="s">
        <v>19</v>
      </c>
      <c r="E34" s="127" t="s">
        <v>3</v>
      </c>
      <c r="F34" s="128"/>
      <c r="G34" s="128"/>
      <c r="H34" s="129"/>
    </row>
    <row r="35" spans="1:10" ht="27.75" customHeight="1" thickBot="1">
      <c r="A35" s="124" t="s">
        <v>142</v>
      </c>
      <c r="B35" s="125"/>
      <c r="C35" s="125"/>
      <c r="D35" s="125"/>
      <c r="E35" s="125"/>
      <c r="F35" s="125"/>
      <c r="G35" s="125"/>
      <c r="H35" s="126"/>
      <c r="J35" s="3"/>
    </row>
    <row r="36" spans="17:20" ht="15">
      <c r="Q36" s="28"/>
      <c r="R36" s="28"/>
      <c r="S36" s="28"/>
      <c r="T36" s="28"/>
    </row>
    <row r="37" spans="17:20" ht="15">
      <c r="Q37" s="28"/>
      <c r="R37" s="28"/>
      <c r="S37" s="28"/>
      <c r="T37" s="28"/>
    </row>
    <row r="38" spans="2:20" ht="15">
      <c r="B38" s="121"/>
      <c r="C38" s="121"/>
      <c r="Q38" s="28"/>
      <c r="R38" s="28"/>
      <c r="S38" s="28"/>
      <c r="T38" s="28"/>
    </row>
    <row r="39" spans="2:20" ht="15">
      <c r="B39" s="22"/>
      <c r="C39" s="23"/>
      <c r="Q39" s="28"/>
      <c r="R39" s="28"/>
      <c r="S39" s="28"/>
      <c r="T39" s="28"/>
    </row>
    <row r="40" spans="2:20" ht="15">
      <c r="B40" s="22"/>
      <c r="C40" s="23"/>
      <c r="Q40" s="28"/>
      <c r="R40" s="28"/>
      <c r="S40" s="28"/>
      <c r="T40" s="28"/>
    </row>
    <row r="41" spans="17:20" ht="15">
      <c r="Q41" s="28"/>
      <c r="R41" s="28"/>
      <c r="S41" s="28"/>
      <c r="T41" s="28"/>
    </row>
    <row r="42" spans="17:20" ht="15">
      <c r="Q42" s="28"/>
      <c r="R42" s="28"/>
      <c r="S42" s="28"/>
      <c r="T42" s="28"/>
    </row>
    <row r="43" spans="17:20" ht="15">
      <c r="Q43" s="28"/>
      <c r="R43" s="28"/>
      <c r="S43" s="28"/>
      <c r="T43" s="28"/>
    </row>
    <row r="44" spans="17:20" ht="15">
      <c r="Q44" s="28"/>
      <c r="R44" s="28"/>
      <c r="S44" s="28"/>
      <c r="T44" s="28"/>
    </row>
    <row r="45" spans="17:20" ht="15">
      <c r="Q45" s="28"/>
      <c r="R45" s="28"/>
      <c r="S45" s="28"/>
      <c r="T45" s="28"/>
    </row>
  </sheetData>
  <sheetProtection/>
  <mergeCells count="69">
    <mergeCell ref="B22:H22"/>
    <mergeCell ref="C29:H29"/>
    <mergeCell ref="C32:C34"/>
    <mergeCell ref="A25:H25"/>
    <mergeCell ref="C27:F27"/>
    <mergeCell ref="C28:F28"/>
    <mergeCell ref="B38:C38"/>
    <mergeCell ref="A15:C15"/>
    <mergeCell ref="A14:H14"/>
    <mergeCell ref="A13:H13"/>
    <mergeCell ref="G7:H7"/>
    <mergeCell ref="A35:H35"/>
    <mergeCell ref="E32:H32"/>
    <mergeCell ref="E33:H33"/>
    <mergeCell ref="E34:H34"/>
    <mergeCell ref="A21:H21"/>
    <mergeCell ref="E2:F2"/>
    <mergeCell ref="A3:H3"/>
    <mergeCell ref="C5:D5"/>
    <mergeCell ref="C6:D6"/>
    <mergeCell ref="C7:D7"/>
    <mergeCell ref="G5:H5"/>
    <mergeCell ref="B16:C16"/>
    <mergeCell ref="C1:H1"/>
    <mergeCell ref="G2:H2"/>
    <mergeCell ref="A8:B8"/>
    <mergeCell ref="C8:D8"/>
    <mergeCell ref="G8:H8"/>
    <mergeCell ref="E4:F4"/>
    <mergeCell ref="E5:F5"/>
    <mergeCell ref="E6:F6"/>
    <mergeCell ref="E7:F7"/>
    <mergeCell ref="B28:B31"/>
    <mergeCell ref="A24:H24"/>
    <mergeCell ref="A12:B12"/>
    <mergeCell ref="B19:C19"/>
    <mergeCell ref="B20:C20"/>
    <mergeCell ref="D30:H30"/>
    <mergeCell ref="D31:H31"/>
    <mergeCell ref="B17:C17"/>
    <mergeCell ref="B18:C18"/>
    <mergeCell ref="D15:G15"/>
    <mergeCell ref="B32:B34"/>
    <mergeCell ref="A23:H23"/>
    <mergeCell ref="A32:A34"/>
    <mergeCell ref="D19:G19"/>
    <mergeCell ref="D20:G20"/>
    <mergeCell ref="G26:H26"/>
    <mergeCell ref="G27:H27"/>
    <mergeCell ref="G28:H28"/>
    <mergeCell ref="A26:F26"/>
    <mergeCell ref="A28:A31"/>
    <mergeCell ref="G6:H6"/>
    <mergeCell ref="F11:G11"/>
    <mergeCell ref="F12:G12"/>
    <mergeCell ref="A11:B11"/>
    <mergeCell ref="A9:H9"/>
    <mergeCell ref="A10:H10"/>
    <mergeCell ref="E8:F8"/>
    <mergeCell ref="A1:B2"/>
    <mergeCell ref="D17:G17"/>
    <mergeCell ref="D18:G18"/>
    <mergeCell ref="A4:B4"/>
    <mergeCell ref="A5:B5"/>
    <mergeCell ref="A6:B6"/>
    <mergeCell ref="G4:H4"/>
    <mergeCell ref="A7:B7"/>
    <mergeCell ref="C4:D4"/>
    <mergeCell ref="D16:G16"/>
  </mergeCells>
  <conditionalFormatting sqref="C4:D7 G4:H7 G8">
    <cfRule type="cellIs" priority="3" dxfId="0" operator="equal">
      <formula>""</formula>
    </cfRule>
  </conditionalFormatting>
  <conditionalFormatting sqref="D2 G2 H16:H20 B22:H22 G27:H28 D30:H31 E32:H34 A12:F12 H12">
    <cfRule type="cellIs" priority="2" dxfId="0" operator="equal">
      <formula>""</formula>
    </cfRule>
  </conditionalFormatting>
  <conditionalFormatting sqref="C8">
    <cfRule type="cellIs" priority="1" dxfId="0" operator="equal">
      <formula>""</formula>
    </cfRule>
  </conditionalFormatting>
  <dataValidations count="2">
    <dataValidation errorStyle="information" allowBlank="1" showInputMessage="1" showErrorMessage="1" errorTitle="OTROS REGÍMENES" error="Si seleccionó en Régimen Laboral: Otros Regímenes, de click en aceptar y escriba el nombre del grupo ocupacional al que pertenece el servidor público." sqref="G6:H6"/>
    <dataValidation type="custom" allowBlank="1" showInputMessage="1" showErrorMessage="1" errorTitle="Capacitación" error="Ud. ha seleccionado que en los últimos cinco años no aprobó como mínimo una capacitación" sqref="D30:H31">
      <formula1>$G$28="SI"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70" r:id="rId3"/>
  <rowBreaks count="1" manualBreakCount="1">
    <brk id="35" max="255" man="1"/>
  </row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4">
      <selection activeCell="F26" sqref="F26:I26"/>
    </sheetView>
  </sheetViews>
  <sheetFormatPr defaultColWidth="11.421875" defaultRowHeight="15"/>
  <sheetData>
    <row r="1" spans="1:7" ht="15">
      <c r="A1" s="27" t="s">
        <v>79</v>
      </c>
      <c r="B1" s="29" t="s">
        <v>82</v>
      </c>
      <c r="C1" s="21"/>
      <c r="D1" s="21"/>
      <c r="F1" s="26" t="s">
        <v>73</v>
      </c>
      <c r="G1" s="27" t="s">
        <v>78</v>
      </c>
    </row>
    <row r="2" spans="1:7" ht="15">
      <c r="A2" s="7" t="s">
        <v>80</v>
      </c>
      <c r="B2" s="9" t="s">
        <v>74</v>
      </c>
      <c r="C2" s="8" t="s">
        <v>123</v>
      </c>
      <c r="D2" s="8" t="s">
        <v>124</v>
      </c>
      <c r="F2" s="32" t="s">
        <v>76</v>
      </c>
      <c r="G2" s="7" t="s">
        <v>74</v>
      </c>
    </row>
    <row r="3" spans="1:7" ht="15">
      <c r="A3" s="7" t="s">
        <v>81</v>
      </c>
      <c r="B3" s="7" t="s">
        <v>83</v>
      </c>
      <c r="C3" s="8" t="s">
        <v>113</v>
      </c>
      <c r="D3" s="8"/>
      <c r="F3" s="32" t="s">
        <v>77</v>
      </c>
      <c r="G3" s="7" t="s">
        <v>123</v>
      </c>
    </row>
    <row r="4" spans="1:7" ht="15">
      <c r="A4" s="28"/>
      <c r="B4" s="7" t="s">
        <v>84</v>
      </c>
      <c r="C4" s="8" t="s">
        <v>114</v>
      </c>
      <c r="D4" s="21"/>
      <c r="F4" s="28"/>
      <c r="G4" s="7" t="s">
        <v>75</v>
      </c>
    </row>
    <row r="5" spans="1:4" ht="15">
      <c r="A5" s="28"/>
      <c r="B5" s="7" t="s">
        <v>85</v>
      </c>
      <c r="C5" s="8" t="s">
        <v>115</v>
      </c>
      <c r="D5" s="21"/>
    </row>
    <row r="6" spans="1:7" ht="15">
      <c r="A6" s="28"/>
      <c r="B6" s="7"/>
      <c r="C6" s="8"/>
      <c r="D6" s="21"/>
      <c r="F6" s="1" t="s">
        <v>10</v>
      </c>
      <c r="G6" s="1" t="s">
        <v>2</v>
      </c>
    </row>
    <row r="7" spans="1:7" ht="15">
      <c r="A7" s="28"/>
      <c r="B7" s="7" t="s">
        <v>86</v>
      </c>
      <c r="C7" s="8" t="s">
        <v>116</v>
      </c>
      <c r="D7" s="21"/>
      <c r="F7" s="1" t="s">
        <v>7</v>
      </c>
      <c r="G7" s="1" t="s">
        <v>3</v>
      </c>
    </row>
    <row r="8" spans="1:7" ht="15">
      <c r="A8" s="28"/>
      <c r="B8" s="7" t="s">
        <v>87</v>
      </c>
      <c r="C8" s="8" t="s">
        <v>117</v>
      </c>
      <c r="D8" s="21"/>
      <c r="F8" s="1" t="s">
        <v>8</v>
      </c>
      <c r="G8" s="1"/>
    </row>
    <row r="9" spans="1:7" ht="15">
      <c r="A9" s="28"/>
      <c r="B9" s="7" t="s">
        <v>88</v>
      </c>
      <c r="C9" s="8" t="s">
        <v>118</v>
      </c>
      <c r="D9" s="21"/>
      <c r="F9" s="1" t="s">
        <v>9</v>
      </c>
      <c r="G9" s="1"/>
    </row>
    <row r="10" spans="1:7" ht="15">
      <c r="A10" s="28"/>
      <c r="B10" s="7" t="s">
        <v>89</v>
      </c>
      <c r="C10" s="8" t="s">
        <v>119</v>
      </c>
      <c r="D10" s="21"/>
      <c r="F10" s="1"/>
      <c r="G10" s="1"/>
    </row>
    <row r="11" spans="1:4" ht="15">
      <c r="A11" s="28"/>
      <c r="B11" s="7" t="s">
        <v>90</v>
      </c>
      <c r="C11" s="8" t="s">
        <v>120</v>
      </c>
      <c r="D11" s="21"/>
    </row>
    <row r="12" spans="1:4" ht="15">
      <c r="A12" s="28"/>
      <c r="B12" s="7" t="s">
        <v>91</v>
      </c>
      <c r="C12" s="8" t="s">
        <v>121</v>
      </c>
      <c r="D12" s="21"/>
    </row>
    <row r="13" spans="1:16" ht="15">
      <c r="A13" s="28"/>
      <c r="B13" s="7" t="s">
        <v>92</v>
      </c>
      <c r="C13" s="8" t="s">
        <v>122</v>
      </c>
      <c r="D13" s="21"/>
      <c r="F13" s="138" t="s">
        <v>36</v>
      </c>
      <c r="G13" s="139"/>
      <c r="H13" s="25" t="s">
        <v>33</v>
      </c>
      <c r="I13" s="21"/>
      <c r="J13" s="26" t="s">
        <v>73</v>
      </c>
      <c r="K13" s="27" t="s">
        <v>78</v>
      </c>
      <c r="L13" s="28"/>
      <c r="M13" s="27" t="s">
        <v>79</v>
      </c>
      <c r="N13" s="29" t="s">
        <v>82</v>
      </c>
      <c r="O13" s="21"/>
      <c r="P13" s="21"/>
    </row>
    <row r="14" spans="1:16" ht="15">
      <c r="A14" s="28"/>
      <c r="B14" s="7" t="s">
        <v>93</v>
      </c>
      <c r="C14" s="21"/>
      <c r="D14" s="21"/>
      <c r="F14" s="30">
        <v>10</v>
      </c>
      <c r="G14" s="30">
        <v>7</v>
      </c>
      <c r="H14" s="31" t="s">
        <v>38</v>
      </c>
      <c r="I14" s="21"/>
      <c r="J14" s="32" t="s">
        <v>76</v>
      </c>
      <c r="K14" s="7" t="s">
        <v>74</v>
      </c>
      <c r="L14" s="28"/>
      <c r="M14" s="7" t="s">
        <v>80</v>
      </c>
      <c r="N14" s="9" t="s">
        <v>74</v>
      </c>
      <c r="O14" s="8" t="s">
        <v>123</v>
      </c>
      <c r="P14" s="8" t="s">
        <v>124</v>
      </c>
    </row>
    <row r="15" spans="1:16" ht="15">
      <c r="A15" s="28"/>
      <c r="B15" s="7" t="s">
        <v>94</v>
      </c>
      <c r="C15" s="21"/>
      <c r="D15" s="21"/>
      <c r="F15" s="30">
        <v>4</v>
      </c>
      <c r="G15" s="33">
        <f>+(F15*G14)/F14</f>
        <v>2.8</v>
      </c>
      <c r="H15" s="31" t="s">
        <v>39</v>
      </c>
      <c r="I15" s="21"/>
      <c r="J15" s="32" t="s">
        <v>77</v>
      </c>
      <c r="K15" s="7" t="s">
        <v>123</v>
      </c>
      <c r="L15" s="28"/>
      <c r="M15" s="7" t="s">
        <v>81</v>
      </c>
      <c r="N15" s="7" t="s">
        <v>83</v>
      </c>
      <c r="O15" s="8" t="s">
        <v>113</v>
      </c>
      <c r="P15" s="8"/>
    </row>
    <row r="16" spans="1:16" ht="15">
      <c r="A16" s="28"/>
      <c r="B16" s="7" t="s">
        <v>95</v>
      </c>
      <c r="C16" s="21"/>
      <c r="D16" s="21"/>
      <c r="F16" s="21"/>
      <c r="G16" s="21">
        <v>3</v>
      </c>
      <c r="H16" s="21"/>
      <c r="I16" s="21"/>
      <c r="J16" s="28"/>
      <c r="K16" s="7" t="s">
        <v>75</v>
      </c>
      <c r="L16" s="28"/>
      <c r="M16" s="28"/>
      <c r="N16" s="7" t="s">
        <v>84</v>
      </c>
      <c r="O16" s="8" t="s">
        <v>114</v>
      </c>
      <c r="P16" s="21"/>
    </row>
    <row r="17" spans="1:16" ht="15">
      <c r="A17" s="28"/>
      <c r="B17" s="7" t="s">
        <v>96</v>
      </c>
      <c r="C17" s="21"/>
      <c r="D17" s="21"/>
      <c r="F17" s="21"/>
      <c r="G17" s="21"/>
      <c r="H17" s="21"/>
      <c r="I17" s="21"/>
      <c r="J17" s="28"/>
      <c r="K17" s="28"/>
      <c r="L17" s="28"/>
      <c r="M17" s="28"/>
      <c r="N17" s="7" t="s">
        <v>85</v>
      </c>
      <c r="O17" s="8" t="s">
        <v>115</v>
      </c>
      <c r="P17" s="21"/>
    </row>
    <row r="18" spans="1:16" ht="15">
      <c r="A18" s="28"/>
      <c r="B18" s="7" t="s">
        <v>97</v>
      </c>
      <c r="C18" s="21"/>
      <c r="D18" s="21"/>
      <c r="F18" s="21"/>
      <c r="G18" s="21"/>
      <c r="H18" s="21"/>
      <c r="I18" s="21"/>
      <c r="J18" s="28"/>
      <c r="K18" s="28"/>
      <c r="L18" s="28"/>
      <c r="M18" s="28"/>
      <c r="N18" s="7"/>
      <c r="O18" s="8"/>
      <c r="P18" s="21"/>
    </row>
    <row r="19" spans="1:16" ht="15">
      <c r="A19" s="28"/>
      <c r="B19" s="7" t="s">
        <v>98</v>
      </c>
      <c r="C19" s="21"/>
      <c r="D19" s="21"/>
      <c r="F19" s="141" t="s">
        <v>29</v>
      </c>
      <c r="G19" s="142"/>
      <c r="H19" s="34">
        <v>1</v>
      </c>
      <c r="I19" s="21"/>
      <c r="J19" s="28"/>
      <c r="K19" s="28"/>
      <c r="L19" s="28"/>
      <c r="M19" s="28"/>
      <c r="N19" s="7" t="s">
        <v>86</v>
      </c>
      <c r="O19" s="8" t="s">
        <v>116</v>
      </c>
      <c r="P19" s="21"/>
    </row>
    <row r="20" spans="1:16" ht="15">
      <c r="A20" s="28"/>
      <c r="B20" s="7" t="s">
        <v>99</v>
      </c>
      <c r="C20" s="21"/>
      <c r="D20" s="21"/>
      <c r="F20" s="30">
        <v>2</v>
      </c>
      <c r="G20" s="35" t="s">
        <v>27</v>
      </c>
      <c r="H20" s="21"/>
      <c r="I20" s="21"/>
      <c r="J20" s="28"/>
      <c r="K20" s="28"/>
      <c r="L20" s="28"/>
      <c r="M20" s="28"/>
      <c r="N20" s="7" t="s">
        <v>87</v>
      </c>
      <c r="O20" s="8" t="s">
        <v>117</v>
      </c>
      <c r="P20" s="21"/>
    </row>
    <row r="21" spans="1:16" ht="15">
      <c r="A21" s="28"/>
      <c r="B21" s="7" t="s">
        <v>100</v>
      </c>
      <c r="C21" s="21"/>
      <c r="D21" s="21"/>
      <c r="F21" s="30">
        <v>1</v>
      </c>
      <c r="G21" s="35" t="s">
        <v>28</v>
      </c>
      <c r="H21" s="21"/>
      <c r="I21" s="21"/>
      <c r="J21" s="28"/>
      <c r="K21" s="28"/>
      <c r="L21" s="28"/>
      <c r="M21" s="28"/>
      <c r="N21" s="7" t="s">
        <v>88</v>
      </c>
      <c r="O21" s="8" t="s">
        <v>118</v>
      </c>
      <c r="P21" s="21"/>
    </row>
    <row r="22" spans="1:16" ht="15">
      <c r="A22" s="28"/>
      <c r="B22" s="7" t="s">
        <v>101</v>
      </c>
      <c r="C22" s="21"/>
      <c r="D22" s="21"/>
      <c r="F22" s="30">
        <v>1</v>
      </c>
      <c r="G22" s="35" t="s">
        <v>14</v>
      </c>
      <c r="H22" s="21"/>
      <c r="I22" s="21"/>
      <c r="J22" s="28"/>
      <c r="K22" s="28"/>
      <c r="L22" s="28"/>
      <c r="M22" s="28"/>
      <c r="N22" s="7" t="s">
        <v>89</v>
      </c>
      <c r="O22" s="8" t="s">
        <v>119</v>
      </c>
      <c r="P22" s="21"/>
    </row>
    <row r="23" spans="1:16" ht="15">
      <c r="A23" s="28"/>
      <c r="B23" s="7" t="s">
        <v>102</v>
      </c>
      <c r="C23" s="21"/>
      <c r="D23" s="21"/>
      <c r="F23" s="30">
        <v>0</v>
      </c>
      <c r="G23" s="35" t="s">
        <v>34</v>
      </c>
      <c r="H23" s="21"/>
      <c r="I23" s="21"/>
      <c r="J23" s="28"/>
      <c r="K23" s="28"/>
      <c r="L23" s="28"/>
      <c r="M23" s="28"/>
      <c r="N23" s="7" t="s">
        <v>90</v>
      </c>
      <c r="O23" s="8" t="s">
        <v>120</v>
      </c>
      <c r="P23" s="21"/>
    </row>
    <row r="24" spans="1:16" ht="15">
      <c r="A24" s="28"/>
      <c r="B24" s="7" t="s">
        <v>103</v>
      </c>
      <c r="C24" s="21"/>
      <c r="D24" s="21"/>
      <c r="F24" s="21"/>
      <c r="G24" s="21"/>
      <c r="H24" s="21"/>
      <c r="I24" s="21"/>
      <c r="J24" s="28"/>
      <c r="K24" s="28"/>
      <c r="L24" s="28"/>
      <c r="M24" s="28"/>
      <c r="N24" s="7" t="s">
        <v>91</v>
      </c>
      <c r="O24" s="8" t="s">
        <v>121</v>
      </c>
      <c r="P24" s="21"/>
    </row>
    <row r="25" spans="1:16" ht="15">
      <c r="A25" s="28"/>
      <c r="B25" s="7" t="s">
        <v>104</v>
      </c>
      <c r="C25" s="21"/>
      <c r="D25" s="21"/>
      <c r="F25" s="21"/>
      <c r="G25" s="21"/>
      <c r="H25" s="21"/>
      <c r="I25" s="21"/>
      <c r="J25" s="28"/>
      <c r="K25" s="28"/>
      <c r="L25" s="28"/>
      <c r="M25" s="28"/>
      <c r="N25" s="7" t="s">
        <v>92</v>
      </c>
      <c r="O25" s="8" t="s">
        <v>122</v>
      </c>
      <c r="P25" s="21"/>
    </row>
    <row r="26" spans="1:16" ht="15">
      <c r="A26" s="28"/>
      <c r="B26" s="7" t="s">
        <v>105</v>
      </c>
      <c r="C26" s="21"/>
      <c r="D26" s="21"/>
      <c r="F26" s="143" t="s">
        <v>30</v>
      </c>
      <c r="G26" s="143"/>
      <c r="H26" s="25" t="s">
        <v>31</v>
      </c>
      <c r="I26" s="25" t="s">
        <v>32</v>
      </c>
      <c r="J26" s="28"/>
      <c r="K26" s="28"/>
      <c r="L26" s="28"/>
      <c r="M26" s="28"/>
      <c r="N26" s="7" t="s">
        <v>93</v>
      </c>
      <c r="O26" s="21"/>
      <c r="P26" s="21"/>
    </row>
    <row r="27" spans="1:16" ht="15">
      <c r="A27" s="28"/>
      <c r="B27" s="7" t="s">
        <v>106</v>
      </c>
      <c r="C27" s="21"/>
      <c r="D27" s="21"/>
      <c r="F27" s="35" t="s">
        <v>10</v>
      </c>
      <c r="G27" s="30">
        <v>3</v>
      </c>
      <c r="H27" s="30">
        <v>2</v>
      </c>
      <c r="I27" s="43" t="s">
        <v>40</v>
      </c>
      <c r="J27" s="28"/>
      <c r="K27" s="28"/>
      <c r="L27" s="28"/>
      <c r="M27" s="28"/>
      <c r="N27" s="7" t="s">
        <v>94</v>
      </c>
      <c r="O27" s="21"/>
      <c r="P27" s="21"/>
    </row>
    <row r="28" spans="1:16" ht="15">
      <c r="A28" s="28"/>
      <c r="B28" s="7" t="s">
        <v>107</v>
      </c>
      <c r="C28" s="21"/>
      <c r="D28" s="21"/>
      <c r="F28" s="2" t="s">
        <v>7</v>
      </c>
      <c r="G28" s="30">
        <v>2</v>
      </c>
      <c r="H28" s="30">
        <v>1.33</v>
      </c>
      <c r="I28" s="43" t="s">
        <v>41</v>
      </c>
      <c r="J28" s="28"/>
      <c r="K28" s="28"/>
      <c r="L28" s="28"/>
      <c r="M28" s="28"/>
      <c r="N28" s="7" t="s">
        <v>95</v>
      </c>
      <c r="O28" s="21"/>
      <c r="P28" s="21"/>
    </row>
    <row r="29" spans="1:16" ht="15">
      <c r="A29" s="28"/>
      <c r="B29" s="7" t="s">
        <v>108</v>
      </c>
      <c r="C29" s="21"/>
      <c r="D29" s="21"/>
      <c r="F29" s="44" t="s">
        <v>8</v>
      </c>
      <c r="G29" s="45">
        <v>1</v>
      </c>
      <c r="H29" s="45">
        <v>0.66</v>
      </c>
      <c r="I29" s="46" t="s">
        <v>42</v>
      </c>
      <c r="J29" s="28"/>
      <c r="K29" s="28"/>
      <c r="L29" s="28"/>
      <c r="M29" s="28"/>
      <c r="N29" s="7" t="s">
        <v>96</v>
      </c>
      <c r="O29" s="21"/>
      <c r="P29" s="21"/>
    </row>
    <row r="30" spans="1:16" ht="15">
      <c r="A30" s="28"/>
      <c r="B30" s="7" t="s">
        <v>109</v>
      </c>
      <c r="C30" s="21"/>
      <c r="D30" s="21"/>
      <c r="F30" s="44" t="s">
        <v>9</v>
      </c>
      <c r="G30" s="45">
        <v>0</v>
      </c>
      <c r="H30" s="45">
        <v>0</v>
      </c>
      <c r="I30" s="46" t="s">
        <v>43</v>
      </c>
      <c r="J30" s="28"/>
      <c r="K30" s="28"/>
      <c r="L30" s="28"/>
      <c r="M30" s="28"/>
      <c r="N30" s="7" t="s">
        <v>97</v>
      </c>
      <c r="O30" s="21"/>
      <c r="P30" s="21"/>
    </row>
    <row r="31" spans="1:16" ht="15">
      <c r="A31" s="28"/>
      <c r="B31" s="7" t="s">
        <v>110</v>
      </c>
      <c r="C31" s="21"/>
      <c r="D31" s="21"/>
      <c r="F31" s="21"/>
      <c r="G31" s="140" t="s">
        <v>35</v>
      </c>
      <c r="H31" s="140"/>
      <c r="I31" s="21"/>
      <c r="J31" s="28"/>
      <c r="K31" s="28"/>
      <c r="L31" s="28"/>
      <c r="M31" s="28"/>
      <c r="N31" s="7" t="s">
        <v>98</v>
      </c>
      <c r="O31" s="21"/>
      <c r="P31" s="21"/>
    </row>
    <row r="32" spans="1:16" ht="15">
      <c r="A32" s="28"/>
      <c r="B32" s="7" t="s">
        <v>111</v>
      </c>
      <c r="C32" s="21"/>
      <c r="D32" s="21"/>
      <c r="F32" s="21"/>
      <c r="G32" s="50">
        <v>3</v>
      </c>
      <c r="H32" s="51">
        <v>2</v>
      </c>
      <c r="I32" s="21"/>
      <c r="J32" s="28"/>
      <c r="K32" s="28"/>
      <c r="L32" s="28"/>
      <c r="M32" s="28"/>
      <c r="N32" s="7" t="s">
        <v>99</v>
      </c>
      <c r="O32" s="21"/>
      <c r="P32" s="21"/>
    </row>
    <row r="33" spans="1:16" ht="15">
      <c r="A33" s="28"/>
      <c r="B33" s="7" t="s">
        <v>112</v>
      </c>
      <c r="C33" s="21"/>
      <c r="D33" s="21"/>
      <c r="F33" s="21"/>
      <c r="G33" s="54">
        <v>2</v>
      </c>
      <c r="H33" s="51">
        <f>+(G33*H32)/G32</f>
        <v>1.3333333333333333</v>
      </c>
      <c r="I33" s="21"/>
      <c r="J33" s="28"/>
      <c r="K33" s="28"/>
      <c r="L33" s="28"/>
      <c r="M33" s="28"/>
      <c r="N33" s="7" t="s">
        <v>100</v>
      </c>
      <c r="O33" s="21"/>
      <c r="P33" s="21"/>
    </row>
    <row r="34" spans="6:16" ht="15">
      <c r="F34" s="21"/>
      <c r="G34" s="34" t="s">
        <v>2</v>
      </c>
      <c r="H34" s="34" t="s">
        <v>10</v>
      </c>
      <c r="I34" s="21"/>
      <c r="J34" s="28"/>
      <c r="K34" s="28"/>
      <c r="L34" s="28"/>
      <c r="M34" s="28"/>
      <c r="N34" s="7" t="s">
        <v>101</v>
      </c>
      <c r="O34" s="21"/>
      <c r="P34" s="21"/>
    </row>
    <row r="35" spans="6:16" ht="15">
      <c r="F35" s="21"/>
      <c r="G35" s="34" t="s">
        <v>3</v>
      </c>
      <c r="H35" s="34" t="s">
        <v>7</v>
      </c>
      <c r="I35" s="21"/>
      <c r="J35" s="28"/>
      <c r="K35" s="28"/>
      <c r="L35" s="28"/>
      <c r="M35" s="28"/>
      <c r="N35" s="7" t="s">
        <v>102</v>
      </c>
      <c r="O35" s="21"/>
      <c r="P35" s="21"/>
    </row>
    <row r="36" spans="6:16" ht="15">
      <c r="F36" s="21"/>
      <c r="G36" s="34"/>
      <c r="H36" s="34" t="s">
        <v>8</v>
      </c>
      <c r="I36" s="21"/>
      <c r="J36" s="28"/>
      <c r="K36" s="28"/>
      <c r="L36" s="28"/>
      <c r="M36" s="28"/>
      <c r="N36" s="7" t="s">
        <v>103</v>
      </c>
      <c r="O36" s="21"/>
      <c r="P36" s="21"/>
    </row>
    <row r="37" spans="6:16" ht="15">
      <c r="F37" s="21"/>
      <c r="G37" s="34"/>
      <c r="H37" s="34" t="s">
        <v>9</v>
      </c>
      <c r="I37" s="21"/>
      <c r="J37" s="28"/>
      <c r="K37" s="28"/>
      <c r="L37" s="28"/>
      <c r="M37" s="28"/>
      <c r="N37" s="7" t="s">
        <v>104</v>
      </c>
      <c r="O37" s="21"/>
      <c r="P37" s="21"/>
    </row>
    <row r="38" spans="6:16" ht="15">
      <c r="F38" s="3"/>
      <c r="G38" s="21"/>
      <c r="H38" s="21"/>
      <c r="I38" s="21"/>
      <c r="J38" s="28"/>
      <c r="K38" s="28"/>
      <c r="L38" s="28"/>
      <c r="M38" s="28"/>
      <c r="N38" s="7" t="s">
        <v>105</v>
      </c>
      <c r="O38" s="21"/>
      <c r="P38" s="21"/>
    </row>
    <row r="39" spans="6:16" ht="15">
      <c r="F39" s="3"/>
      <c r="G39" s="21"/>
      <c r="H39" s="21"/>
      <c r="I39" s="21"/>
      <c r="J39" s="28"/>
      <c r="K39" s="28"/>
      <c r="L39" s="28"/>
      <c r="M39" s="28"/>
      <c r="N39" s="7" t="s">
        <v>106</v>
      </c>
      <c r="O39" s="21"/>
      <c r="P39" s="21"/>
    </row>
    <row r="40" spans="6:16" ht="15">
      <c r="F40" s="21"/>
      <c r="G40" s="3"/>
      <c r="H40" s="21"/>
      <c r="I40" s="21"/>
      <c r="J40" s="28"/>
      <c r="K40" s="28"/>
      <c r="L40" s="28"/>
      <c r="M40" s="28"/>
      <c r="N40" s="7" t="s">
        <v>107</v>
      </c>
      <c r="O40" s="21"/>
      <c r="P40" s="21"/>
    </row>
    <row r="41" spans="1:16" ht="15">
      <c r="A41" s="21"/>
      <c r="B41" s="21"/>
      <c r="C41" s="21"/>
      <c r="D41" s="21"/>
      <c r="F41" s="21"/>
      <c r="G41" s="3"/>
      <c r="H41" s="21"/>
      <c r="I41" s="21"/>
      <c r="J41" s="28"/>
      <c r="K41" s="28"/>
      <c r="L41" s="28"/>
      <c r="M41" s="28"/>
      <c r="N41" s="7" t="s">
        <v>108</v>
      </c>
      <c r="O41" s="21"/>
      <c r="P41" s="21"/>
    </row>
    <row r="42" spans="1:16" ht="15">
      <c r="A42" s="36" t="str">
        <f>(IF(AND(A43=2),"EXCELENTE",IF(AND(A43&gt;=2,A43&lt;=2.9),"MUY BUENO",IF(AND(A43&gt;=1,A43&lt;=1.9),"BUENO",IF(AND(A43&lt;=0.99),"MALO")))))</f>
        <v>MALO</v>
      </c>
      <c r="B42" s="21"/>
      <c r="C42" s="21"/>
      <c r="D42" s="21"/>
      <c r="F42" s="21"/>
      <c r="G42" s="21"/>
      <c r="H42" s="21"/>
      <c r="I42" s="21"/>
      <c r="J42" s="28"/>
      <c r="K42" s="28"/>
      <c r="L42" s="28"/>
      <c r="M42" s="28"/>
      <c r="N42" s="7" t="s">
        <v>109</v>
      </c>
      <c r="O42" s="21"/>
      <c r="P42" s="21"/>
    </row>
    <row r="43" spans="1:16" ht="15">
      <c r="A43" s="59">
        <f>(IF(AND(A44=3),2,IF(AND(A44&gt;=2,A44&lt;=2.9),1.33,IF(AND(A44&gt;=1,A44&lt;=1.9),0.66,IF(AND(A44&lt;=0.99),0)))))</f>
        <v>0.66</v>
      </c>
      <c r="B43" s="37"/>
      <c r="C43" s="21"/>
      <c r="D43" s="21"/>
      <c r="F43" s="21"/>
      <c r="G43" s="21"/>
      <c r="H43" s="21"/>
      <c r="I43" s="21"/>
      <c r="J43" s="28"/>
      <c r="K43" s="28"/>
      <c r="L43" s="28"/>
      <c r="M43" s="28"/>
      <c r="N43" s="7" t="s">
        <v>110</v>
      </c>
      <c r="O43" s="21"/>
      <c r="P43" s="21"/>
    </row>
    <row r="44" spans="1:16" ht="15">
      <c r="A44" s="38">
        <f>AVERAGE(A46:A50)</f>
        <v>1.4</v>
      </c>
      <c r="B44" s="36"/>
      <c r="C44" s="21"/>
      <c r="D44" s="21"/>
      <c r="F44" s="21"/>
      <c r="G44" s="21"/>
      <c r="H44" s="21"/>
      <c r="I44" s="21"/>
      <c r="J44" s="28"/>
      <c r="K44" s="28"/>
      <c r="L44" s="28"/>
      <c r="M44" s="28"/>
      <c r="N44" s="7" t="s">
        <v>111</v>
      </c>
      <c r="O44" s="21"/>
      <c r="P44" s="21"/>
    </row>
    <row r="45" spans="1:16" ht="15">
      <c r="A45" s="38"/>
      <c r="B45" s="39"/>
      <c r="C45" s="39"/>
      <c r="D45" s="21"/>
      <c r="F45" s="21"/>
      <c r="G45" s="21"/>
      <c r="H45" s="21"/>
      <c r="I45" s="21"/>
      <c r="J45" s="28"/>
      <c r="K45" s="28"/>
      <c r="L45" s="28"/>
      <c r="M45" s="28"/>
      <c r="N45" s="7" t="s">
        <v>112</v>
      </c>
      <c r="O45" s="21"/>
      <c r="P45" s="21"/>
    </row>
    <row r="46" spans="1:4" ht="15">
      <c r="A46" s="41">
        <f>(IF(AND('PERFIL DE FI'!H16="EXCELENTE"),3,IF(AND('PERFIL DE FI'!H16="MUY BUENO"),2,IF(AND('PERFIL DE FI'!H16="BUENO"),1,IF(AND('PERFIL DE FI'!H16="MALO"),0)))))</f>
        <v>1</v>
      </c>
      <c r="B46" s="39"/>
      <c r="C46" s="39"/>
      <c r="D46" s="21"/>
    </row>
    <row r="47" spans="1:4" ht="15">
      <c r="A47" s="41">
        <f>(IF(AND('PERFIL DE FI'!H17="EXCELENTE"),3,IF(AND('PERFIL DE FI'!H17="MUY BUENO"),2,IF(AND('PERFIL DE FI'!H17="BUENO"),1,IF(AND('PERFIL DE FI'!H17="MALO"),0)))))</f>
        <v>0</v>
      </c>
      <c r="B47" s="42"/>
      <c r="C47" s="3"/>
      <c r="D47" s="21"/>
    </row>
    <row r="48" spans="1:4" ht="15">
      <c r="A48" s="41">
        <f>(IF(AND('PERFIL DE FI'!H18="EXCELENTE"),3,IF(AND('PERFIL DE FI'!H18="MUY BUENO"),2,IF(AND('PERFIL DE FI'!H18="BUENO"),1,IF(AND('PERFIL DE FI'!H18="MALO"),0)))))</f>
        <v>0</v>
      </c>
      <c r="B48" s="3"/>
      <c r="C48" s="3"/>
      <c r="D48" s="21"/>
    </row>
    <row r="49" spans="1:4" ht="15">
      <c r="A49" s="41">
        <f>(IF(AND('PERFIL DE FI'!H19="EXCELENTE"),3,IF(AND('PERFIL DE FI'!H19="MUY BUENO"),2,IF(AND('PERFIL DE FI'!H19="BUENO"),1,IF(AND('PERFIL DE FI'!H19="MALO"),0)))))</f>
        <v>3</v>
      </c>
      <c r="B49" s="3"/>
      <c r="C49" s="3"/>
      <c r="D49" s="21"/>
    </row>
    <row r="50" spans="1:4" ht="15">
      <c r="A50" s="41">
        <f>(IF(AND('PERFIL DE FI'!H20="EXCELENTE"),3,IF(AND('PERFIL DE FI'!H20="MUY BUENO"),2,IF(AND('PERFIL DE FI'!H20="BUENO"),1,IF(AND('PERFIL DE FI'!H20="MALO"),0)))))</f>
        <v>3</v>
      </c>
      <c r="B50" s="3"/>
      <c r="C50" s="3"/>
      <c r="D50" s="21"/>
    </row>
    <row r="51" spans="1:4" ht="15">
      <c r="A51" s="47"/>
      <c r="B51" s="3"/>
      <c r="C51" s="3"/>
      <c r="D51" s="21"/>
    </row>
    <row r="52" spans="1:4" ht="24">
      <c r="A52" s="47"/>
      <c r="B52" s="42"/>
      <c r="C52" s="49" t="s">
        <v>44</v>
      </c>
      <c r="D52" s="21"/>
    </row>
    <row r="53" spans="1:4" ht="15">
      <c r="A53" s="52"/>
      <c r="B53" s="42"/>
      <c r="C53" s="53"/>
      <c r="D53" s="21"/>
    </row>
    <row r="54" spans="1:4" ht="15">
      <c r="A54" s="55">
        <f>(IF(AND(A59=2),1,IF(AND(A59=1),0)))</f>
        <v>1</v>
      </c>
      <c r="B54" s="21"/>
      <c r="C54" s="21"/>
      <c r="D54" s="21"/>
    </row>
    <row r="55" spans="1:4" ht="15">
      <c r="A55" s="55">
        <f>(IF(AND(A59=2),SUM(A54+A58),IF(AND(A59=1),SUM(A58))))</f>
        <v>2</v>
      </c>
      <c r="B55" s="21"/>
      <c r="C55" s="21"/>
      <c r="D55" s="21"/>
    </row>
    <row r="56" spans="1:4" ht="25.5">
      <c r="A56" s="60">
        <f>SUM(A57:A58,'PERFIL DE FI'!H27)</f>
        <v>2</v>
      </c>
      <c r="B56" s="56" t="s">
        <v>23</v>
      </c>
      <c r="C56" s="21"/>
      <c r="D56" s="21"/>
    </row>
    <row r="57" spans="1:4" ht="15">
      <c r="A57" s="55">
        <f>(IF(AND('PERFIL DE FI'!G27="SI"),1,IF(AND('PERFIL DE FI'!G27="NO"),0)))</f>
        <v>1</v>
      </c>
      <c r="B57" s="145" t="e">
        <f>#VALUE!</f>
        <v>#VALUE!</v>
      </c>
      <c r="C57" s="21"/>
      <c r="D57" s="21"/>
    </row>
    <row r="58" spans="1:4" ht="15">
      <c r="A58" s="55">
        <f>(IF(AND('PERFIL DE FI'!G28="SI"),1,IF(AND('PERFIL DE FI'!G28="NO"),0)))</f>
        <v>1</v>
      </c>
      <c r="B58" s="146"/>
      <c r="C58" s="21"/>
      <c r="D58" s="21"/>
    </row>
    <row r="59" spans="1:4" ht="15">
      <c r="A59" s="57">
        <f>SUM(A60:A61)</f>
        <v>2</v>
      </c>
      <c r="B59" s="21"/>
      <c r="C59" s="21"/>
      <c r="D59" s="21"/>
    </row>
    <row r="60" spans="1:4" ht="15">
      <c r="A60" s="55">
        <f>(IF(AND('PERFIL DE FI'!D30&gt;2),1))</f>
        <v>1</v>
      </c>
      <c r="B60" s="58"/>
      <c r="C60" s="21"/>
      <c r="D60" s="21"/>
    </row>
    <row r="61" spans="1:4" ht="15">
      <c r="A61" s="55">
        <f>(IF(AND('PERFIL DE FI'!D31&gt;0),1,IF(AND('PERFIL DE FI'!D31&gt;0),1)))</f>
        <v>1</v>
      </c>
      <c r="B61" s="3"/>
      <c r="C61" s="21"/>
      <c r="D61" s="21"/>
    </row>
    <row r="62" spans="1:4" ht="15">
      <c r="A62" s="144">
        <f>(IF(AND('PERFIL DE FI'!E32="SI"),1,IF(AND('PERFIL DE FI'!E33="SI"),1,IF(AND('PERFIL DE FI'!E34="SI"),1,IF(AND('PERFIL DE FI'!E32="NO"),0,IF(AND('PERFIL DE FI'!E33="NO"),0,IF(AND('PERFIL DE FI'!E34="NO"),0)))))))</f>
        <v>0</v>
      </c>
      <c r="B62" s="3"/>
      <c r="C62" s="21"/>
      <c r="D62" s="21"/>
    </row>
    <row r="63" spans="1:4" ht="15">
      <c r="A63" s="144"/>
      <c r="B63" s="3"/>
      <c r="C63" s="21"/>
      <c r="D63" s="21"/>
    </row>
    <row r="64" spans="1:4" ht="15">
      <c r="A64" s="144"/>
      <c r="B64" s="3"/>
      <c r="C64" s="21"/>
      <c r="D64" s="21"/>
    </row>
  </sheetData>
  <sheetProtection sheet="1" objects="1" scenarios="1"/>
  <mergeCells count="6">
    <mergeCell ref="F13:G13"/>
    <mergeCell ref="G31:H31"/>
    <mergeCell ref="F19:G19"/>
    <mergeCell ref="F26:G26"/>
    <mergeCell ref="A62:A64"/>
    <mergeCell ref="B57:B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11.421875" defaultRowHeight="15"/>
  <cols>
    <col min="1" max="1" width="17.7109375" style="0" customWidth="1"/>
    <col min="2" max="2" width="14.00390625" style="0" customWidth="1"/>
    <col min="3" max="3" width="12.8515625" style="0" customWidth="1"/>
    <col min="4" max="4" width="13.421875" style="0" customWidth="1"/>
    <col min="7" max="7" width="13.7109375" style="0" customWidth="1"/>
    <col min="11" max="11" width="25.140625" style="0" customWidth="1"/>
    <col min="12" max="12" width="16.421875" style="0" customWidth="1"/>
    <col min="17" max="17" width="11.421875" style="0" hidden="1" customWidth="1"/>
    <col min="18" max="18" width="12.8515625" style="0" hidden="1" customWidth="1"/>
  </cols>
  <sheetData>
    <row r="1" spans="1:18" ht="15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33.75" customHeight="1">
      <c r="A2" s="148" t="s">
        <v>125</v>
      </c>
      <c r="B2" s="148" t="s">
        <v>12</v>
      </c>
      <c r="C2" s="149" t="s">
        <v>1</v>
      </c>
      <c r="D2" s="149" t="s">
        <v>63</v>
      </c>
      <c r="E2" s="149" t="s">
        <v>64</v>
      </c>
      <c r="F2" s="149" t="s">
        <v>65</v>
      </c>
      <c r="G2" s="149" t="s">
        <v>134</v>
      </c>
      <c r="H2" s="148" t="s">
        <v>11</v>
      </c>
      <c r="I2" s="149" t="s">
        <v>66</v>
      </c>
      <c r="J2" s="149" t="s">
        <v>67</v>
      </c>
      <c r="K2" s="149" t="s">
        <v>61</v>
      </c>
      <c r="L2" s="148" t="s">
        <v>45</v>
      </c>
      <c r="M2" s="148"/>
      <c r="N2" s="148"/>
      <c r="O2" s="149" t="s">
        <v>135</v>
      </c>
      <c r="P2" s="149" t="s">
        <v>13</v>
      </c>
      <c r="Q2" s="151" t="s">
        <v>60</v>
      </c>
      <c r="R2" s="151"/>
    </row>
    <row r="3" spans="1:18" ht="22.5" customHeight="1">
      <c r="A3" s="148"/>
      <c r="B3" s="148"/>
      <c r="C3" s="150"/>
      <c r="D3" s="150"/>
      <c r="E3" s="150"/>
      <c r="F3" s="150"/>
      <c r="G3" s="150"/>
      <c r="H3" s="148"/>
      <c r="I3" s="150"/>
      <c r="J3" s="150"/>
      <c r="K3" s="150"/>
      <c r="L3" s="16" t="s">
        <v>17</v>
      </c>
      <c r="M3" s="16" t="s">
        <v>18</v>
      </c>
      <c r="N3" s="16" t="s">
        <v>19</v>
      </c>
      <c r="O3" s="150"/>
      <c r="P3" s="150"/>
      <c r="Q3" s="5" t="s">
        <v>20</v>
      </c>
      <c r="R3" s="5" t="s">
        <v>21</v>
      </c>
    </row>
    <row r="4" spans="1:18" ht="28.5" customHeight="1">
      <c r="A4" s="6" t="str">
        <f>+'PERFIL DE FI'!G2</f>
        <v>MDT</v>
      </c>
      <c r="B4" s="6" t="str">
        <f>+'PERFIL DE FI'!$C$6</f>
        <v>DEDCDTH</v>
      </c>
      <c r="C4" s="11">
        <f>+'PERFIL DE FI'!D2</f>
        <v>43962</v>
      </c>
      <c r="D4" s="6" t="str">
        <f>+'PERFIL DE FI'!C4</f>
        <v>GABRIELA PATRICIA LLUGLLUNA SIMBAÑA</v>
      </c>
      <c r="E4" s="10" t="str">
        <f>+'PERFIL DE FI'!$G$7</f>
        <v>1722957055</v>
      </c>
      <c r="F4" s="6" t="str">
        <f>+'PERFIL DE FI'!$C$7</f>
        <v>MUJER</v>
      </c>
      <c r="G4" s="6" t="str">
        <f>+'PERFIL DE FI'!$G$6</f>
        <v>SP4</v>
      </c>
      <c r="H4" s="6" t="str">
        <f>+'PERFIL DE FI'!$C$5</f>
        <v>ANALISTA JUNIOR</v>
      </c>
      <c r="I4" s="6" t="str">
        <f>+'PERFIL DE FI'!$G$4</f>
        <v>CONTRATO</v>
      </c>
      <c r="J4" s="6" t="str">
        <f>+'PERFIL DE FI'!$G$5</f>
        <v>LOSEP</v>
      </c>
      <c r="K4" s="6" t="str">
        <f>+'PERFIL DE FI'!$B$22</f>
        <v>PANIFICACIÓN ESTRATEGICA</v>
      </c>
      <c r="L4" s="17" t="str">
        <f>+'PERFIL DE FI'!$E$32</f>
        <v>NO</v>
      </c>
      <c r="M4" s="17" t="str">
        <f>+'PERFIL DE FI'!$E$33</f>
        <v>NO</v>
      </c>
      <c r="N4" s="17" t="str">
        <f>+'PERFIL DE FI'!$E$34</f>
        <v>NO</v>
      </c>
      <c r="O4" s="17" t="str">
        <f>+'PERFIL DE FI'!$A$12</f>
        <v>SI</v>
      </c>
      <c r="P4" s="17">
        <f>COUNTIF('PERFIL DE FI'!A12:H12,"SI")</f>
        <v>6</v>
      </c>
      <c r="Q4" s="18">
        <f>+'PERFIL DE FI'!K2</f>
        <v>2.66</v>
      </c>
      <c r="R4" s="18" t="str">
        <f>+'PERFIL DE FI'!K3</f>
        <v>NO APROBADO</v>
      </c>
    </row>
  </sheetData>
  <sheetProtection password="88C8" sheet="1" objects="1" scenarios="1" selectLockedCells="1"/>
  <mergeCells count="16">
    <mergeCell ref="H2:H3"/>
    <mergeCell ref="I2:I3"/>
    <mergeCell ref="J2:J3"/>
    <mergeCell ref="K2:K3"/>
    <mergeCell ref="O2:O3"/>
    <mergeCell ref="P2:P3"/>
    <mergeCell ref="A1:R1"/>
    <mergeCell ref="L2:N2"/>
    <mergeCell ref="A2:A3"/>
    <mergeCell ref="B2:B3"/>
    <mergeCell ref="C2:C3"/>
    <mergeCell ref="D2:D3"/>
    <mergeCell ref="E2:E3"/>
    <mergeCell ref="F2:F3"/>
    <mergeCell ref="Q2:R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2016-08-11T13:10:55Z</cp:lastPrinted>
  <dcterms:created xsi:type="dcterms:W3CDTF">2014-12-01T15:25:32Z</dcterms:created>
  <dcterms:modified xsi:type="dcterms:W3CDTF">2024-01-10T15:51:09Z</dcterms:modified>
  <cp:category/>
  <cp:version/>
  <cp:contentType/>
  <cp:contentStatus/>
</cp:coreProperties>
</file>