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ELEN LOAIZA\ESCRITORIO\Políticas y Normas\2024\Instrumentos PTH\"/>
    </mc:Choice>
  </mc:AlternateContent>
  <xr:revisionPtr revIDLastSave="0" documentId="13_ncr:1_{2733A922-42E7-4668-BCD5-0F170F05A0DD}" xr6:coauthVersionLast="47" xr6:coauthVersionMax="47" xr10:uidLastSave="{00000000-0000-0000-0000-000000000000}"/>
  <workbookProtection workbookPassword="DC1C" lockStructure="1"/>
  <bookViews>
    <workbookView xWindow="-120" yWindow="-120" windowWidth="20730" windowHeight="11160" tabRatio="876" xr2:uid="{00000000-000D-0000-FFFF-FFFF00000000}"/>
  </bookViews>
  <sheets>
    <sheet name="ÍNDICE 00" sheetId="47" r:id="rId1"/>
    <sheet name="DIAG-03" sheetId="45" r:id="rId2"/>
    <sheet name="MATR-05" sheetId="17" r:id="rId3"/>
    <sheet name="TRLA-06" sheetId="14" state="hidden" r:id="rId4"/>
    <sheet name="TRPA-07" sheetId="36" r:id="rId5"/>
    <sheet name="HABP-9" sheetId="37" r:id="rId6"/>
    <sheet name="CONT-10" sheetId="38" r:id="rId7"/>
    <sheet name="REVCLA-11" sheetId="39" r:id="rId8"/>
    <sheet name="SUPR-12" sheetId="40" r:id="rId9"/>
    <sheet name="CREA-13" sheetId="41" r:id="rId10"/>
    <sheet name="DESV-14" sheetId="46" r:id="rId11"/>
    <sheet name="OPTI- 15" sheetId="42" r:id="rId12"/>
    <sheet name="PLAN-16" sheetId="43" r:id="rId13"/>
    <sheet name="Datos" sheetId="8" state="hidden" r:id="rId14"/>
  </sheets>
  <externalReferences>
    <externalReference r:id="rId15"/>
    <externalReference r:id="rId16"/>
  </externalReferences>
  <definedNames>
    <definedName name="_xlnm._FilterDatabase" localSheetId="1" hidden="1">'DIAG-03'!$A$4:$AK$4</definedName>
    <definedName name="_xlnm._FilterDatabase" localSheetId="5" hidden="1">'HABP-9'!$B$10:$K$352</definedName>
    <definedName name="_xlnm._FilterDatabase" localSheetId="2" hidden="1">'MATR-05'!$F$8:$U$8</definedName>
    <definedName name="_xlnm.Print_Area" localSheetId="6">'CONT-10'!$A$1:$Q$521</definedName>
    <definedName name="_xlnm.Print_Area" localSheetId="9">'CREA-13'!$A$1:$R$520</definedName>
    <definedName name="_xlnm.Print_Area" localSheetId="10">'DESV-14'!$A$1:$BM$224</definedName>
    <definedName name="_xlnm.Print_Area" localSheetId="5">'HABP-9'!$A$1:$L$356</definedName>
    <definedName name="_xlnm.Print_Area" localSheetId="0">'ÍNDICE 00'!$A$1:$J$16</definedName>
    <definedName name="_xlnm.Print_Area" localSheetId="2">'MATR-05'!$A$1:$BO$201</definedName>
    <definedName name="_xlnm.Print_Area" localSheetId="11">'OPTI- 15'!$A$1:$P$65</definedName>
    <definedName name="_xlnm.Print_Area" localSheetId="12">'PLAN-16'!$A$1:$CB$73</definedName>
    <definedName name="_xlnm.Print_Area" localSheetId="7">'REVCLA-11'!$A$1:$R$358</definedName>
    <definedName name="_xlnm.Print_Area" localSheetId="8">'SUPR-12'!$A$1:$S$155</definedName>
    <definedName name="_xlnm.Print_Area" localSheetId="3">'TRLA-06'!$B$1:$Q$158</definedName>
    <definedName name="Coordinaciones_Generales" comment="Dependencia de las Unidades" localSheetId="10">#REF!</definedName>
    <definedName name="Coordinaciones_Generales" comment="Dependencia de las Unidades">'MATR-05'!$C$12</definedName>
    <definedName name="DIS">'DESV-14'!$AN$89:$AN$90</definedName>
    <definedName name="MODALIDAD">'DESV-14'!$AN$126:$AN$130</definedName>
    <definedName name="tipo">'DESV-14'!$AN$94:$AN$98</definedName>
  </definedNames>
  <calcPr calcId="191029"/>
</workbook>
</file>

<file path=xl/calcChain.xml><?xml version="1.0" encoding="utf-8"?>
<calcChain xmlns="http://schemas.openxmlformats.org/spreadsheetml/2006/main">
  <c r="N42" i="43" l="1"/>
  <c r="F42" i="43"/>
  <c r="AM130" i="46"/>
  <c r="AM129" i="46"/>
  <c r="AM128" i="46"/>
  <c r="AM127" i="46"/>
  <c r="AM126" i="46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44" i="41"/>
  <c r="I45" i="41"/>
  <c r="I46" i="41"/>
  <c r="I47" i="41"/>
  <c r="I48" i="41"/>
  <c r="I49" i="41"/>
  <c r="I50" i="41"/>
  <c r="I51" i="41"/>
  <c r="I52" i="41"/>
  <c r="I53" i="41"/>
  <c r="I54" i="41"/>
  <c r="I55" i="41"/>
  <c r="I56" i="41"/>
  <c r="I57" i="41"/>
  <c r="I58" i="41"/>
  <c r="I59" i="41"/>
  <c r="I60" i="41"/>
  <c r="I61" i="41"/>
  <c r="I62" i="41"/>
  <c r="I63" i="41"/>
  <c r="I64" i="41"/>
  <c r="I65" i="41"/>
  <c r="I66" i="41"/>
  <c r="I67" i="41"/>
  <c r="I68" i="41"/>
  <c r="I69" i="41"/>
  <c r="I70" i="41"/>
  <c r="I71" i="41"/>
  <c r="I72" i="41"/>
  <c r="I73" i="41"/>
  <c r="I74" i="41"/>
  <c r="I75" i="41"/>
  <c r="I76" i="41"/>
  <c r="I77" i="41"/>
  <c r="I78" i="41"/>
  <c r="I79" i="41"/>
  <c r="I80" i="41"/>
  <c r="I81" i="41"/>
  <c r="I82" i="41"/>
  <c r="I83" i="41"/>
  <c r="I84" i="41"/>
  <c r="I85" i="41"/>
  <c r="I86" i="41"/>
  <c r="I87" i="41"/>
  <c r="I88" i="41"/>
  <c r="I89" i="41"/>
  <c r="I90" i="41"/>
  <c r="I91" i="41"/>
  <c r="I92" i="41"/>
  <c r="I93" i="41"/>
  <c r="I94" i="41"/>
  <c r="I95" i="41"/>
  <c r="I96" i="41"/>
  <c r="I97" i="41"/>
  <c r="I98" i="41"/>
  <c r="I99" i="41"/>
  <c r="I100" i="41"/>
  <c r="I101" i="41"/>
  <c r="I102" i="41"/>
  <c r="I103" i="41"/>
  <c r="I104" i="41"/>
  <c r="I105" i="41"/>
  <c r="I106" i="41"/>
  <c r="I107" i="41"/>
  <c r="I108" i="41"/>
  <c r="I109" i="41"/>
  <c r="I110" i="41"/>
  <c r="I111" i="41"/>
  <c r="I112" i="41"/>
  <c r="I113" i="41"/>
  <c r="I114" i="41"/>
  <c r="I115" i="41"/>
  <c r="I116" i="41"/>
  <c r="I117" i="41"/>
  <c r="I118" i="41"/>
  <c r="I119" i="41"/>
  <c r="I120" i="41"/>
  <c r="I121" i="41"/>
  <c r="I122" i="41"/>
  <c r="I123" i="41"/>
  <c r="I124" i="41"/>
  <c r="I125" i="41"/>
  <c r="I126" i="41"/>
  <c r="I127" i="41"/>
  <c r="I128" i="41"/>
  <c r="I129" i="41"/>
  <c r="I130" i="41"/>
  <c r="I131" i="41"/>
  <c r="I132" i="41"/>
  <c r="I133" i="41"/>
  <c r="I134" i="41"/>
  <c r="I135" i="41"/>
  <c r="I136" i="41"/>
  <c r="I137" i="41"/>
  <c r="I138" i="41"/>
  <c r="I139" i="41"/>
  <c r="I140" i="41"/>
  <c r="I141" i="41"/>
  <c r="I142" i="41"/>
  <c r="I143" i="41"/>
  <c r="I144" i="41"/>
  <c r="I145" i="41"/>
  <c r="I146" i="41"/>
  <c r="I147" i="41"/>
  <c r="I148" i="41"/>
  <c r="I149" i="41"/>
  <c r="I150" i="41"/>
  <c r="I151" i="41"/>
  <c r="I152" i="41"/>
  <c r="I153" i="41"/>
  <c r="I154" i="41"/>
  <c r="I155" i="41"/>
  <c r="I156" i="41"/>
  <c r="I157" i="41"/>
  <c r="I158" i="41"/>
  <c r="I159" i="41"/>
  <c r="I160" i="41"/>
  <c r="I161" i="41"/>
  <c r="I162" i="41"/>
  <c r="I163" i="41"/>
  <c r="I164" i="41"/>
  <c r="I165" i="41"/>
  <c r="I166" i="41"/>
  <c r="I167" i="41"/>
  <c r="I168" i="41"/>
  <c r="I169" i="41"/>
  <c r="I170" i="41"/>
  <c r="I171" i="41"/>
  <c r="I172" i="41"/>
  <c r="I173" i="41"/>
  <c r="I174" i="41"/>
  <c r="I175" i="41"/>
  <c r="I176" i="41"/>
  <c r="I177" i="41"/>
  <c r="I178" i="41"/>
  <c r="I179" i="41"/>
  <c r="I180" i="41"/>
  <c r="I181" i="41"/>
  <c r="I182" i="41"/>
  <c r="I183" i="41"/>
  <c r="I184" i="41"/>
  <c r="I185" i="41"/>
  <c r="I186" i="41"/>
  <c r="I187" i="41"/>
  <c r="I188" i="41"/>
  <c r="I189" i="41"/>
  <c r="I190" i="41"/>
  <c r="I191" i="41"/>
  <c r="I192" i="41"/>
  <c r="I193" i="41"/>
  <c r="I194" i="41"/>
  <c r="I195" i="41"/>
  <c r="I196" i="41"/>
  <c r="I197" i="41"/>
  <c r="I198" i="41"/>
  <c r="I199" i="41"/>
  <c r="I200" i="41"/>
  <c r="I201" i="41"/>
  <c r="I202" i="41"/>
  <c r="I203" i="41"/>
  <c r="I204" i="41"/>
  <c r="I205" i="41"/>
  <c r="I206" i="41"/>
  <c r="I207" i="41"/>
  <c r="I208" i="41"/>
  <c r="I209" i="41"/>
  <c r="I210" i="41"/>
  <c r="I211" i="41"/>
  <c r="I212" i="41"/>
  <c r="I213" i="41"/>
  <c r="I214" i="41"/>
  <c r="I215" i="41"/>
  <c r="I216" i="41"/>
  <c r="I217" i="41"/>
  <c r="I218" i="41"/>
  <c r="I219" i="41"/>
  <c r="I220" i="41"/>
  <c r="I221" i="41"/>
  <c r="I222" i="41"/>
  <c r="I223" i="41"/>
  <c r="I224" i="41"/>
  <c r="I225" i="41"/>
  <c r="I226" i="41"/>
  <c r="I227" i="41"/>
  <c r="I228" i="41"/>
  <c r="I229" i="41"/>
  <c r="I230" i="41"/>
  <c r="I231" i="41"/>
  <c r="I232" i="41"/>
  <c r="I233" i="41"/>
  <c r="I234" i="41"/>
  <c r="I235" i="41"/>
  <c r="I236" i="41"/>
  <c r="I237" i="41"/>
  <c r="I238" i="41"/>
  <c r="I239" i="41"/>
  <c r="I240" i="41"/>
  <c r="I241" i="41"/>
  <c r="I242" i="41"/>
  <c r="I243" i="41"/>
  <c r="I244" i="41"/>
  <c r="I245" i="41"/>
  <c r="I246" i="41"/>
  <c r="I247" i="41"/>
  <c r="I248" i="41"/>
  <c r="I249" i="41"/>
  <c r="I250" i="41"/>
  <c r="I251" i="41"/>
  <c r="I252" i="41"/>
  <c r="I253" i="41"/>
  <c r="I254" i="41"/>
  <c r="I255" i="41"/>
  <c r="I256" i="41"/>
  <c r="I257" i="41"/>
  <c r="I258" i="41"/>
  <c r="I259" i="41"/>
  <c r="I260" i="41"/>
  <c r="I261" i="41"/>
  <c r="I262" i="41"/>
  <c r="I263" i="41"/>
  <c r="I264" i="41"/>
  <c r="I265" i="41"/>
  <c r="I266" i="41"/>
  <c r="I267" i="41"/>
  <c r="I268" i="41"/>
  <c r="I269" i="41"/>
  <c r="I270" i="41"/>
  <c r="I271" i="41"/>
  <c r="I272" i="41"/>
  <c r="I273" i="41"/>
  <c r="I274" i="41"/>
  <c r="I275" i="41"/>
  <c r="I276" i="41"/>
  <c r="I277" i="41"/>
  <c r="I278" i="41"/>
  <c r="I279" i="41"/>
  <c r="I280" i="41"/>
  <c r="I281" i="41"/>
  <c r="I282" i="41"/>
  <c r="I283" i="41"/>
  <c r="I284" i="41"/>
  <c r="I285" i="41"/>
  <c r="I286" i="41"/>
  <c r="I287" i="41"/>
  <c r="I288" i="41"/>
  <c r="I289" i="41"/>
  <c r="I290" i="41"/>
  <c r="I291" i="41"/>
  <c r="I292" i="41"/>
  <c r="I293" i="41"/>
  <c r="I294" i="41"/>
  <c r="I295" i="41"/>
  <c r="I296" i="41"/>
  <c r="I297" i="41"/>
  <c r="I298" i="41"/>
  <c r="I299" i="41"/>
  <c r="I300" i="41"/>
  <c r="I301" i="41"/>
  <c r="I302" i="41"/>
  <c r="I303" i="41"/>
  <c r="I304" i="41"/>
  <c r="I305" i="41"/>
  <c r="I306" i="41"/>
  <c r="I307" i="41"/>
  <c r="I308" i="41"/>
  <c r="I309" i="41"/>
  <c r="I310" i="41"/>
  <c r="I311" i="41"/>
  <c r="I312" i="41"/>
  <c r="I313" i="41"/>
  <c r="I314" i="41"/>
  <c r="I315" i="41"/>
  <c r="I316" i="41"/>
  <c r="I317" i="41"/>
  <c r="I318" i="41"/>
  <c r="I319" i="41"/>
  <c r="I320" i="41"/>
  <c r="I321" i="41"/>
  <c r="I322" i="41"/>
  <c r="I323" i="41"/>
  <c r="I324" i="41"/>
  <c r="I325" i="41"/>
  <c r="I326" i="41"/>
  <c r="I327" i="41"/>
  <c r="I328" i="41"/>
  <c r="I329" i="41"/>
  <c r="I330" i="41"/>
  <c r="I331" i="41"/>
  <c r="I332" i="41"/>
  <c r="I333" i="41"/>
  <c r="I334" i="41"/>
  <c r="I335" i="41"/>
  <c r="I336" i="41"/>
  <c r="I337" i="41"/>
  <c r="I338" i="41"/>
  <c r="I339" i="41"/>
  <c r="I340" i="41"/>
  <c r="I341" i="41"/>
  <c r="I342" i="41"/>
  <c r="I343" i="41"/>
  <c r="I344" i="41"/>
  <c r="I345" i="41"/>
  <c r="I346" i="41"/>
  <c r="I347" i="41"/>
  <c r="I348" i="41"/>
  <c r="I349" i="41"/>
  <c r="I350" i="41"/>
  <c r="I351" i="41"/>
  <c r="I352" i="41"/>
  <c r="I353" i="41"/>
  <c r="I354" i="41"/>
  <c r="I355" i="41"/>
  <c r="I356" i="41"/>
  <c r="I357" i="41"/>
  <c r="I358" i="41"/>
  <c r="I359" i="41"/>
  <c r="I360" i="41"/>
  <c r="I361" i="41"/>
  <c r="I362" i="41"/>
  <c r="I363" i="41"/>
  <c r="I364" i="41"/>
  <c r="I365" i="41"/>
  <c r="I366" i="41"/>
  <c r="I367" i="41"/>
  <c r="I368" i="41"/>
  <c r="I369" i="41"/>
  <c r="I370" i="41"/>
  <c r="I371" i="41"/>
  <c r="I372" i="41"/>
  <c r="I373" i="41"/>
  <c r="I374" i="41"/>
  <c r="I375" i="41"/>
  <c r="I376" i="41"/>
  <c r="I377" i="41"/>
  <c r="I378" i="41"/>
  <c r="I379" i="41"/>
  <c r="I380" i="41"/>
  <c r="I381" i="41"/>
  <c r="I382" i="41"/>
  <c r="I383" i="41"/>
  <c r="I384" i="41"/>
  <c r="I385" i="41"/>
  <c r="I386" i="41"/>
  <c r="I387" i="41"/>
  <c r="I388" i="41"/>
  <c r="I389" i="41"/>
  <c r="I390" i="41"/>
  <c r="I391" i="41"/>
  <c r="I392" i="41"/>
  <c r="I393" i="41"/>
  <c r="I394" i="41"/>
  <c r="I395" i="41"/>
  <c r="I396" i="41"/>
  <c r="I397" i="41"/>
  <c r="I398" i="41"/>
  <c r="I399" i="41"/>
  <c r="I400" i="41"/>
  <c r="I401" i="41"/>
  <c r="I402" i="41"/>
  <c r="I403" i="41"/>
  <c r="I404" i="41"/>
  <c r="I405" i="41"/>
  <c r="I406" i="41"/>
  <c r="I407" i="41"/>
  <c r="I408" i="41"/>
  <c r="I409" i="41"/>
  <c r="I410" i="41"/>
  <c r="I411" i="41"/>
  <c r="I412" i="41"/>
  <c r="I413" i="41"/>
  <c r="I414" i="41"/>
  <c r="I415" i="41"/>
  <c r="I416" i="41"/>
  <c r="I417" i="41"/>
  <c r="I418" i="41"/>
  <c r="I419" i="41"/>
  <c r="I420" i="41"/>
  <c r="I421" i="41"/>
  <c r="I422" i="41"/>
  <c r="I423" i="41"/>
  <c r="I424" i="41"/>
  <c r="I425" i="41"/>
  <c r="I426" i="41"/>
  <c r="I427" i="41"/>
  <c r="I428" i="41"/>
  <c r="I429" i="41"/>
  <c r="I430" i="41"/>
  <c r="I431" i="41"/>
  <c r="I432" i="41"/>
  <c r="I433" i="41"/>
  <c r="I434" i="41"/>
  <c r="I435" i="41"/>
  <c r="I436" i="41"/>
  <c r="I437" i="41"/>
  <c r="I438" i="41"/>
  <c r="I439" i="41"/>
  <c r="I440" i="41"/>
  <c r="I441" i="41"/>
  <c r="I442" i="41"/>
  <c r="I443" i="41"/>
  <c r="I444" i="41"/>
  <c r="I445" i="41"/>
  <c r="I446" i="41"/>
  <c r="I447" i="41"/>
  <c r="I448" i="41"/>
  <c r="I449" i="41"/>
  <c r="I450" i="41"/>
  <c r="I451" i="41"/>
  <c r="I452" i="41"/>
  <c r="I453" i="41"/>
  <c r="I454" i="41"/>
  <c r="I455" i="41"/>
  <c r="I456" i="41"/>
  <c r="I457" i="41"/>
  <c r="I458" i="41"/>
  <c r="I459" i="41"/>
  <c r="I460" i="41"/>
  <c r="I461" i="41"/>
  <c r="I462" i="41"/>
  <c r="I463" i="41"/>
  <c r="I464" i="41"/>
  <c r="I465" i="41"/>
  <c r="I466" i="41"/>
  <c r="I467" i="41"/>
  <c r="I468" i="41"/>
  <c r="I469" i="41"/>
  <c r="I470" i="41"/>
  <c r="I471" i="41"/>
  <c r="I472" i="41"/>
  <c r="I473" i="41"/>
  <c r="I474" i="41"/>
  <c r="I475" i="41"/>
  <c r="I476" i="41"/>
  <c r="I477" i="41"/>
  <c r="I478" i="41"/>
  <c r="I479" i="41"/>
  <c r="I480" i="41"/>
  <c r="I481" i="41"/>
  <c r="I482" i="41"/>
  <c r="I483" i="41"/>
  <c r="I484" i="41"/>
  <c r="I485" i="41"/>
  <c r="I486" i="41"/>
  <c r="I487" i="41"/>
  <c r="I488" i="41"/>
  <c r="I489" i="41"/>
  <c r="I490" i="41"/>
  <c r="I491" i="41"/>
  <c r="I492" i="41"/>
  <c r="I493" i="41"/>
  <c r="I494" i="41"/>
  <c r="I495" i="41"/>
  <c r="I496" i="41"/>
  <c r="I497" i="41"/>
  <c r="I498" i="41"/>
  <c r="I499" i="41"/>
  <c r="I500" i="41"/>
  <c r="I501" i="41"/>
  <c r="I502" i="41"/>
  <c r="I503" i="41"/>
  <c r="I504" i="41"/>
  <c r="I505" i="41"/>
  <c r="I506" i="41"/>
  <c r="I507" i="41"/>
  <c r="I508" i="41"/>
  <c r="I509" i="41"/>
  <c r="I510" i="41"/>
  <c r="I511" i="41"/>
  <c r="I12" i="41"/>
  <c r="R355" i="39" l="1"/>
  <c r="R354" i="39"/>
  <c r="R353" i="39"/>
  <c r="R352" i="39"/>
  <c r="AM13" i="46" l="1"/>
  <c r="AM14" i="46"/>
  <c r="AM15" i="46"/>
  <c r="AM16" i="46"/>
  <c r="AM17" i="46"/>
  <c r="AM18" i="46"/>
  <c r="AM19" i="46"/>
  <c r="AM20" i="46"/>
  <c r="AM21" i="46"/>
  <c r="AM22" i="46"/>
  <c r="AM23" i="46"/>
  <c r="AM24" i="46"/>
  <c r="AM25" i="46"/>
  <c r="AM26" i="46"/>
  <c r="AM27" i="46"/>
  <c r="AM28" i="46"/>
  <c r="AM29" i="46"/>
  <c r="AM30" i="46"/>
  <c r="AM31" i="46"/>
  <c r="AM32" i="46"/>
  <c r="AM33" i="46"/>
  <c r="AM34" i="46"/>
  <c r="AM35" i="46"/>
  <c r="AM36" i="46"/>
  <c r="AM37" i="46"/>
  <c r="AM38" i="46"/>
  <c r="AM39" i="46"/>
  <c r="AM40" i="46"/>
  <c r="AM41" i="46"/>
  <c r="AM42" i="46"/>
  <c r="AM43" i="46"/>
  <c r="AM44" i="46"/>
  <c r="AM45" i="46"/>
  <c r="AM46" i="46"/>
  <c r="AM47" i="46"/>
  <c r="AM48" i="46"/>
  <c r="AM49" i="46"/>
  <c r="AM50" i="46"/>
  <c r="AM51" i="46"/>
  <c r="AM52" i="46"/>
  <c r="AM53" i="46"/>
  <c r="AM54" i="46"/>
  <c r="AM55" i="46"/>
  <c r="AM56" i="46"/>
  <c r="AM57" i="46"/>
  <c r="AM58" i="46"/>
  <c r="AM59" i="46"/>
  <c r="AM60" i="46"/>
  <c r="AM61" i="46"/>
  <c r="AM62" i="46"/>
  <c r="AM63" i="46"/>
  <c r="AM64" i="46"/>
  <c r="AM65" i="46"/>
  <c r="AM66" i="46"/>
  <c r="AM67" i="46"/>
  <c r="AM68" i="46"/>
  <c r="AM69" i="46"/>
  <c r="AM70" i="46"/>
  <c r="AM71" i="46"/>
  <c r="AM72" i="46"/>
  <c r="AM73" i="46"/>
  <c r="AM74" i="46"/>
  <c r="AM75" i="46"/>
  <c r="AM76" i="46"/>
  <c r="AM77" i="46"/>
  <c r="AM78" i="46"/>
  <c r="AM79" i="46"/>
  <c r="AM80" i="46"/>
  <c r="AM81" i="46"/>
  <c r="AM82" i="46"/>
  <c r="AM83" i="46"/>
  <c r="AM84" i="46"/>
  <c r="AM85" i="46"/>
  <c r="AM86" i="46"/>
  <c r="AM87" i="46"/>
  <c r="AM88" i="46"/>
  <c r="AM89" i="46"/>
  <c r="AM90" i="46"/>
  <c r="AM91" i="46"/>
  <c r="AM92" i="46"/>
  <c r="AM93" i="46"/>
  <c r="AM94" i="46"/>
  <c r="AM95" i="46"/>
  <c r="AM96" i="46"/>
  <c r="AM97" i="46"/>
  <c r="AM98" i="46"/>
  <c r="AM99" i="46"/>
  <c r="AM100" i="46"/>
  <c r="AM101" i="46"/>
  <c r="AM102" i="46"/>
  <c r="AM103" i="46"/>
  <c r="AM104" i="46"/>
  <c r="AM105" i="46"/>
  <c r="AM106" i="46"/>
  <c r="AM107" i="46"/>
  <c r="AM108" i="46"/>
  <c r="AM109" i="46"/>
  <c r="AM110" i="46"/>
  <c r="AM111" i="46"/>
  <c r="AM112" i="46"/>
  <c r="AM113" i="46"/>
  <c r="AM114" i="46"/>
  <c r="AM115" i="46"/>
  <c r="AM116" i="46"/>
  <c r="AM117" i="46"/>
  <c r="AM118" i="46"/>
  <c r="AM119" i="46"/>
  <c r="AM120" i="46"/>
  <c r="AM121" i="46"/>
  <c r="AM122" i="46"/>
  <c r="AM123" i="46"/>
  <c r="AM124" i="46"/>
  <c r="AM125" i="46"/>
  <c r="AM12" i="46"/>
  <c r="V171" i="17" l="1"/>
  <c r="W157" i="17"/>
  <c r="W156" i="17"/>
  <c r="W155" i="17"/>
  <c r="H4" i="43" l="1"/>
  <c r="N5" i="42" l="1"/>
  <c r="W2" i="43"/>
  <c r="W5" i="43"/>
  <c r="N2" i="42" l="1"/>
  <c r="E4" i="42"/>
  <c r="H4" i="46"/>
  <c r="AL2" i="46"/>
  <c r="AL5" i="46"/>
  <c r="G4" i="41"/>
  <c r="R5" i="41"/>
  <c r="R2" i="41"/>
  <c r="N32" i="41"/>
  <c r="N33" i="41"/>
  <c r="N34" i="41"/>
  <c r="N35" i="41"/>
  <c r="N36" i="41"/>
  <c r="N37" i="41"/>
  <c r="N38" i="41"/>
  <c r="N39" i="41"/>
  <c r="N40" i="41"/>
  <c r="N41" i="41"/>
  <c r="N42" i="41"/>
  <c r="N43" i="41"/>
  <c r="N44" i="41"/>
  <c r="N45" i="41"/>
  <c r="N46" i="41"/>
  <c r="N47" i="41"/>
  <c r="N48" i="41"/>
  <c r="N49" i="41"/>
  <c r="N50" i="41"/>
  <c r="N51" i="41"/>
  <c r="N52" i="41"/>
  <c r="N53" i="41"/>
  <c r="N54" i="41"/>
  <c r="N55" i="41"/>
  <c r="N56" i="41"/>
  <c r="N57" i="41"/>
  <c r="N58" i="41"/>
  <c r="N59" i="41"/>
  <c r="N60" i="41"/>
  <c r="N61" i="41"/>
  <c r="N62" i="41"/>
  <c r="N63" i="41"/>
  <c r="N64" i="41"/>
  <c r="N65" i="41"/>
  <c r="N66" i="41"/>
  <c r="N67" i="41"/>
  <c r="N68" i="41"/>
  <c r="N69" i="41"/>
  <c r="N70" i="41"/>
  <c r="N71" i="41"/>
  <c r="N72" i="41"/>
  <c r="N73" i="41"/>
  <c r="N74" i="41"/>
  <c r="N75" i="41"/>
  <c r="N76" i="41"/>
  <c r="N77" i="41"/>
  <c r="N78" i="41"/>
  <c r="N79" i="41"/>
  <c r="N80" i="41"/>
  <c r="N81" i="41"/>
  <c r="N82" i="41"/>
  <c r="N83" i="41"/>
  <c r="N84" i="41"/>
  <c r="N85" i="41"/>
  <c r="N86" i="41"/>
  <c r="N87" i="41"/>
  <c r="N88" i="41"/>
  <c r="N89" i="41"/>
  <c r="N90" i="41"/>
  <c r="N91" i="41"/>
  <c r="N92" i="41"/>
  <c r="N93" i="41"/>
  <c r="N94" i="41"/>
  <c r="N95" i="41"/>
  <c r="N96" i="41"/>
  <c r="N97" i="41"/>
  <c r="N98" i="41"/>
  <c r="N99" i="41"/>
  <c r="N100" i="41"/>
  <c r="N101" i="41"/>
  <c r="N102" i="41"/>
  <c r="N103" i="41"/>
  <c r="N104" i="41"/>
  <c r="N105" i="41"/>
  <c r="N106" i="41"/>
  <c r="N107" i="41"/>
  <c r="N108" i="41"/>
  <c r="N109" i="41"/>
  <c r="N110" i="41"/>
  <c r="N111" i="41"/>
  <c r="N112" i="41"/>
  <c r="N113" i="41"/>
  <c r="N114" i="41"/>
  <c r="N115" i="41"/>
  <c r="N116" i="41"/>
  <c r="N117" i="41"/>
  <c r="N118" i="41"/>
  <c r="N119" i="41"/>
  <c r="N120" i="41"/>
  <c r="N121" i="41"/>
  <c r="N122" i="41"/>
  <c r="N123" i="41"/>
  <c r="N124" i="41"/>
  <c r="N125" i="41"/>
  <c r="N126" i="41"/>
  <c r="N127" i="41"/>
  <c r="N128" i="41"/>
  <c r="N129" i="41"/>
  <c r="N130" i="41"/>
  <c r="N131" i="41"/>
  <c r="N132" i="41"/>
  <c r="N133" i="41"/>
  <c r="N134" i="41"/>
  <c r="N135" i="41"/>
  <c r="N136" i="41"/>
  <c r="N137" i="41"/>
  <c r="N138" i="41"/>
  <c r="N139" i="41"/>
  <c r="N140" i="41"/>
  <c r="N141" i="41"/>
  <c r="N142" i="41"/>
  <c r="N143" i="41"/>
  <c r="N144" i="41"/>
  <c r="N145" i="41"/>
  <c r="N146" i="41"/>
  <c r="N147" i="41"/>
  <c r="N148" i="41"/>
  <c r="N149" i="41"/>
  <c r="N150" i="41"/>
  <c r="N151" i="41"/>
  <c r="N152" i="41"/>
  <c r="N153" i="41"/>
  <c r="N154" i="41"/>
  <c r="N155" i="41"/>
  <c r="N156" i="41"/>
  <c r="N157" i="41"/>
  <c r="N158" i="41"/>
  <c r="N159" i="41"/>
  <c r="N160" i="41"/>
  <c r="N161" i="41"/>
  <c r="N162" i="41"/>
  <c r="N163" i="41"/>
  <c r="N164" i="41"/>
  <c r="N165" i="41"/>
  <c r="N166" i="41"/>
  <c r="N167" i="41"/>
  <c r="N168" i="41"/>
  <c r="N169" i="41"/>
  <c r="N170" i="41"/>
  <c r="N171" i="41"/>
  <c r="N172" i="41"/>
  <c r="N173" i="41"/>
  <c r="N174" i="41"/>
  <c r="N175" i="41"/>
  <c r="N176" i="41"/>
  <c r="N177" i="41"/>
  <c r="N178" i="41"/>
  <c r="N179" i="41"/>
  <c r="N180" i="41"/>
  <c r="N181" i="41"/>
  <c r="N182" i="41"/>
  <c r="N183" i="41"/>
  <c r="N184" i="41"/>
  <c r="N185" i="41"/>
  <c r="N186" i="41"/>
  <c r="N187" i="41"/>
  <c r="N188" i="41"/>
  <c r="N189" i="41"/>
  <c r="N190" i="41"/>
  <c r="N191" i="41"/>
  <c r="N192" i="41"/>
  <c r="N193" i="41"/>
  <c r="N194" i="41"/>
  <c r="N195" i="41"/>
  <c r="N196" i="41"/>
  <c r="N197" i="41"/>
  <c r="N198" i="41"/>
  <c r="N199" i="41"/>
  <c r="N200" i="41"/>
  <c r="N201" i="41"/>
  <c r="N202" i="41"/>
  <c r="N203" i="41"/>
  <c r="N204" i="41"/>
  <c r="N205" i="41"/>
  <c r="N206" i="41"/>
  <c r="N207" i="41"/>
  <c r="N208" i="41"/>
  <c r="N209" i="41"/>
  <c r="N210" i="41"/>
  <c r="N211" i="41"/>
  <c r="N212" i="41"/>
  <c r="N213" i="41"/>
  <c r="N214" i="41"/>
  <c r="N215" i="41"/>
  <c r="N216" i="41"/>
  <c r="N217" i="41"/>
  <c r="N218" i="41"/>
  <c r="N219" i="41"/>
  <c r="N220" i="41"/>
  <c r="N221" i="41"/>
  <c r="N222" i="41"/>
  <c r="N223" i="41"/>
  <c r="N224" i="41"/>
  <c r="N225" i="41"/>
  <c r="N226" i="41"/>
  <c r="N227" i="41"/>
  <c r="N228" i="41"/>
  <c r="N229" i="41"/>
  <c r="N230" i="41"/>
  <c r="N231" i="41"/>
  <c r="N232" i="41"/>
  <c r="N233" i="41"/>
  <c r="N234" i="41"/>
  <c r="N235" i="41"/>
  <c r="N236" i="41"/>
  <c r="N237" i="41"/>
  <c r="N238" i="41"/>
  <c r="N239" i="41"/>
  <c r="N240" i="41"/>
  <c r="N241" i="41"/>
  <c r="N242" i="41"/>
  <c r="N243" i="41"/>
  <c r="N244" i="41"/>
  <c r="N245" i="41"/>
  <c r="N246" i="41"/>
  <c r="N247" i="41"/>
  <c r="N248" i="41"/>
  <c r="N249" i="41"/>
  <c r="N250" i="41"/>
  <c r="N251" i="41"/>
  <c r="N252" i="41"/>
  <c r="N253" i="41"/>
  <c r="N254" i="41"/>
  <c r="N255" i="41"/>
  <c r="N256" i="41"/>
  <c r="N257" i="41"/>
  <c r="N258" i="41"/>
  <c r="N259" i="41"/>
  <c r="N260" i="41"/>
  <c r="N261" i="41"/>
  <c r="N262" i="41"/>
  <c r="N263" i="41"/>
  <c r="N264" i="41"/>
  <c r="N265" i="41"/>
  <c r="N266" i="41"/>
  <c r="N267" i="41"/>
  <c r="N268" i="41"/>
  <c r="N269" i="41"/>
  <c r="N270" i="41"/>
  <c r="N271" i="41"/>
  <c r="N272" i="41"/>
  <c r="N273" i="41"/>
  <c r="N274" i="41"/>
  <c r="N275" i="41"/>
  <c r="N276" i="41"/>
  <c r="N277" i="41"/>
  <c r="N278" i="41"/>
  <c r="N279" i="41"/>
  <c r="N280" i="41"/>
  <c r="N281" i="41"/>
  <c r="N282" i="41"/>
  <c r="N283" i="41"/>
  <c r="N284" i="41"/>
  <c r="N285" i="41"/>
  <c r="N286" i="41"/>
  <c r="N287" i="41"/>
  <c r="N288" i="41"/>
  <c r="N289" i="41"/>
  <c r="N290" i="41"/>
  <c r="N291" i="41"/>
  <c r="N292" i="41"/>
  <c r="N293" i="41"/>
  <c r="N294" i="41"/>
  <c r="N295" i="41"/>
  <c r="N296" i="41"/>
  <c r="N297" i="41"/>
  <c r="N298" i="41"/>
  <c r="N299" i="41"/>
  <c r="N300" i="41"/>
  <c r="N301" i="41"/>
  <c r="N302" i="41"/>
  <c r="N303" i="41"/>
  <c r="N304" i="41"/>
  <c r="N305" i="41"/>
  <c r="N306" i="41"/>
  <c r="N307" i="41"/>
  <c r="N308" i="41"/>
  <c r="N309" i="41"/>
  <c r="N310" i="41"/>
  <c r="N311" i="41"/>
  <c r="N312" i="41"/>
  <c r="N313" i="41"/>
  <c r="N314" i="41"/>
  <c r="N315" i="41"/>
  <c r="N316" i="41"/>
  <c r="N317" i="41"/>
  <c r="N318" i="41"/>
  <c r="N319" i="41"/>
  <c r="N320" i="41"/>
  <c r="N321" i="41"/>
  <c r="N322" i="41"/>
  <c r="N323" i="41"/>
  <c r="N324" i="41"/>
  <c r="N325" i="41"/>
  <c r="N326" i="41"/>
  <c r="N327" i="41"/>
  <c r="N328" i="41"/>
  <c r="N329" i="41"/>
  <c r="N330" i="41"/>
  <c r="N331" i="41"/>
  <c r="N332" i="41"/>
  <c r="N333" i="41"/>
  <c r="N334" i="41"/>
  <c r="N335" i="41"/>
  <c r="N336" i="41"/>
  <c r="N337" i="41"/>
  <c r="N338" i="41"/>
  <c r="N339" i="41"/>
  <c r="N340" i="41"/>
  <c r="N341" i="41"/>
  <c r="N342" i="41"/>
  <c r="N343" i="41"/>
  <c r="N344" i="41"/>
  <c r="N345" i="41"/>
  <c r="N346" i="41"/>
  <c r="N347" i="41"/>
  <c r="N348" i="41"/>
  <c r="N349" i="41"/>
  <c r="N350" i="41"/>
  <c r="N351" i="41"/>
  <c r="N352" i="41"/>
  <c r="N353" i="41"/>
  <c r="N354" i="41"/>
  <c r="N355" i="41"/>
  <c r="N356" i="41"/>
  <c r="N357" i="41"/>
  <c r="N358" i="41"/>
  <c r="N359" i="41"/>
  <c r="N360" i="41"/>
  <c r="N361" i="41"/>
  <c r="N362" i="41"/>
  <c r="N363" i="41"/>
  <c r="N364" i="41"/>
  <c r="N365" i="41"/>
  <c r="N366" i="41"/>
  <c r="N367" i="41"/>
  <c r="N368" i="41"/>
  <c r="N369" i="41"/>
  <c r="N370" i="41"/>
  <c r="N371" i="41"/>
  <c r="N372" i="41"/>
  <c r="N373" i="41"/>
  <c r="N374" i="41"/>
  <c r="N375" i="41"/>
  <c r="N376" i="41"/>
  <c r="N377" i="41"/>
  <c r="N378" i="41"/>
  <c r="N379" i="41"/>
  <c r="N380" i="41"/>
  <c r="N381" i="41"/>
  <c r="N382" i="41"/>
  <c r="N383" i="41"/>
  <c r="N384" i="41"/>
  <c r="N385" i="41"/>
  <c r="N386" i="41"/>
  <c r="N387" i="41"/>
  <c r="N388" i="41"/>
  <c r="N389" i="41"/>
  <c r="N390" i="41"/>
  <c r="N391" i="41"/>
  <c r="N392" i="41"/>
  <c r="N393" i="41"/>
  <c r="N394" i="41"/>
  <c r="N395" i="41"/>
  <c r="N396" i="41"/>
  <c r="N397" i="41"/>
  <c r="N398" i="41"/>
  <c r="N399" i="41"/>
  <c r="N400" i="41"/>
  <c r="N401" i="41"/>
  <c r="N402" i="41"/>
  <c r="N403" i="41"/>
  <c r="N404" i="41"/>
  <c r="N405" i="41"/>
  <c r="N406" i="41"/>
  <c r="N407" i="41"/>
  <c r="N408" i="41"/>
  <c r="N409" i="41"/>
  <c r="N410" i="41"/>
  <c r="N411" i="41"/>
  <c r="N412" i="41"/>
  <c r="N413" i="41"/>
  <c r="N414" i="41"/>
  <c r="N415" i="41"/>
  <c r="N416" i="41"/>
  <c r="N417" i="41"/>
  <c r="N418" i="41"/>
  <c r="N419" i="41"/>
  <c r="N420" i="41"/>
  <c r="N421" i="41"/>
  <c r="N422" i="41"/>
  <c r="N423" i="41"/>
  <c r="N424" i="41"/>
  <c r="N425" i="41"/>
  <c r="N426" i="41"/>
  <c r="N427" i="41"/>
  <c r="N428" i="41"/>
  <c r="N429" i="41"/>
  <c r="N430" i="41"/>
  <c r="N431" i="41"/>
  <c r="N432" i="41"/>
  <c r="N433" i="41"/>
  <c r="N434" i="41"/>
  <c r="N435" i="41"/>
  <c r="N436" i="41"/>
  <c r="N437" i="41"/>
  <c r="N438" i="41"/>
  <c r="N439" i="41"/>
  <c r="N440" i="41"/>
  <c r="N441" i="41"/>
  <c r="N442" i="41"/>
  <c r="N443" i="41"/>
  <c r="N444" i="41"/>
  <c r="N445" i="41"/>
  <c r="N446" i="41"/>
  <c r="N447" i="41"/>
  <c r="N448" i="41"/>
  <c r="N449" i="41"/>
  <c r="N450" i="41"/>
  <c r="N451" i="41"/>
  <c r="N452" i="41"/>
  <c r="N453" i="41"/>
  <c r="N454" i="41"/>
  <c r="N455" i="41"/>
  <c r="N456" i="41"/>
  <c r="N457" i="41"/>
  <c r="N458" i="41"/>
  <c r="N459" i="41"/>
  <c r="N460" i="41"/>
  <c r="N461" i="41"/>
  <c r="N462" i="41"/>
  <c r="N463" i="41"/>
  <c r="N464" i="41"/>
  <c r="N465" i="41"/>
  <c r="N466" i="41"/>
  <c r="N467" i="41"/>
  <c r="N468" i="41"/>
  <c r="N469" i="41"/>
  <c r="N470" i="41"/>
  <c r="N471" i="41"/>
  <c r="N472" i="41"/>
  <c r="N473" i="41"/>
  <c r="N474" i="41"/>
  <c r="N475" i="41"/>
  <c r="N476" i="41"/>
  <c r="N477" i="41"/>
  <c r="N478" i="41"/>
  <c r="N479" i="41"/>
  <c r="N480" i="41"/>
  <c r="N481" i="41"/>
  <c r="N482" i="41"/>
  <c r="N483" i="41"/>
  <c r="N484" i="41"/>
  <c r="N485" i="41"/>
  <c r="N486" i="41"/>
  <c r="N487" i="41"/>
  <c r="N488" i="41"/>
  <c r="N489" i="41"/>
  <c r="N490" i="41"/>
  <c r="N491" i="41"/>
  <c r="N492" i="41"/>
  <c r="N493" i="41"/>
  <c r="N494" i="41"/>
  <c r="N495" i="41"/>
  <c r="N496" i="41"/>
  <c r="N497" i="41"/>
  <c r="N498" i="41"/>
  <c r="N499" i="41"/>
  <c r="N500" i="41"/>
  <c r="N501" i="41"/>
  <c r="N502" i="41"/>
  <c r="N503" i="41"/>
  <c r="N504" i="41"/>
  <c r="N505" i="41"/>
  <c r="N506" i="41"/>
  <c r="N507" i="41"/>
  <c r="N508" i="41"/>
  <c r="N509" i="41"/>
  <c r="N510" i="41"/>
  <c r="N511" i="41"/>
  <c r="M32" i="41"/>
  <c r="M33" i="41"/>
  <c r="M34" i="41"/>
  <c r="M35" i="41"/>
  <c r="M36" i="41"/>
  <c r="M37" i="41"/>
  <c r="M38" i="41"/>
  <c r="M39" i="41"/>
  <c r="M40" i="41"/>
  <c r="M41" i="41"/>
  <c r="M42" i="41"/>
  <c r="M43" i="41"/>
  <c r="M44" i="41"/>
  <c r="M45" i="41"/>
  <c r="M46" i="41"/>
  <c r="M47" i="41"/>
  <c r="M48" i="41"/>
  <c r="M49" i="41"/>
  <c r="M50" i="41"/>
  <c r="M51" i="41"/>
  <c r="M52" i="41"/>
  <c r="M53" i="41"/>
  <c r="M54" i="41"/>
  <c r="M55" i="41"/>
  <c r="M56" i="41"/>
  <c r="M57" i="41"/>
  <c r="M58" i="41"/>
  <c r="M59" i="41"/>
  <c r="M60" i="41"/>
  <c r="M61" i="41"/>
  <c r="M62" i="41"/>
  <c r="M63" i="41"/>
  <c r="M64" i="41"/>
  <c r="M65" i="41"/>
  <c r="M66" i="41"/>
  <c r="M67" i="41"/>
  <c r="M68" i="41"/>
  <c r="M69" i="41"/>
  <c r="M70" i="41"/>
  <c r="M71" i="41"/>
  <c r="M72" i="41"/>
  <c r="M73" i="41"/>
  <c r="M74" i="41"/>
  <c r="M75" i="41"/>
  <c r="M76" i="41"/>
  <c r="M77" i="41"/>
  <c r="M78" i="41"/>
  <c r="M79" i="41"/>
  <c r="M80" i="41"/>
  <c r="M81" i="41"/>
  <c r="M82" i="41"/>
  <c r="M83" i="41"/>
  <c r="M84" i="41"/>
  <c r="M85" i="41"/>
  <c r="M86" i="41"/>
  <c r="M87" i="41"/>
  <c r="M88" i="41"/>
  <c r="M89" i="41"/>
  <c r="M90" i="41"/>
  <c r="M91" i="41"/>
  <c r="M92" i="41"/>
  <c r="M93" i="41"/>
  <c r="M94" i="41"/>
  <c r="M95" i="41"/>
  <c r="M96" i="41"/>
  <c r="M97" i="41"/>
  <c r="M98" i="41"/>
  <c r="M99" i="41"/>
  <c r="M100" i="41"/>
  <c r="M101" i="41"/>
  <c r="M102" i="41"/>
  <c r="M103" i="41"/>
  <c r="M104" i="41"/>
  <c r="M105" i="41"/>
  <c r="M106" i="41"/>
  <c r="M107" i="41"/>
  <c r="M108" i="41"/>
  <c r="M109" i="41"/>
  <c r="M110" i="41"/>
  <c r="M111" i="41"/>
  <c r="M112" i="41"/>
  <c r="M113" i="41"/>
  <c r="M114" i="41"/>
  <c r="M115" i="41"/>
  <c r="M116" i="41"/>
  <c r="M117" i="41"/>
  <c r="M118" i="41"/>
  <c r="M119" i="41"/>
  <c r="M120" i="41"/>
  <c r="M121" i="41"/>
  <c r="M122" i="41"/>
  <c r="M123" i="41"/>
  <c r="M124" i="41"/>
  <c r="M125" i="41"/>
  <c r="M126" i="41"/>
  <c r="M127" i="41"/>
  <c r="M128" i="41"/>
  <c r="M129" i="41"/>
  <c r="M130" i="41"/>
  <c r="M131" i="41"/>
  <c r="M132" i="41"/>
  <c r="M133" i="41"/>
  <c r="M134" i="41"/>
  <c r="M135" i="41"/>
  <c r="M136" i="41"/>
  <c r="M137" i="41"/>
  <c r="M138" i="41"/>
  <c r="M139" i="41"/>
  <c r="M140" i="41"/>
  <c r="M141" i="41"/>
  <c r="M142" i="41"/>
  <c r="M143" i="41"/>
  <c r="M144" i="41"/>
  <c r="M145" i="41"/>
  <c r="M146" i="41"/>
  <c r="M147" i="41"/>
  <c r="M148" i="41"/>
  <c r="M149" i="41"/>
  <c r="M150" i="41"/>
  <c r="M151" i="41"/>
  <c r="M152" i="41"/>
  <c r="M153" i="41"/>
  <c r="M154" i="41"/>
  <c r="M155" i="41"/>
  <c r="M156" i="41"/>
  <c r="M157" i="41"/>
  <c r="M158" i="41"/>
  <c r="M159" i="41"/>
  <c r="M160" i="41"/>
  <c r="M161" i="41"/>
  <c r="M162" i="41"/>
  <c r="M163" i="41"/>
  <c r="M164" i="41"/>
  <c r="M165" i="41"/>
  <c r="M166" i="41"/>
  <c r="M167" i="41"/>
  <c r="M168" i="41"/>
  <c r="M169" i="41"/>
  <c r="M170" i="41"/>
  <c r="M171" i="41"/>
  <c r="M172" i="41"/>
  <c r="M173" i="41"/>
  <c r="M174" i="41"/>
  <c r="M175" i="41"/>
  <c r="M176" i="41"/>
  <c r="M177" i="41"/>
  <c r="M178" i="41"/>
  <c r="M179" i="41"/>
  <c r="M180" i="41"/>
  <c r="M181" i="41"/>
  <c r="M182" i="41"/>
  <c r="M183" i="41"/>
  <c r="M184" i="41"/>
  <c r="M185" i="41"/>
  <c r="M186" i="41"/>
  <c r="M187" i="41"/>
  <c r="M188" i="41"/>
  <c r="M189" i="41"/>
  <c r="M190" i="41"/>
  <c r="M191" i="41"/>
  <c r="M192" i="41"/>
  <c r="M193" i="41"/>
  <c r="M194" i="41"/>
  <c r="M195" i="41"/>
  <c r="M196" i="41"/>
  <c r="M197" i="41"/>
  <c r="M198" i="41"/>
  <c r="M199" i="41"/>
  <c r="M200" i="41"/>
  <c r="M201" i="41"/>
  <c r="M202" i="41"/>
  <c r="M203" i="41"/>
  <c r="M204" i="41"/>
  <c r="M205" i="41"/>
  <c r="M206" i="41"/>
  <c r="M207" i="41"/>
  <c r="M208" i="41"/>
  <c r="M209" i="41"/>
  <c r="M210" i="41"/>
  <c r="M211" i="41"/>
  <c r="M212" i="41"/>
  <c r="M213" i="41"/>
  <c r="M214" i="41"/>
  <c r="M215" i="41"/>
  <c r="M216" i="41"/>
  <c r="M217" i="41"/>
  <c r="M218" i="41"/>
  <c r="M219" i="41"/>
  <c r="M220" i="41"/>
  <c r="M221" i="41"/>
  <c r="M222" i="41"/>
  <c r="M223" i="41"/>
  <c r="M224" i="41"/>
  <c r="M225" i="41"/>
  <c r="M226" i="41"/>
  <c r="M227" i="41"/>
  <c r="M228" i="41"/>
  <c r="M229" i="41"/>
  <c r="M230" i="41"/>
  <c r="M231" i="41"/>
  <c r="M232" i="41"/>
  <c r="M233" i="41"/>
  <c r="M234" i="41"/>
  <c r="M235" i="41"/>
  <c r="M236" i="41"/>
  <c r="M237" i="41"/>
  <c r="M238" i="41"/>
  <c r="M239" i="41"/>
  <c r="M240" i="41"/>
  <c r="M241" i="41"/>
  <c r="M242" i="41"/>
  <c r="M243" i="41"/>
  <c r="M244" i="41"/>
  <c r="M245" i="41"/>
  <c r="M246" i="41"/>
  <c r="M247" i="41"/>
  <c r="M248" i="41"/>
  <c r="M249" i="41"/>
  <c r="M250" i="41"/>
  <c r="M251" i="41"/>
  <c r="M252" i="41"/>
  <c r="M253" i="41"/>
  <c r="M254" i="41"/>
  <c r="M255" i="41"/>
  <c r="M256" i="41"/>
  <c r="M257" i="41"/>
  <c r="M258" i="41"/>
  <c r="M259" i="41"/>
  <c r="M260" i="41"/>
  <c r="M261" i="41"/>
  <c r="M262" i="41"/>
  <c r="M263" i="41"/>
  <c r="M264" i="41"/>
  <c r="M265" i="41"/>
  <c r="M266" i="41"/>
  <c r="M267" i="41"/>
  <c r="M268" i="41"/>
  <c r="M269" i="41"/>
  <c r="M270" i="41"/>
  <c r="M271" i="41"/>
  <c r="M272" i="41"/>
  <c r="M273" i="41"/>
  <c r="M274" i="41"/>
  <c r="M275" i="41"/>
  <c r="M276" i="41"/>
  <c r="M277" i="41"/>
  <c r="M278" i="41"/>
  <c r="M279" i="41"/>
  <c r="M280" i="41"/>
  <c r="M281" i="41"/>
  <c r="M282" i="41"/>
  <c r="M283" i="41"/>
  <c r="M284" i="41"/>
  <c r="M285" i="41"/>
  <c r="M286" i="41"/>
  <c r="M287" i="41"/>
  <c r="M288" i="41"/>
  <c r="M289" i="41"/>
  <c r="M290" i="41"/>
  <c r="M291" i="41"/>
  <c r="M292" i="41"/>
  <c r="M293" i="41"/>
  <c r="M294" i="41"/>
  <c r="M295" i="41"/>
  <c r="M296" i="41"/>
  <c r="M297" i="41"/>
  <c r="M298" i="41"/>
  <c r="M299" i="41"/>
  <c r="M300" i="41"/>
  <c r="M301" i="41"/>
  <c r="M302" i="41"/>
  <c r="M303" i="41"/>
  <c r="M304" i="41"/>
  <c r="M305" i="41"/>
  <c r="M306" i="41"/>
  <c r="M307" i="41"/>
  <c r="M308" i="41"/>
  <c r="M309" i="41"/>
  <c r="M310" i="41"/>
  <c r="M311" i="41"/>
  <c r="M312" i="41"/>
  <c r="M313" i="41"/>
  <c r="M314" i="41"/>
  <c r="M315" i="41"/>
  <c r="M316" i="41"/>
  <c r="M317" i="41"/>
  <c r="M318" i="41"/>
  <c r="M319" i="41"/>
  <c r="M320" i="41"/>
  <c r="M321" i="41"/>
  <c r="M322" i="41"/>
  <c r="M323" i="41"/>
  <c r="M324" i="41"/>
  <c r="M325" i="41"/>
  <c r="M326" i="41"/>
  <c r="M327" i="41"/>
  <c r="M328" i="41"/>
  <c r="M329" i="41"/>
  <c r="M330" i="41"/>
  <c r="M331" i="41"/>
  <c r="M332" i="41"/>
  <c r="M333" i="41"/>
  <c r="M334" i="41"/>
  <c r="M335" i="41"/>
  <c r="M336" i="41"/>
  <c r="M337" i="41"/>
  <c r="M338" i="41"/>
  <c r="M339" i="41"/>
  <c r="M340" i="41"/>
  <c r="M341" i="41"/>
  <c r="M342" i="41"/>
  <c r="M343" i="41"/>
  <c r="M344" i="41"/>
  <c r="M345" i="41"/>
  <c r="M346" i="41"/>
  <c r="M347" i="41"/>
  <c r="M348" i="41"/>
  <c r="M349" i="41"/>
  <c r="M350" i="41"/>
  <c r="M351" i="41"/>
  <c r="M352" i="41"/>
  <c r="M353" i="41"/>
  <c r="M354" i="41"/>
  <c r="M355" i="41"/>
  <c r="M356" i="41"/>
  <c r="M357" i="41"/>
  <c r="M358" i="41"/>
  <c r="M359" i="41"/>
  <c r="M360" i="41"/>
  <c r="M361" i="41"/>
  <c r="M362" i="41"/>
  <c r="M363" i="41"/>
  <c r="M364" i="41"/>
  <c r="M365" i="41"/>
  <c r="M366" i="41"/>
  <c r="M367" i="41"/>
  <c r="M368" i="41"/>
  <c r="M369" i="41"/>
  <c r="M370" i="41"/>
  <c r="M371" i="41"/>
  <c r="M372" i="41"/>
  <c r="M373" i="41"/>
  <c r="M374" i="41"/>
  <c r="M375" i="41"/>
  <c r="M376" i="41"/>
  <c r="M377" i="41"/>
  <c r="M378" i="41"/>
  <c r="M379" i="41"/>
  <c r="M380" i="41"/>
  <c r="M381" i="41"/>
  <c r="M382" i="41"/>
  <c r="M383" i="41"/>
  <c r="M384" i="41"/>
  <c r="M385" i="41"/>
  <c r="M386" i="41"/>
  <c r="M387" i="41"/>
  <c r="M388" i="41"/>
  <c r="M389" i="41"/>
  <c r="M390" i="41"/>
  <c r="M391" i="41"/>
  <c r="M392" i="41"/>
  <c r="M393" i="41"/>
  <c r="M394" i="41"/>
  <c r="M395" i="41"/>
  <c r="M396" i="41"/>
  <c r="M397" i="41"/>
  <c r="M398" i="41"/>
  <c r="M399" i="41"/>
  <c r="M400" i="41"/>
  <c r="M401" i="41"/>
  <c r="M402" i="41"/>
  <c r="M403" i="41"/>
  <c r="M404" i="41"/>
  <c r="M405" i="41"/>
  <c r="M406" i="41"/>
  <c r="M407" i="41"/>
  <c r="M408" i="41"/>
  <c r="M409" i="41"/>
  <c r="M410" i="41"/>
  <c r="M411" i="41"/>
  <c r="M412" i="41"/>
  <c r="M413" i="41"/>
  <c r="M414" i="41"/>
  <c r="M415" i="41"/>
  <c r="M416" i="41"/>
  <c r="M417" i="41"/>
  <c r="M418" i="41"/>
  <c r="M419" i="41"/>
  <c r="M420" i="41"/>
  <c r="M421" i="41"/>
  <c r="M422" i="41"/>
  <c r="M423" i="41"/>
  <c r="M424" i="41"/>
  <c r="M425" i="41"/>
  <c r="M426" i="41"/>
  <c r="M427" i="41"/>
  <c r="M428" i="41"/>
  <c r="M429" i="41"/>
  <c r="M430" i="41"/>
  <c r="M431" i="41"/>
  <c r="M432" i="41"/>
  <c r="M433" i="41"/>
  <c r="M434" i="41"/>
  <c r="M435" i="41"/>
  <c r="M436" i="41"/>
  <c r="M437" i="41"/>
  <c r="M438" i="41"/>
  <c r="M439" i="41"/>
  <c r="M440" i="41"/>
  <c r="M441" i="41"/>
  <c r="M442" i="41"/>
  <c r="M443" i="41"/>
  <c r="M444" i="41"/>
  <c r="M445" i="41"/>
  <c r="M446" i="41"/>
  <c r="M447" i="41"/>
  <c r="M448" i="41"/>
  <c r="M449" i="41"/>
  <c r="M450" i="41"/>
  <c r="M451" i="41"/>
  <c r="M452" i="41"/>
  <c r="M453" i="41"/>
  <c r="M454" i="41"/>
  <c r="M455" i="41"/>
  <c r="M456" i="41"/>
  <c r="M457" i="41"/>
  <c r="M458" i="41"/>
  <c r="M459" i="41"/>
  <c r="M460" i="41"/>
  <c r="M461" i="41"/>
  <c r="M462" i="41"/>
  <c r="M463" i="41"/>
  <c r="M464" i="41"/>
  <c r="M465" i="41"/>
  <c r="M466" i="41"/>
  <c r="M467" i="41"/>
  <c r="M468" i="41"/>
  <c r="M469" i="41"/>
  <c r="M470" i="41"/>
  <c r="M471" i="41"/>
  <c r="M472" i="41"/>
  <c r="M473" i="41"/>
  <c r="M474" i="41"/>
  <c r="M475" i="41"/>
  <c r="M476" i="41"/>
  <c r="M477" i="41"/>
  <c r="M478" i="41"/>
  <c r="M479" i="41"/>
  <c r="M480" i="41"/>
  <c r="M481" i="41"/>
  <c r="M482" i="41"/>
  <c r="M483" i="41"/>
  <c r="M484" i="41"/>
  <c r="M485" i="41"/>
  <c r="M486" i="41"/>
  <c r="M487" i="41"/>
  <c r="M488" i="41"/>
  <c r="M489" i="41"/>
  <c r="M490" i="41"/>
  <c r="M491" i="41"/>
  <c r="M492" i="41"/>
  <c r="M493" i="41"/>
  <c r="M494" i="41"/>
  <c r="M495" i="41"/>
  <c r="M496" i="41"/>
  <c r="M497" i="41"/>
  <c r="M498" i="41"/>
  <c r="M499" i="41"/>
  <c r="M500" i="41"/>
  <c r="M501" i="41"/>
  <c r="M502" i="41"/>
  <c r="M503" i="41"/>
  <c r="M504" i="41"/>
  <c r="M505" i="41"/>
  <c r="M506" i="41"/>
  <c r="M507" i="41"/>
  <c r="M508" i="41"/>
  <c r="M509" i="41"/>
  <c r="M510" i="41"/>
  <c r="M511" i="41"/>
  <c r="G4" i="40"/>
  <c r="Q5" i="40"/>
  <c r="Q2" i="40"/>
  <c r="G4" i="39" l="1"/>
  <c r="R5" i="39"/>
  <c r="R2" i="39"/>
  <c r="G4" i="38" l="1"/>
  <c r="Q5" i="38"/>
  <c r="Q2" i="38"/>
  <c r="F4" i="37"/>
  <c r="K5" i="37"/>
  <c r="K2" i="37"/>
  <c r="F4" i="36"/>
  <c r="N5" i="36"/>
  <c r="N2" i="36"/>
  <c r="K4" i="17"/>
  <c r="AF5" i="17"/>
  <c r="AF2" i="17"/>
  <c r="AE12" i="46" l="1"/>
  <c r="N512" i="41"/>
  <c r="Q514" i="38"/>
  <c r="N152" i="36"/>
  <c r="V13" i="17"/>
  <c r="Q12" i="46" l="1"/>
  <c r="R12" i="46" s="1"/>
  <c r="Q13" i="46" l="1"/>
  <c r="R13" i="46" s="1"/>
  <c r="Q14" i="46"/>
  <c r="R14" i="46" s="1"/>
  <c r="Q15" i="46"/>
  <c r="R15" i="46" s="1"/>
  <c r="Q16" i="46"/>
  <c r="R16" i="46" s="1"/>
  <c r="Q17" i="46"/>
  <c r="R17" i="46" s="1"/>
  <c r="Q18" i="46"/>
  <c r="R18" i="46" s="1"/>
  <c r="Q19" i="46"/>
  <c r="R19" i="46" s="1"/>
  <c r="Q20" i="46"/>
  <c r="R20" i="46" s="1"/>
  <c r="Q21" i="46"/>
  <c r="R21" i="46" s="1"/>
  <c r="Q22" i="46"/>
  <c r="R22" i="46" s="1"/>
  <c r="Q23" i="46"/>
  <c r="R23" i="46" s="1"/>
  <c r="Q24" i="46"/>
  <c r="R24" i="46" s="1"/>
  <c r="Q25" i="46"/>
  <c r="R25" i="46" s="1"/>
  <c r="Q26" i="46"/>
  <c r="R26" i="46" s="1"/>
  <c r="Q27" i="46"/>
  <c r="R27" i="46" s="1"/>
  <c r="Q28" i="46"/>
  <c r="R28" i="46" s="1"/>
  <c r="Q29" i="46"/>
  <c r="R29" i="46" s="1"/>
  <c r="Q30" i="46"/>
  <c r="R30" i="46" s="1"/>
  <c r="Q31" i="46"/>
  <c r="R31" i="46" s="1"/>
  <c r="Q32" i="46"/>
  <c r="R32" i="46" s="1"/>
  <c r="Q33" i="46"/>
  <c r="R33" i="46" s="1"/>
  <c r="Q34" i="46"/>
  <c r="R34" i="46" s="1"/>
  <c r="Q35" i="46"/>
  <c r="R35" i="46" s="1"/>
  <c r="Q36" i="46"/>
  <c r="R36" i="46" s="1"/>
  <c r="Q37" i="46"/>
  <c r="R37" i="46" s="1"/>
  <c r="Q38" i="46"/>
  <c r="R38" i="46" s="1"/>
  <c r="Q39" i="46"/>
  <c r="R39" i="46" s="1"/>
  <c r="Q40" i="46"/>
  <c r="R40" i="46" s="1"/>
  <c r="Q41" i="46"/>
  <c r="R41" i="46" s="1"/>
  <c r="Q42" i="46"/>
  <c r="R42" i="46" s="1"/>
  <c r="Q43" i="46"/>
  <c r="R43" i="46" s="1"/>
  <c r="Q44" i="46"/>
  <c r="R44" i="46" s="1"/>
  <c r="Q45" i="46"/>
  <c r="R45" i="46" s="1"/>
  <c r="Q46" i="46"/>
  <c r="R46" i="46" s="1"/>
  <c r="Q47" i="46"/>
  <c r="R47" i="46" s="1"/>
  <c r="Q48" i="46"/>
  <c r="R48" i="46" s="1"/>
  <c r="Q49" i="46"/>
  <c r="R49" i="46" s="1"/>
  <c r="Q50" i="46"/>
  <c r="R50" i="46" s="1"/>
  <c r="Q51" i="46"/>
  <c r="R51" i="46" s="1"/>
  <c r="Q52" i="46"/>
  <c r="R52" i="46" s="1"/>
  <c r="Q53" i="46"/>
  <c r="R53" i="46" s="1"/>
  <c r="Q54" i="46"/>
  <c r="R54" i="46" s="1"/>
  <c r="Q55" i="46"/>
  <c r="R55" i="46" s="1"/>
  <c r="Q56" i="46"/>
  <c r="R56" i="46" s="1"/>
  <c r="Q57" i="46"/>
  <c r="R57" i="46" s="1"/>
  <c r="Q58" i="46"/>
  <c r="R58" i="46" s="1"/>
  <c r="Q59" i="46"/>
  <c r="R59" i="46" s="1"/>
  <c r="Q60" i="46"/>
  <c r="R60" i="46" s="1"/>
  <c r="Q61" i="46"/>
  <c r="R61" i="46" s="1"/>
  <c r="Q62" i="46"/>
  <c r="R62" i="46" s="1"/>
  <c r="Q63" i="46"/>
  <c r="R63" i="46" s="1"/>
  <c r="Q64" i="46"/>
  <c r="R64" i="46" s="1"/>
  <c r="Q65" i="46"/>
  <c r="R65" i="46" s="1"/>
  <c r="Q66" i="46"/>
  <c r="R66" i="46" s="1"/>
  <c r="Q67" i="46"/>
  <c r="R67" i="46" s="1"/>
  <c r="Q68" i="46"/>
  <c r="R68" i="46" s="1"/>
  <c r="Q69" i="46"/>
  <c r="R69" i="46" s="1"/>
  <c r="Q70" i="46"/>
  <c r="R70" i="46" s="1"/>
  <c r="Q71" i="46"/>
  <c r="R71" i="46" s="1"/>
  <c r="Q72" i="46"/>
  <c r="R72" i="46" s="1"/>
  <c r="Q73" i="46"/>
  <c r="R73" i="46" s="1"/>
  <c r="Q74" i="46"/>
  <c r="R74" i="46" s="1"/>
  <c r="Q75" i="46"/>
  <c r="R75" i="46" s="1"/>
  <c r="Q76" i="46"/>
  <c r="R76" i="46" s="1"/>
  <c r="Q77" i="46"/>
  <c r="R77" i="46" s="1"/>
  <c r="Q78" i="46"/>
  <c r="R78" i="46" s="1"/>
  <c r="Q79" i="46"/>
  <c r="R79" i="46" s="1"/>
  <c r="Q80" i="46"/>
  <c r="R80" i="46" s="1"/>
  <c r="Q81" i="46"/>
  <c r="R81" i="46" s="1"/>
  <c r="Q82" i="46"/>
  <c r="R82" i="46" s="1"/>
  <c r="Q83" i="46"/>
  <c r="R83" i="46" s="1"/>
  <c r="Q84" i="46"/>
  <c r="R84" i="46" s="1"/>
  <c r="Q85" i="46"/>
  <c r="R85" i="46" s="1"/>
  <c r="Q86" i="46"/>
  <c r="R86" i="46" s="1"/>
  <c r="Q87" i="46"/>
  <c r="R87" i="46" s="1"/>
  <c r="Q88" i="46"/>
  <c r="R88" i="46" s="1"/>
  <c r="Q89" i="46"/>
  <c r="R89" i="46" s="1"/>
  <c r="Q90" i="46"/>
  <c r="R90" i="46" s="1"/>
  <c r="Q91" i="46"/>
  <c r="R91" i="46" s="1"/>
  <c r="Q92" i="46"/>
  <c r="R92" i="46" s="1"/>
  <c r="Q93" i="46"/>
  <c r="R93" i="46" s="1"/>
  <c r="Q94" i="46"/>
  <c r="R94" i="46" s="1"/>
  <c r="Q95" i="46"/>
  <c r="R95" i="46" s="1"/>
  <c r="Q96" i="46"/>
  <c r="R96" i="46" s="1"/>
  <c r="Q97" i="46"/>
  <c r="R97" i="46" s="1"/>
  <c r="Q98" i="46"/>
  <c r="R98" i="46" s="1"/>
  <c r="Q99" i="46"/>
  <c r="R99" i="46" s="1"/>
  <c r="Q100" i="46"/>
  <c r="R100" i="46" s="1"/>
  <c r="Q101" i="46"/>
  <c r="R101" i="46" s="1"/>
  <c r="Q102" i="46"/>
  <c r="R102" i="46" s="1"/>
  <c r="Q103" i="46"/>
  <c r="R103" i="46" s="1"/>
  <c r="Q104" i="46"/>
  <c r="R104" i="46" s="1"/>
  <c r="Q105" i="46"/>
  <c r="R105" i="46" s="1"/>
  <c r="Q106" i="46"/>
  <c r="R106" i="46" s="1"/>
  <c r="Q107" i="46"/>
  <c r="R107" i="46" s="1"/>
  <c r="Q108" i="46"/>
  <c r="R108" i="46" s="1"/>
  <c r="Q109" i="46"/>
  <c r="R109" i="46" s="1"/>
  <c r="Q110" i="46"/>
  <c r="R110" i="46" s="1"/>
  <c r="Q111" i="46"/>
  <c r="R111" i="46" s="1"/>
  <c r="Q112" i="46"/>
  <c r="R112" i="46" s="1"/>
  <c r="Q113" i="46"/>
  <c r="R113" i="46" s="1"/>
  <c r="Q114" i="46"/>
  <c r="R114" i="46" s="1"/>
  <c r="Q115" i="46"/>
  <c r="R115" i="46" s="1"/>
  <c r="Q116" i="46"/>
  <c r="R116" i="46" s="1"/>
  <c r="Q117" i="46"/>
  <c r="R117" i="46" s="1"/>
  <c r="Q118" i="46"/>
  <c r="R118" i="46" s="1"/>
  <c r="Q119" i="46"/>
  <c r="R119" i="46" s="1"/>
  <c r="Q120" i="46"/>
  <c r="R120" i="46" s="1"/>
  <c r="Q121" i="46"/>
  <c r="R121" i="46" s="1"/>
  <c r="Q122" i="46"/>
  <c r="R122" i="46" s="1"/>
  <c r="Q123" i="46"/>
  <c r="R123" i="46" s="1"/>
  <c r="Q124" i="46"/>
  <c r="R124" i="46" s="1"/>
  <c r="Q125" i="46"/>
  <c r="R125" i="46" s="1"/>
  <c r="U12" i="46" l="1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G28" i="46"/>
  <c r="G29" i="46"/>
  <c r="G30" i="46"/>
  <c r="G31" i="46"/>
  <c r="G32" i="46"/>
  <c r="G33" i="46"/>
  <c r="G34" i="46"/>
  <c r="G35" i="46"/>
  <c r="G36" i="46"/>
  <c r="G37" i="46"/>
  <c r="G38" i="46"/>
  <c r="G39" i="46"/>
  <c r="G40" i="46"/>
  <c r="G41" i="46"/>
  <c r="G42" i="46"/>
  <c r="G43" i="46"/>
  <c r="G44" i="46"/>
  <c r="G45" i="46"/>
  <c r="G46" i="46"/>
  <c r="G47" i="46"/>
  <c r="G48" i="46"/>
  <c r="G49" i="46"/>
  <c r="G50" i="46"/>
  <c r="G51" i="46"/>
  <c r="G52" i="46"/>
  <c r="G53" i="46"/>
  <c r="G54" i="46"/>
  <c r="G55" i="46"/>
  <c r="G56" i="46"/>
  <c r="G57" i="46"/>
  <c r="G58" i="46"/>
  <c r="G59" i="46"/>
  <c r="G60" i="46"/>
  <c r="G61" i="46"/>
  <c r="G62" i="46"/>
  <c r="G63" i="46"/>
  <c r="G64" i="46"/>
  <c r="G65" i="46"/>
  <c r="G66" i="46"/>
  <c r="G67" i="46"/>
  <c r="G68" i="46"/>
  <c r="G69" i="46"/>
  <c r="G70" i="46"/>
  <c r="G71" i="46"/>
  <c r="G72" i="46"/>
  <c r="G73" i="46"/>
  <c r="G74" i="46"/>
  <c r="G75" i="46"/>
  <c r="G76" i="46"/>
  <c r="G77" i="46"/>
  <c r="G78" i="46"/>
  <c r="G79" i="46"/>
  <c r="G80" i="46"/>
  <c r="G81" i="46"/>
  <c r="G82" i="46"/>
  <c r="G83" i="46"/>
  <c r="G84" i="46"/>
  <c r="G85" i="46"/>
  <c r="G86" i="46"/>
  <c r="G87" i="46"/>
  <c r="G88" i="46"/>
  <c r="G89" i="46"/>
  <c r="G90" i="46"/>
  <c r="G91" i="46"/>
  <c r="G92" i="46"/>
  <c r="G93" i="46"/>
  <c r="G94" i="46"/>
  <c r="G95" i="46"/>
  <c r="G96" i="46"/>
  <c r="G97" i="46"/>
  <c r="G98" i="46"/>
  <c r="G99" i="46"/>
  <c r="G100" i="46"/>
  <c r="G101" i="46"/>
  <c r="G102" i="46"/>
  <c r="G103" i="46"/>
  <c r="G104" i="46"/>
  <c r="G105" i="46"/>
  <c r="G106" i="46"/>
  <c r="G107" i="46"/>
  <c r="G108" i="46"/>
  <c r="G109" i="46"/>
  <c r="G110" i="46"/>
  <c r="G111" i="46"/>
  <c r="G112" i="46"/>
  <c r="G113" i="46"/>
  <c r="G114" i="46"/>
  <c r="G115" i="46"/>
  <c r="G116" i="46"/>
  <c r="G117" i="46"/>
  <c r="G118" i="46"/>
  <c r="G119" i="46"/>
  <c r="G120" i="46"/>
  <c r="G121" i="46"/>
  <c r="G122" i="46"/>
  <c r="G123" i="46"/>
  <c r="G124" i="46"/>
  <c r="G125" i="46"/>
  <c r="G12" i="46"/>
  <c r="Y12" i="46" l="1"/>
  <c r="J12" i="41"/>
  <c r="N514" i="41"/>
  <c r="N12" i="41" l="1"/>
  <c r="M12" i="41"/>
  <c r="R151" i="40"/>
  <c r="K350" i="37"/>
  <c r="Q513" i="38"/>
  <c r="K351" i="37"/>
  <c r="Q515" i="38"/>
  <c r="N513" i="41"/>
  <c r="AM131" i="46" l="1"/>
  <c r="K352" i="37"/>
  <c r="P351" i="39"/>
  <c r="J351" i="41"/>
  <c r="J353" i="41"/>
  <c r="J354" i="41"/>
  <c r="J355" i="41"/>
  <c r="J358" i="41"/>
  <c r="J359" i="41"/>
  <c r="J362" i="41"/>
  <c r="K362" i="41"/>
  <c r="J364" i="41"/>
  <c r="J365" i="41"/>
  <c r="J366" i="41"/>
  <c r="J367" i="41"/>
  <c r="L367" i="41"/>
  <c r="J370" i="41"/>
  <c r="J373" i="41"/>
  <c r="J374" i="41"/>
  <c r="J375" i="41"/>
  <c r="J378" i="41"/>
  <c r="J379" i="41"/>
  <c r="L380" i="41"/>
  <c r="J381" i="41"/>
  <c r="J382" i="41"/>
  <c r="J383" i="41"/>
  <c r="J386" i="41"/>
  <c r="J388" i="41"/>
  <c r="L388" i="41"/>
  <c r="J389" i="41"/>
  <c r="J390" i="41"/>
  <c r="J391" i="41"/>
  <c r="L395" i="41"/>
  <c r="L397" i="41"/>
  <c r="J398" i="41"/>
  <c r="K398" i="41" s="1"/>
  <c r="J399" i="41"/>
  <c r="J401" i="41"/>
  <c r="J402" i="41"/>
  <c r="J403" i="41"/>
  <c r="J405" i="41"/>
  <c r="J406" i="41"/>
  <c r="J408" i="41"/>
  <c r="J410" i="41"/>
  <c r="J411" i="41"/>
  <c r="J412" i="41"/>
  <c r="J413" i="41"/>
  <c r="J414" i="41"/>
  <c r="L415" i="41"/>
  <c r="J416" i="41"/>
  <c r="J419" i="41"/>
  <c r="J422" i="41"/>
  <c r="L424" i="41"/>
  <c r="L427" i="41"/>
  <c r="L428" i="41"/>
  <c r="J430" i="41"/>
  <c r="J431" i="41"/>
  <c r="L432" i="41"/>
  <c r="J433" i="41"/>
  <c r="J435" i="41"/>
  <c r="J438" i="41"/>
  <c r="J445" i="41"/>
  <c r="J446" i="41"/>
  <c r="L448" i="41"/>
  <c r="J449" i="41"/>
  <c r="L450" i="41"/>
  <c r="J452" i="41"/>
  <c r="L456" i="41"/>
  <c r="J458" i="41"/>
  <c r="L459" i="41"/>
  <c r="J460" i="41"/>
  <c r="J461" i="41"/>
  <c r="J462" i="41"/>
  <c r="J463" i="41"/>
  <c r="L464" i="41"/>
  <c r="J467" i="41"/>
  <c r="J468" i="41"/>
  <c r="J470" i="41"/>
  <c r="J471" i="41"/>
  <c r="J472" i="41"/>
  <c r="L474" i="41"/>
  <c r="J475" i="41"/>
  <c r="J476" i="41"/>
  <c r="J478" i="41"/>
  <c r="J479" i="41"/>
  <c r="L480" i="41"/>
  <c r="J483" i="41"/>
  <c r="J484" i="41"/>
  <c r="J486" i="41"/>
  <c r="J487" i="41"/>
  <c r="L488" i="41"/>
  <c r="J490" i="41"/>
  <c r="J491" i="41"/>
  <c r="K491" i="41"/>
  <c r="L491" i="41"/>
  <c r="J492" i="41"/>
  <c r="J494" i="41"/>
  <c r="J495" i="41"/>
  <c r="L496" i="41"/>
  <c r="L498" i="41"/>
  <c r="J499" i="41"/>
  <c r="J500" i="41"/>
  <c r="J502" i="41"/>
  <c r="J506" i="41"/>
  <c r="J507" i="41"/>
  <c r="J508" i="41"/>
  <c r="J510" i="41"/>
  <c r="J511" i="41"/>
  <c r="J474" i="41" l="1"/>
  <c r="J420" i="41"/>
  <c r="J380" i="41"/>
  <c r="K499" i="41"/>
  <c r="J498" i="41"/>
  <c r="J482" i="41"/>
  <c r="L457" i="41"/>
  <c r="L420" i="41"/>
  <c r="K388" i="41"/>
  <c r="L382" i="41"/>
  <c r="L499" i="41"/>
  <c r="K482" i="41"/>
  <c r="L434" i="41"/>
  <c r="J424" i="41"/>
  <c r="L372" i="41"/>
  <c r="K498" i="41"/>
  <c r="K467" i="41"/>
  <c r="L438" i="41"/>
  <c r="L422" i="41"/>
  <c r="K389" i="41"/>
  <c r="J372" i="41"/>
  <c r="K459" i="41"/>
  <c r="L482" i="41"/>
  <c r="J464" i="41"/>
  <c r="K464" i="41" s="1"/>
  <c r="J459" i="41"/>
  <c r="J417" i="41"/>
  <c r="K417" i="41" s="1"/>
  <c r="O417" i="41" s="1"/>
  <c r="J442" i="41"/>
  <c r="J428" i="41"/>
  <c r="K428" i="41" s="1"/>
  <c r="L423" i="41"/>
  <c r="L402" i="41"/>
  <c r="L505" i="41"/>
  <c r="K483" i="41"/>
  <c r="J436" i="41"/>
  <c r="K436" i="41" s="1"/>
  <c r="L358" i="41"/>
  <c r="K511" i="41"/>
  <c r="J496" i="41"/>
  <c r="K496" i="41" s="1"/>
  <c r="L492" i="41"/>
  <c r="J505" i="41"/>
  <c r="K505" i="41" s="1"/>
  <c r="O499" i="41"/>
  <c r="L497" i="41"/>
  <c r="L508" i="41"/>
  <c r="K487" i="41"/>
  <c r="K479" i="41"/>
  <c r="L475" i="41"/>
  <c r="K488" i="41"/>
  <c r="J488" i="41"/>
  <c r="L476" i="41"/>
  <c r="K490" i="41"/>
  <c r="O490" i="41" s="1"/>
  <c r="J480" i="41"/>
  <c r="K480" i="41" s="1"/>
  <c r="K461" i="41"/>
  <c r="L453" i="41"/>
  <c r="K471" i="41"/>
  <c r="L466" i="41"/>
  <c r="L455" i="41"/>
  <c r="L451" i="41"/>
  <c r="L447" i="41"/>
  <c r="K442" i="41"/>
  <c r="J432" i="41"/>
  <c r="K432" i="41" s="1"/>
  <c r="O432" i="41" s="1"/>
  <c r="K424" i="41"/>
  <c r="O414" i="41"/>
  <c r="K419" i="41"/>
  <c r="O419" i="41" s="1"/>
  <c r="L425" i="41"/>
  <c r="L418" i="41"/>
  <c r="L413" i="41"/>
  <c r="O413" i="41" s="1"/>
  <c r="J404" i="41"/>
  <c r="J397" i="41"/>
  <c r="K397" i="41" s="1"/>
  <c r="O397" i="41" s="1"/>
  <c r="L398" i="41"/>
  <c r="J395" i="41"/>
  <c r="K395" i="41" s="1"/>
  <c r="K402" i="41"/>
  <c r="K411" i="41"/>
  <c r="L407" i="41"/>
  <c r="L405" i="41"/>
  <c r="L381" i="41"/>
  <c r="O381" i="41" s="1"/>
  <c r="K381" i="41"/>
  <c r="K372" i="41"/>
  <c r="L391" i="41"/>
  <c r="L373" i="41"/>
  <c r="K354" i="41"/>
  <c r="K370" i="41"/>
  <c r="J357" i="41"/>
  <c r="O357" i="41" s="1"/>
  <c r="K364" i="41"/>
  <c r="L473" i="41"/>
  <c r="J466" i="41"/>
  <c r="J453" i="41"/>
  <c r="K453" i="41" s="1"/>
  <c r="J450" i="41"/>
  <c r="L441" i="41"/>
  <c r="K438" i="41"/>
  <c r="K430" i="41"/>
  <c r="J425" i="41"/>
  <c r="K425" i="41" s="1"/>
  <c r="K422" i="41"/>
  <c r="K413" i="41"/>
  <c r="K405" i="41"/>
  <c r="L375" i="41"/>
  <c r="K366" i="41"/>
  <c r="K358" i="41"/>
  <c r="K355" i="41"/>
  <c r="O355" i="41" s="1"/>
  <c r="K507" i="41"/>
  <c r="J504" i="41"/>
  <c r="K504" i="41" s="1"/>
  <c r="K475" i="41"/>
  <c r="L472" i="41"/>
  <c r="O472" i="41" s="1"/>
  <c r="L467" i="41"/>
  <c r="O467" i="41" s="1"/>
  <c r="J465" i="41"/>
  <c r="J455" i="41"/>
  <c r="J447" i="41"/>
  <c r="K447" i="41" s="1"/>
  <c r="O447" i="41" s="1"/>
  <c r="L443" i="41"/>
  <c r="J437" i="41"/>
  <c r="K437" i="41" s="1"/>
  <c r="L429" i="41"/>
  <c r="J421" i="41"/>
  <c r="K421" i="41" s="1"/>
  <c r="K414" i="41"/>
  <c r="K406" i="41"/>
  <c r="O406" i="41" s="1"/>
  <c r="L399" i="41"/>
  <c r="J394" i="41"/>
  <c r="L389" i="41"/>
  <c r="O389" i="41" s="1"/>
  <c r="K495" i="41"/>
  <c r="L489" i="41"/>
  <c r="O483" i="41"/>
  <c r="O411" i="41"/>
  <c r="L404" i="41"/>
  <c r="L364" i="41"/>
  <c r="L357" i="41"/>
  <c r="K472" i="41"/>
  <c r="J503" i="41"/>
  <c r="L500" i="41"/>
  <c r="L483" i="41"/>
  <c r="K474" i="41"/>
  <c r="K446" i="41"/>
  <c r="L442" i="41"/>
  <c r="L436" i="41"/>
  <c r="J429" i="41"/>
  <c r="K429" i="41" s="1"/>
  <c r="L411" i="41"/>
  <c r="L396" i="41"/>
  <c r="J393" i="41"/>
  <c r="K380" i="41"/>
  <c r="O358" i="41"/>
  <c r="K357" i="41"/>
  <c r="L506" i="41"/>
  <c r="J489" i="41"/>
  <c r="K489" i="41" s="1"/>
  <c r="O489" i="41" s="1"/>
  <c r="L484" i="41"/>
  <c r="L481" i="41"/>
  <c r="L460" i="41"/>
  <c r="J451" i="41"/>
  <c r="K451" i="41" s="1"/>
  <c r="O451" i="41" s="1"/>
  <c r="L445" i="41"/>
  <c r="J427" i="41"/>
  <c r="K420" i="41"/>
  <c r="O420" i="41" s="1"/>
  <c r="J418" i="41"/>
  <c r="K418" i="41" s="1"/>
  <c r="L414" i="41"/>
  <c r="L410" i="41"/>
  <c r="L406" i="41"/>
  <c r="K401" i="41"/>
  <c r="J396" i="41"/>
  <c r="L390" i="41"/>
  <c r="K386" i="41"/>
  <c r="K382" i="41"/>
  <c r="K373" i="41"/>
  <c r="L365" i="41"/>
  <c r="L363" i="41"/>
  <c r="J361" i="41"/>
  <c r="J356" i="41"/>
  <c r="K356" i="41" s="1"/>
  <c r="K506" i="41"/>
  <c r="L504" i="41"/>
  <c r="O498" i="41"/>
  <c r="J497" i="41"/>
  <c r="K497" i="41" s="1"/>
  <c r="L490" i="41"/>
  <c r="J473" i="41"/>
  <c r="K473" i="41" s="1"/>
  <c r="L468" i="41"/>
  <c r="L465" i="41"/>
  <c r="O465" i="41" s="1"/>
  <c r="L461" i="41"/>
  <c r="K460" i="41"/>
  <c r="J456" i="41"/>
  <c r="K456" i="41" s="1"/>
  <c r="K445" i="41"/>
  <c r="O445" i="41" s="1"/>
  <c r="J441" i="41"/>
  <c r="K441" i="41" s="1"/>
  <c r="L437" i="41"/>
  <c r="L433" i="41"/>
  <c r="O428" i="41"/>
  <c r="O424" i="41"/>
  <c r="L421" i="41"/>
  <c r="K410" i="41"/>
  <c r="K390" i="41"/>
  <c r="K378" i="41"/>
  <c r="O378" i="41" s="1"/>
  <c r="L374" i="41"/>
  <c r="K365" i="41"/>
  <c r="J363" i="41"/>
  <c r="K363" i="41" s="1"/>
  <c r="L359" i="41"/>
  <c r="L351" i="41"/>
  <c r="L507" i="41"/>
  <c r="O491" i="41"/>
  <c r="J481" i="41"/>
  <c r="K481" i="41" s="1"/>
  <c r="K465" i="41"/>
  <c r="L452" i="41"/>
  <c r="K450" i="41"/>
  <c r="O450" i="41" s="1"/>
  <c r="L446" i="41"/>
  <c r="O446" i="41" s="1"/>
  <c r="K433" i="41"/>
  <c r="O433" i="41" s="1"/>
  <c r="O388" i="41"/>
  <c r="J385" i="41"/>
  <c r="K385" i="41" s="1"/>
  <c r="L383" i="41"/>
  <c r="K374" i="41"/>
  <c r="O374" i="41" s="1"/>
  <c r="L366" i="41"/>
  <c r="O366" i="41" s="1"/>
  <c r="L355" i="41"/>
  <c r="J509" i="41"/>
  <c r="K509" i="41"/>
  <c r="L509" i="41"/>
  <c r="L444" i="41"/>
  <c r="L377" i="41"/>
  <c r="K463" i="41"/>
  <c r="L463" i="41"/>
  <c r="J454" i="41"/>
  <c r="K454" i="41" s="1"/>
  <c r="L454" i="41"/>
  <c r="L369" i="41"/>
  <c r="J369" i="41"/>
  <c r="K369" i="41" s="1"/>
  <c r="O369" i="41" s="1"/>
  <c r="L479" i="41"/>
  <c r="K412" i="41"/>
  <c r="L412" i="41"/>
  <c r="K379" i="41"/>
  <c r="L379" i="41"/>
  <c r="J352" i="41"/>
  <c r="K352" i="41" s="1"/>
  <c r="L352" i="41"/>
  <c r="L409" i="41"/>
  <c r="J409" i="41"/>
  <c r="K409" i="41" s="1"/>
  <c r="J407" i="41"/>
  <c r="K407" i="41" s="1"/>
  <c r="J400" i="41"/>
  <c r="K400" i="41" s="1"/>
  <c r="L400" i="41"/>
  <c r="J501" i="41"/>
  <c r="K501" i="41"/>
  <c r="L501" i="41"/>
  <c r="J485" i="41"/>
  <c r="L485" i="41"/>
  <c r="J469" i="41"/>
  <c r="K469" i="41"/>
  <c r="L469" i="41"/>
  <c r="L419" i="41"/>
  <c r="J371" i="41"/>
  <c r="K371" i="41" s="1"/>
  <c r="L371" i="41"/>
  <c r="L354" i="41"/>
  <c r="J477" i="41"/>
  <c r="K477" i="41"/>
  <c r="L477" i="41"/>
  <c r="O477" i="41" s="1"/>
  <c r="L440" i="41"/>
  <c r="L387" i="41"/>
  <c r="O387" i="41" s="1"/>
  <c r="K502" i="41"/>
  <c r="O502" i="41" s="1"/>
  <c r="L502" i="41"/>
  <c r="K486" i="41"/>
  <c r="L486" i="41"/>
  <c r="O486" i="41" s="1"/>
  <c r="K470" i="41"/>
  <c r="L470" i="41"/>
  <c r="K458" i="41"/>
  <c r="L458" i="41"/>
  <c r="K449" i="41"/>
  <c r="L449" i="41"/>
  <c r="O449" i="41" s="1"/>
  <c r="L495" i="41"/>
  <c r="O495" i="41"/>
  <c r="K510" i="41"/>
  <c r="L510" i="41"/>
  <c r="K494" i="41"/>
  <c r="L494" i="41"/>
  <c r="K478" i="41"/>
  <c r="O478" i="41" s="1"/>
  <c r="L478" i="41"/>
  <c r="L503" i="41"/>
  <c r="L471" i="41"/>
  <c r="O471" i="41" s="1"/>
  <c r="J423" i="41"/>
  <c r="K423" i="41" s="1"/>
  <c r="K387" i="41"/>
  <c r="L385" i="41"/>
  <c r="L356" i="41"/>
  <c r="J493" i="41"/>
  <c r="K493" i="41"/>
  <c r="L493" i="41"/>
  <c r="L426" i="41"/>
  <c r="L403" i="41"/>
  <c r="L511" i="41"/>
  <c r="L487" i="41"/>
  <c r="O459" i="41"/>
  <c r="J444" i="41"/>
  <c r="J440" i="41"/>
  <c r="K435" i="41"/>
  <c r="O435" i="41" s="1"/>
  <c r="L435" i="41"/>
  <c r="K431" i="41"/>
  <c r="L431" i="41"/>
  <c r="J426" i="41"/>
  <c r="K416" i="41"/>
  <c r="L416" i="41"/>
  <c r="O416" i="41"/>
  <c r="K403" i="41"/>
  <c r="O403" i="41" s="1"/>
  <c r="J387" i="41"/>
  <c r="J377" i="41"/>
  <c r="O372" i="41"/>
  <c r="L370" i="41"/>
  <c r="J368" i="41"/>
  <c r="L368" i="41"/>
  <c r="K508" i="41"/>
  <c r="K500" i="41"/>
  <c r="K492" i="41"/>
  <c r="K484" i="41"/>
  <c r="K476" i="41"/>
  <c r="K468" i="41"/>
  <c r="L462" i="41"/>
  <c r="K452" i="41"/>
  <c r="K448" i="41"/>
  <c r="L439" i="41"/>
  <c r="L430" i="41"/>
  <c r="K408" i="41"/>
  <c r="L408" i="41"/>
  <c r="O380" i="41"/>
  <c r="L378" i="41"/>
  <c r="J376" i="41"/>
  <c r="K376" i="41"/>
  <c r="L376" i="41"/>
  <c r="K393" i="41"/>
  <c r="L393" i="41"/>
  <c r="J360" i="41"/>
  <c r="L360" i="41"/>
  <c r="L417" i="41"/>
  <c r="K462" i="41"/>
  <c r="J457" i="41"/>
  <c r="K457" i="41" s="1"/>
  <c r="J448" i="41"/>
  <c r="J443" i="41"/>
  <c r="K443" i="41" s="1"/>
  <c r="O443" i="41" s="1"/>
  <c r="J439" i="41"/>
  <c r="J434" i="41"/>
  <c r="K434" i="41" s="1"/>
  <c r="J415" i="41"/>
  <c r="K415" i="41" s="1"/>
  <c r="L386" i="41"/>
  <c r="J384" i="41"/>
  <c r="O384" i="41" s="1"/>
  <c r="K384" i="41"/>
  <c r="L384" i="41"/>
  <c r="K353" i="41"/>
  <c r="L353" i="41"/>
  <c r="O353" i="41"/>
  <c r="L362" i="41"/>
  <c r="L401" i="41"/>
  <c r="L394" i="41"/>
  <c r="J392" i="41"/>
  <c r="K392" i="41"/>
  <c r="L392" i="41"/>
  <c r="K361" i="41"/>
  <c r="L361" i="41"/>
  <c r="K399" i="41"/>
  <c r="O399" i="41" s="1"/>
  <c r="K391" i="41"/>
  <c r="O391" i="41" s="1"/>
  <c r="K383" i="41"/>
  <c r="O383" i="41" s="1"/>
  <c r="K375" i="41"/>
  <c r="K367" i="41"/>
  <c r="O367" i="41" s="1"/>
  <c r="K359" i="41"/>
  <c r="K351" i="41"/>
  <c r="O393" i="41" l="1"/>
  <c r="O464" i="41"/>
  <c r="O426" i="41"/>
  <c r="O510" i="41"/>
  <c r="O438" i="41"/>
  <c r="O365" i="41"/>
  <c r="O410" i="41"/>
  <c r="O468" i="41"/>
  <c r="O390" i="41"/>
  <c r="O504" i="41"/>
  <c r="O422" i="41"/>
  <c r="O405" i="41"/>
  <c r="O375" i="41"/>
  <c r="O448" i="41"/>
  <c r="O452" i="41"/>
  <c r="K426" i="41"/>
  <c r="O470" i="41"/>
  <c r="O379" i="41"/>
  <c r="O454" i="41"/>
  <c r="O509" i="41"/>
  <c r="O442" i="41"/>
  <c r="O460" i="41"/>
  <c r="O361" i="41"/>
  <c r="O425" i="41"/>
  <c r="O364" i="41"/>
  <c r="O497" i="41"/>
  <c r="O511" i="41"/>
  <c r="O398" i="41"/>
  <c r="O494" i="41"/>
  <c r="O508" i="41"/>
  <c r="O473" i="41"/>
  <c r="O373" i="41"/>
  <c r="O437" i="41"/>
  <c r="O352" i="41"/>
  <c r="O371" i="41"/>
  <c r="O488" i="41"/>
  <c r="O462" i="41"/>
  <c r="O409" i="41"/>
  <c r="O431" i="41"/>
  <c r="O475" i="41"/>
  <c r="O479" i="41"/>
  <c r="O362" i="41"/>
  <c r="O436" i="41"/>
  <c r="O376" i="41"/>
  <c r="O492" i="41"/>
  <c r="O493" i="41"/>
  <c r="O458" i="41"/>
  <c r="O506" i="41"/>
  <c r="O401" i="41"/>
  <c r="O461" i="41"/>
  <c r="K396" i="41"/>
  <c r="O396" i="41" s="1"/>
  <c r="O501" i="41"/>
  <c r="O476" i="41"/>
  <c r="O370" i="41"/>
  <c r="O500" i="41"/>
  <c r="O487" i="41"/>
  <c r="O423" i="41"/>
  <c r="O354" i="41"/>
  <c r="O412" i="41"/>
  <c r="O463" i="41"/>
  <c r="O385" i="41"/>
  <c r="O363" i="41"/>
  <c r="O482" i="41"/>
  <c r="O507" i="41"/>
  <c r="O382" i="41"/>
  <c r="O474" i="41"/>
  <c r="O402" i="41"/>
  <c r="K503" i="41"/>
  <c r="O503" i="41" s="1"/>
  <c r="O505" i="41"/>
  <c r="O496" i="41"/>
  <c r="O481" i="41"/>
  <c r="O480" i="41"/>
  <c r="K485" i="41"/>
  <c r="O485" i="41" s="1"/>
  <c r="O484" i="41"/>
  <c r="O455" i="41"/>
  <c r="K466" i="41"/>
  <c r="O466" i="41" s="1"/>
  <c r="O457" i="41"/>
  <c r="K455" i="41"/>
  <c r="O469" i="41"/>
  <c r="O453" i="41"/>
  <c r="O456" i="41"/>
  <c r="O444" i="41"/>
  <c r="O441" i="41"/>
  <c r="K440" i="41"/>
  <c r="O440" i="41" s="1"/>
  <c r="K439" i="41"/>
  <c r="O439" i="41" s="1"/>
  <c r="K444" i="41"/>
  <c r="O434" i="41"/>
  <c r="O427" i="41"/>
  <c r="O418" i="41"/>
  <c r="O415" i="41"/>
  <c r="O430" i="41"/>
  <c r="O429" i="41"/>
  <c r="O421" i="41"/>
  <c r="K427" i="41"/>
  <c r="K404" i="41"/>
  <c r="O404" i="41" s="1"/>
  <c r="O392" i="41"/>
  <c r="O407" i="41"/>
  <c r="O395" i="41"/>
  <c r="O408" i="41"/>
  <c r="O400" i="41"/>
  <c r="K394" i="41"/>
  <c r="O394" i="41" s="1"/>
  <c r="K377" i="41"/>
  <c r="O377" i="41" s="1"/>
  <c r="O386" i="41"/>
  <c r="O359" i="41"/>
  <c r="O356" i="41"/>
  <c r="K360" i="41"/>
  <c r="O360" i="41" s="1"/>
  <c r="K368" i="41"/>
  <c r="O368" i="41" s="1"/>
  <c r="O351" i="41"/>
  <c r="O45" i="42" l="1"/>
  <c r="BQ151" i="45"/>
  <c r="BS151" i="45"/>
  <c r="BV151" i="45"/>
  <c r="BW151" i="45"/>
  <c r="BU13" i="45"/>
  <c r="BU151" i="45" s="1"/>
  <c r="BU14" i="17"/>
  <c r="BU15" i="17"/>
  <c r="BU16" i="17"/>
  <c r="BU17" i="17"/>
  <c r="BU18" i="17"/>
  <c r="BU19" i="17"/>
  <c r="BU20" i="17"/>
  <c r="BU21" i="17"/>
  <c r="BU22" i="17"/>
  <c r="BU23" i="17"/>
  <c r="BU24" i="17"/>
  <c r="BU25" i="17"/>
  <c r="BU26" i="17"/>
  <c r="BU27" i="17"/>
  <c r="BU28" i="17"/>
  <c r="BU29" i="17"/>
  <c r="BU30" i="17"/>
  <c r="BU31" i="17"/>
  <c r="BU32" i="17"/>
  <c r="BU33" i="17"/>
  <c r="BU34" i="17"/>
  <c r="BU35" i="17"/>
  <c r="BU36" i="17"/>
  <c r="BU37" i="17"/>
  <c r="BU38" i="17"/>
  <c r="BU39" i="17"/>
  <c r="BU40" i="17"/>
  <c r="BU41" i="17"/>
  <c r="BU42" i="17"/>
  <c r="BU43" i="17"/>
  <c r="BU44" i="17"/>
  <c r="BU45" i="17"/>
  <c r="BU46" i="17"/>
  <c r="BU47" i="17"/>
  <c r="BU48" i="17"/>
  <c r="BU49" i="17"/>
  <c r="BU50" i="17"/>
  <c r="BU51" i="17"/>
  <c r="BU52" i="17"/>
  <c r="BU53" i="17"/>
  <c r="BU54" i="17"/>
  <c r="BU55" i="17"/>
  <c r="BU56" i="17"/>
  <c r="BU57" i="17"/>
  <c r="BU58" i="17"/>
  <c r="BU59" i="17"/>
  <c r="BU60" i="17"/>
  <c r="BU61" i="17"/>
  <c r="BU62" i="17"/>
  <c r="BU63" i="17"/>
  <c r="BU64" i="17"/>
  <c r="BU65" i="17"/>
  <c r="BU66" i="17"/>
  <c r="BU67" i="17"/>
  <c r="BU68" i="17"/>
  <c r="BU69" i="17"/>
  <c r="BU70" i="17"/>
  <c r="BU71" i="17"/>
  <c r="BU72" i="17"/>
  <c r="BU73" i="17"/>
  <c r="BU74" i="17"/>
  <c r="BU75" i="17"/>
  <c r="BU76" i="17"/>
  <c r="BU77" i="17"/>
  <c r="BU78" i="17"/>
  <c r="BU79" i="17"/>
  <c r="BU80" i="17"/>
  <c r="BU81" i="17"/>
  <c r="BU82" i="17"/>
  <c r="BU83" i="17"/>
  <c r="BU84" i="17"/>
  <c r="BU85" i="17"/>
  <c r="BU86" i="17"/>
  <c r="BU87" i="17"/>
  <c r="BU88" i="17"/>
  <c r="BU89" i="17"/>
  <c r="BU90" i="17"/>
  <c r="BU91" i="17"/>
  <c r="BU92" i="17"/>
  <c r="BU93" i="17"/>
  <c r="BU94" i="17"/>
  <c r="BU95" i="17"/>
  <c r="BU96" i="17"/>
  <c r="BU97" i="17"/>
  <c r="BU98" i="17"/>
  <c r="BU99" i="17"/>
  <c r="BU100" i="17"/>
  <c r="BU101" i="17"/>
  <c r="BU102" i="17"/>
  <c r="BU103" i="17"/>
  <c r="BU104" i="17"/>
  <c r="BU105" i="17"/>
  <c r="BU106" i="17"/>
  <c r="BU107" i="17"/>
  <c r="BU108" i="17"/>
  <c r="BU109" i="17"/>
  <c r="BU110" i="17"/>
  <c r="BU111" i="17"/>
  <c r="BU112" i="17"/>
  <c r="BU113" i="17"/>
  <c r="BU114" i="17"/>
  <c r="BU115" i="17"/>
  <c r="BU116" i="17"/>
  <c r="BU117" i="17"/>
  <c r="BU118" i="17"/>
  <c r="BU119" i="17"/>
  <c r="BU120" i="17"/>
  <c r="BU121" i="17"/>
  <c r="BU122" i="17"/>
  <c r="BU123" i="17"/>
  <c r="BU124" i="17"/>
  <c r="BU125" i="17"/>
  <c r="BU126" i="17"/>
  <c r="BU127" i="17"/>
  <c r="BU128" i="17"/>
  <c r="BU129" i="17"/>
  <c r="BU130" i="17"/>
  <c r="BU131" i="17"/>
  <c r="BU132" i="17"/>
  <c r="BU133" i="17"/>
  <c r="BU134" i="17"/>
  <c r="BU135" i="17"/>
  <c r="BU136" i="17"/>
  <c r="BU137" i="17"/>
  <c r="BU138" i="17"/>
  <c r="BU139" i="17"/>
  <c r="BU140" i="17"/>
  <c r="BU141" i="17"/>
  <c r="BU142" i="17"/>
  <c r="BU143" i="17"/>
  <c r="BU144" i="17"/>
  <c r="BU145" i="17"/>
  <c r="BU146" i="17"/>
  <c r="BU147" i="17"/>
  <c r="BU148" i="17"/>
  <c r="BU149" i="17"/>
  <c r="BU150" i="17"/>
  <c r="BR14" i="45"/>
  <c r="BR151" i="45" s="1"/>
  <c r="BR14" i="17"/>
  <c r="BM13" i="45"/>
  <c r="AT161" i="45"/>
  <c r="AQ161" i="45"/>
  <c r="AV161" i="45" s="1"/>
  <c r="CE14" i="45"/>
  <c r="CD13" i="45"/>
  <c r="CD14" i="45"/>
  <c r="N151" i="36"/>
  <c r="N153" i="36" s="1"/>
  <c r="U13" i="46"/>
  <c r="Y13" i="46" s="1"/>
  <c r="U14" i="46"/>
  <c r="Y14" i="46" s="1"/>
  <c r="U15" i="46"/>
  <c r="Y15" i="46" s="1"/>
  <c r="U16" i="46"/>
  <c r="Y16" i="46" s="1"/>
  <c r="U17" i="46"/>
  <c r="Y17" i="46" s="1"/>
  <c r="U18" i="46"/>
  <c r="Y18" i="46" s="1"/>
  <c r="U19" i="46"/>
  <c r="Y19" i="46" s="1"/>
  <c r="U20" i="46"/>
  <c r="Y20" i="46" s="1"/>
  <c r="U21" i="46"/>
  <c r="Y21" i="46" s="1"/>
  <c r="U22" i="46"/>
  <c r="Y22" i="46" s="1"/>
  <c r="U23" i="46"/>
  <c r="Y23" i="46" s="1"/>
  <c r="U24" i="46"/>
  <c r="Y24" i="46" s="1"/>
  <c r="U25" i="46"/>
  <c r="Y25" i="46" s="1"/>
  <c r="U26" i="46"/>
  <c r="Y26" i="46" s="1"/>
  <c r="U27" i="46"/>
  <c r="Y27" i="46" s="1"/>
  <c r="U28" i="46"/>
  <c r="Y28" i="46" s="1"/>
  <c r="U29" i="46"/>
  <c r="Y29" i="46" s="1"/>
  <c r="U30" i="46"/>
  <c r="Y30" i="46" s="1"/>
  <c r="U31" i="46"/>
  <c r="Y31" i="46" s="1"/>
  <c r="U32" i="46"/>
  <c r="Y32" i="46" s="1"/>
  <c r="U33" i="46"/>
  <c r="Y33" i="46" s="1"/>
  <c r="U34" i="46"/>
  <c r="Y34" i="46" s="1"/>
  <c r="U35" i="46"/>
  <c r="Y35" i="46" s="1"/>
  <c r="U36" i="46"/>
  <c r="Y36" i="46" s="1"/>
  <c r="U37" i="46"/>
  <c r="Y37" i="46" s="1"/>
  <c r="U38" i="46"/>
  <c r="Y38" i="46" s="1"/>
  <c r="U39" i="46"/>
  <c r="Y39" i="46" s="1"/>
  <c r="U40" i="46"/>
  <c r="Y40" i="46" s="1"/>
  <c r="U41" i="46"/>
  <c r="Y41" i="46" s="1"/>
  <c r="U42" i="46"/>
  <c r="Y42" i="46" s="1"/>
  <c r="U43" i="46"/>
  <c r="Y43" i="46" s="1"/>
  <c r="U44" i="46"/>
  <c r="Y44" i="46" s="1"/>
  <c r="U45" i="46"/>
  <c r="Y45" i="46" s="1"/>
  <c r="U46" i="46"/>
  <c r="Y46" i="46" s="1"/>
  <c r="U47" i="46"/>
  <c r="Y47" i="46" s="1"/>
  <c r="U48" i="46"/>
  <c r="Y48" i="46" s="1"/>
  <c r="U49" i="46"/>
  <c r="Y49" i="46" s="1"/>
  <c r="U50" i="46"/>
  <c r="Y50" i="46" s="1"/>
  <c r="U51" i="46"/>
  <c r="Y51" i="46" s="1"/>
  <c r="U52" i="46"/>
  <c r="Y52" i="46" s="1"/>
  <c r="U53" i="46"/>
  <c r="Y53" i="46" s="1"/>
  <c r="U54" i="46"/>
  <c r="Y54" i="46" s="1"/>
  <c r="U55" i="46"/>
  <c r="Y55" i="46" s="1"/>
  <c r="U56" i="46"/>
  <c r="Y56" i="46" s="1"/>
  <c r="U57" i="46"/>
  <c r="Y57" i="46" s="1"/>
  <c r="U58" i="46"/>
  <c r="Y58" i="46" s="1"/>
  <c r="U59" i="46"/>
  <c r="Y59" i="46" s="1"/>
  <c r="U60" i="46"/>
  <c r="Y60" i="46" s="1"/>
  <c r="U61" i="46"/>
  <c r="Y61" i="46" s="1"/>
  <c r="U62" i="46"/>
  <c r="Y62" i="46" s="1"/>
  <c r="U63" i="46"/>
  <c r="Y63" i="46" s="1"/>
  <c r="U64" i="46"/>
  <c r="Y64" i="46" s="1"/>
  <c r="U65" i="46"/>
  <c r="Y65" i="46" s="1"/>
  <c r="U66" i="46"/>
  <c r="Y66" i="46" s="1"/>
  <c r="U67" i="46"/>
  <c r="Y67" i="46" s="1"/>
  <c r="U68" i="46"/>
  <c r="Y68" i="46" s="1"/>
  <c r="U69" i="46"/>
  <c r="Y69" i="46" s="1"/>
  <c r="U70" i="46"/>
  <c r="Y70" i="46" s="1"/>
  <c r="U71" i="46"/>
  <c r="Y71" i="46" s="1"/>
  <c r="U72" i="46"/>
  <c r="Y72" i="46" s="1"/>
  <c r="U73" i="46"/>
  <c r="Y73" i="46" s="1"/>
  <c r="U74" i="46"/>
  <c r="Y74" i="46" s="1"/>
  <c r="U75" i="46"/>
  <c r="Y75" i="46" s="1"/>
  <c r="U76" i="46"/>
  <c r="Y76" i="46" s="1"/>
  <c r="U77" i="46"/>
  <c r="Y77" i="46" s="1"/>
  <c r="U78" i="46"/>
  <c r="Y78" i="46" s="1"/>
  <c r="U79" i="46"/>
  <c r="Y79" i="46" s="1"/>
  <c r="U80" i="46"/>
  <c r="Y80" i="46" s="1"/>
  <c r="U81" i="46"/>
  <c r="Y81" i="46" s="1"/>
  <c r="U82" i="46"/>
  <c r="Y82" i="46" s="1"/>
  <c r="U83" i="46"/>
  <c r="Y83" i="46" s="1"/>
  <c r="U84" i="46"/>
  <c r="Y84" i="46" s="1"/>
  <c r="U85" i="46"/>
  <c r="Y85" i="46" s="1"/>
  <c r="U86" i="46"/>
  <c r="Y86" i="46" s="1"/>
  <c r="U87" i="46"/>
  <c r="Y87" i="46" s="1"/>
  <c r="U88" i="46"/>
  <c r="Y88" i="46" s="1"/>
  <c r="U89" i="46"/>
  <c r="Y89" i="46" s="1"/>
  <c r="U90" i="46"/>
  <c r="Y90" i="46" s="1"/>
  <c r="U91" i="46"/>
  <c r="Y91" i="46" s="1"/>
  <c r="U92" i="46"/>
  <c r="Y92" i="46" s="1"/>
  <c r="U93" i="46"/>
  <c r="Y93" i="46" s="1"/>
  <c r="U94" i="46"/>
  <c r="Y94" i="46" s="1"/>
  <c r="U95" i="46"/>
  <c r="Y95" i="46" s="1"/>
  <c r="U96" i="46"/>
  <c r="Y96" i="46" s="1"/>
  <c r="U97" i="46"/>
  <c r="Y97" i="46" s="1"/>
  <c r="U98" i="46"/>
  <c r="Y98" i="46" s="1"/>
  <c r="U99" i="46"/>
  <c r="Y99" i="46" s="1"/>
  <c r="U100" i="46"/>
  <c r="Y100" i="46" s="1"/>
  <c r="U101" i="46"/>
  <c r="Y101" i="46" s="1"/>
  <c r="U102" i="46"/>
  <c r="Y102" i="46" s="1"/>
  <c r="U103" i="46"/>
  <c r="Y103" i="46" s="1"/>
  <c r="U104" i="46"/>
  <c r="Y104" i="46" s="1"/>
  <c r="U105" i="46"/>
  <c r="Y105" i="46" s="1"/>
  <c r="U106" i="46"/>
  <c r="Y106" i="46" s="1"/>
  <c r="U107" i="46"/>
  <c r="Y107" i="46" s="1"/>
  <c r="U108" i="46"/>
  <c r="Y108" i="46" s="1"/>
  <c r="U109" i="46"/>
  <c r="Y109" i="46" s="1"/>
  <c r="U110" i="46"/>
  <c r="Y110" i="46" s="1"/>
  <c r="U111" i="46"/>
  <c r="Y111" i="46" s="1"/>
  <c r="U112" i="46"/>
  <c r="Y112" i="46" s="1"/>
  <c r="U113" i="46"/>
  <c r="Y113" i="46" s="1"/>
  <c r="U114" i="46"/>
  <c r="Y114" i="46" s="1"/>
  <c r="U115" i="46"/>
  <c r="Y115" i="46" s="1"/>
  <c r="U116" i="46"/>
  <c r="Y116" i="46" s="1"/>
  <c r="U117" i="46"/>
  <c r="Y117" i="46" s="1"/>
  <c r="U118" i="46"/>
  <c r="Y118" i="46" s="1"/>
  <c r="U119" i="46"/>
  <c r="Y119" i="46" s="1"/>
  <c r="U120" i="46"/>
  <c r="Y120" i="46" s="1"/>
  <c r="U121" i="46"/>
  <c r="Y121" i="46" s="1"/>
  <c r="U122" i="46"/>
  <c r="Y122" i="46" s="1"/>
  <c r="U123" i="46"/>
  <c r="Y123" i="46" s="1"/>
  <c r="U124" i="46"/>
  <c r="Y124" i="46" s="1"/>
  <c r="U125" i="46"/>
  <c r="Y125" i="46" s="1"/>
  <c r="N515" i="41"/>
  <c r="AB13" i="17" l="1"/>
  <c r="AB14" i="17"/>
  <c r="Q516" i="38" l="1"/>
  <c r="L27" i="43" l="1"/>
  <c r="L26" i="43"/>
  <c r="J348" i="41"/>
  <c r="J349" i="41"/>
  <c r="J45" i="41"/>
  <c r="L48" i="41"/>
  <c r="L53" i="41"/>
  <c r="J54" i="41"/>
  <c r="J57" i="41"/>
  <c r="J61" i="41"/>
  <c r="J69" i="41"/>
  <c r="J73" i="41"/>
  <c r="J78" i="41"/>
  <c r="J79" i="41"/>
  <c r="J85" i="41"/>
  <c r="J86" i="41"/>
  <c r="L89" i="41"/>
  <c r="L93" i="41"/>
  <c r="J94" i="41"/>
  <c r="L104" i="41"/>
  <c r="J105" i="41"/>
  <c r="L112" i="41"/>
  <c r="J113" i="41"/>
  <c r="L117" i="41"/>
  <c r="L120" i="41"/>
  <c r="L128" i="41"/>
  <c r="L129" i="41"/>
  <c r="J134" i="41"/>
  <c r="J141" i="41"/>
  <c r="L145" i="41"/>
  <c r="L147" i="41"/>
  <c r="J162" i="41"/>
  <c r="L164" i="41"/>
  <c r="J170" i="41"/>
  <c r="L171" i="41"/>
  <c r="L172" i="41"/>
  <c r="J177" i="41"/>
  <c r="J178" i="41"/>
  <c r="J195" i="41"/>
  <c r="J197" i="41"/>
  <c r="J201" i="41"/>
  <c r="L203" i="41"/>
  <c r="J334" i="41"/>
  <c r="J335" i="41"/>
  <c r="L337" i="41"/>
  <c r="J342" i="41"/>
  <c r="J343" i="41"/>
  <c r="L345" i="41"/>
  <c r="L347" i="41"/>
  <c r="J117" i="41" l="1"/>
  <c r="K117" i="41" s="1"/>
  <c r="J145" i="41"/>
  <c r="K145" i="41" s="1"/>
  <c r="L193" i="41"/>
  <c r="L167" i="41"/>
  <c r="L95" i="41"/>
  <c r="L69" i="41"/>
  <c r="L348" i="41"/>
  <c r="L57" i="41"/>
  <c r="K348" i="41"/>
  <c r="L156" i="41"/>
  <c r="L339" i="41"/>
  <c r="L191" i="41"/>
  <c r="J179" i="41"/>
  <c r="K179" i="41" s="1"/>
  <c r="J107" i="41"/>
  <c r="K107" i="41" s="1"/>
  <c r="K178" i="41"/>
  <c r="J167" i="41"/>
  <c r="K167" i="41" s="1"/>
  <c r="L154" i="41"/>
  <c r="J111" i="41"/>
  <c r="J203" i="41"/>
  <c r="K203" i="41" s="1"/>
  <c r="J186" i="41"/>
  <c r="K186" i="41" s="1"/>
  <c r="J139" i="41"/>
  <c r="K139" i="41" s="1"/>
  <c r="J129" i="41"/>
  <c r="K129" i="41" s="1"/>
  <c r="J89" i="41"/>
  <c r="K89" i="41" s="1"/>
  <c r="J336" i="41"/>
  <c r="K336" i="41" s="1"/>
  <c r="J165" i="41"/>
  <c r="K165" i="41" s="1"/>
  <c r="J143" i="41"/>
  <c r="K143" i="41" s="1"/>
  <c r="L107" i="41"/>
  <c r="L88" i="41"/>
  <c r="L137" i="41"/>
  <c r="J55" i="41"/>
  <c r="K55" i="41" s="1"/>
  <c r="L340" i="41"/>
  <c r="J173" i="41"/>
  <c r="K173" i="41" s="1"/>
  <c r="J101" i="41"/>
  <c r="J121" i="41"/>
  <c r="K121" i="41" s="1"/>
  <c r="J189" i="41"/>
  <c r="K189" i="41" s="1"/>
  <c r="L175" i="41"/>
  <c r="L139" i="41"/>
  <c r="J99" i="41"/>
  <c r="K99" i="41" s="1"/>
  <c r="J81" i="41"/>
  <c r="K81" i="41" s="1"/>
  <c r="L195" i="41"/>
  <c r="L142" i="41"/>
  <c r="L91" i="41"/>
  <c r="J199" i="41"/>
  <c r="K199" i="41" s="1"/>
  <c r="K195" i="41"/>
  <c r="L165" i="41"/>
  <c r="J123" i="41"/>
  <c r="K123" i="41" s="1"/>
  <c r="L101" i="41"/>
  <c r="J91" i="41"/>
  <c r="K91" i="41" s="1"/>
  <c r="L83" i="41"/>
  <c r="L80" i="41"/>
  <c r="J350" i="41"/>
  <c r="K350" i="41" s="1"/>
  <c r="L350" i="41"/>
  <c r="K349" i="41"/>
  <c r="L349" i="41"/>
  <c r="J193" i="41"/>
  <c r="K193" i="41" s="1"/>
  <c r="L119" i="41"/>
  <c r="L73" i="41"/>
  <c r="L71" i="41"/>
  <c r="K57" i="41"/>
  <c r="J47" i="41"/>
  <c r="K47" i="41" s="1"/>
  <c r="L43" i="41"/>
  <c r="J187" i="41"/>
  <c r="K187" i="41" s="1"/>
  <c r="L143" i="41"/>
  <c r="J135" i="41"/>
  <c r="K135" i="41" s="1"/>
  <c r="L121" i="41"/>
  <c r="J110" i="41"/>
  <c r="K110" i="41" s="1"/>
  <c r="J102" i="41"/>
  <c r="K102" i="41" s="1"/>
  <c r="J95" i="41"/>
  <c r="L75" i="41"/>
  <c r="K73" i="41"/>
  <c r="J63" i="41"/>
  <c r="J43" i="41"/>
  <c r="K43" i="41" s="1"/>
  <c r="J341" i="41"/>
  <c r="K341" i="41" s="1"/>
  <c r="L338" i="41"/>
  <c r="L123" i="41"/>
  <c r="J119" i="41"/>
  <c r="L99" i="41"/>
  <c r="J97" i="41"/>
  <c r="J75" i="41"/>
  <c r="J53" i="41"/>
  <c r="K53" i="41" s="1"/>
  <c r="J49" i="41"/>
  <c r="K49" i="41" s="1"/>
  <c r="J46" i="41"/>
  <c r="K46" i="41" s="1"/>
  <c r="L196" i="41"/>
  <c r="J169" i="41"/>
  <c r="K169" i="41" s="1"/>
  <c r="L169" i="41"/>
  <c r="L127" i="41"/>
  <c r="L103" i="41"/>
  <c r="J150" i="41"/>
  <c r="K150" i="41" s="1"/>
  <c r="L136" i="41"/>
  <c r="J65" i="41"/>
  <c r="K65" i="41" s="1"/>
  <c r="L65" i="41"/>
  <c r="J202" i="41"/>
  <c r="K202" i="41" s="1"/>
  <c r="K162" i="41"/>
  <c r="J131" i="41"/>
  <c r="L131" i="41"/>
  <c r="L125" i="41"/>
  <c r="J51" i="41"/>
  <c r="K51" i="41" s="1"/>
  <c r="L51" i="41"/>
  <c r="J163" i="41"/>
  <c r="K163" i="41" s="1"/>
  <c r="L163" i="41"/>
  <c r="J171" i="41"/>
  <c r="K171" i="41" s="1"/>
  <c r="J153" i="41"/>
  <c r="L153" i="41"/>
  <c r="K113" i="41"/>
  <c r="L113" i="41"/>
  <c r="K86" i="41"/>
  <c r="K79" i="41"/>
  <c r="L79" i="41"/>
  <c r="J67" i="41"/>
  <c r="K67" i="41" s="1"/>
  <c r="L67" i="41"/>
  <c r="J59" i="41"/>
  <c r="L59" i="41"/>
  <c r="J194" i="41"/>
  <c r="K194" i="41" s="1"/>
  <c r="J181" i="41"/>
  <c r="L181" i="41"/>
  <c r="J157" i="41"/>
  <c r="K157" i="41" s="1"/>
  <c r="L157" i="41"/>
  <c r="L64" i="41"/>
  <c r="L341" i="41"/>
  <c r="J183" i="41"/>
  <c r="K183" i="41" s="1"/>
  <c r="L183" i="41"/>
  <c r="J159" i="41"/>
  <c r="L159" i="41"/>
  <c r="K134" i="41"/>
  <c r="J115" i="41"/>
  <c r="L115" i="41"/>
  <c r="J70" i="41"/>
  <c r="K70" i="41" s="1"/>
  <c r="L151" i="41"/>
  <c r="J161" i="41"/>
  <c r="K161" i="41" s="1"/>
  <c r="L161" i="41"/>
  <c r="K105" i="41"/>
  <c r="L105" i="41"/>
  <c r="J87" i="41"/>
  <c r="L87" i="41"/>
  <c r="K197" i="41"/>
  <c r="L197" i="41"/>
  <c r="J133" i="41"/>
  <c r="K133" i="41" s="1"/>
  <c r="L133" i="41"/>
  <c r="J127" i="41"/>
  <c r="J103" i="41"/>
  <c r="J77" i="41"/>
  <c r="K77" i="41" s="1"/>
  <c r="L77" i="41"/>
  <c r="J346" i="41"/>
  <c r="K346" i="41" s="1"/>
  <c r="J340" i="41"/>
  <c r="K340" i="41" s="1"/>
  <c r="J338" i="41"/>
  <c r="K338" i="41" s="1"/>
  <c r="J191" i="41"/>
  <c r="K191" i="41" s="1"/>
  <c r="L187" i="41"/>
  <c r="L179" i="41"/>
  <c r="J175" i="41"/>
  <c r="J137" i="41"/>
  <c r="K137" i="41" s="1"/>
  <c r="L135" i="41"/>
  <c r="L97" i="41"/>
  <c r="J83" i="41"/>
  <c r="L81" i="41"/>
  <c r="J71" i="41"/>
  <c r="K71" i="41" s="1"/>
  <c r="L199" i="41"/>
  <c r="L189" i="41"/>
  <c r="L173" i="41"/>
  <c r="L63" i="41"/>
  <c r="L49" i="41"/>
  <c r="L111" i="41"/>
  <c r="L55" i="41"/>
  <c r="L47" i="41"/>
  <c r="J158" i="41"/>
  <c r="K158" i="41" s="1"/>
  <c r="L158" i="41"/>
  <c r="J144" i="41"/>
  <c r="K144" i="41" s="1"/>
  <c r="L144" i="41"/>
  <c r="J149" i="41"/>
  <c r="K149" i="41" s="1"/>
  <c r="L149" i="41"/>
  <c r="J90" i="41"/>
  <c r="K90" i="41" s="1"/>
  <c r="L90" i="41"/>
  <c r="J60" i="41"/>
  <c r="K60" i="41" s="1"/>
  <c r="L60" i="41"/>
  <c r="J192" i="41"/>
  <c r="K192" i="41" s="1"/>
  <c r="L192" i="41"/>
  <c r="J164" i="41"/>
  <c r="K164" i="41" s="1"/>
  <c r="J154" i="41"/>
  <c r="K154" i="41" s="1"/>
  <c r="J151" i="41"/>
  <c r="K151" i="41" s="1"/>
  <c r="J142" i="41"/>
  <c r="K142" i="41" s="1"/>
  <c r="J125" i="41"/>
  <c r="L54" i="41"/>
  <c r="K54" i="41"/>
  <c r="L201" i="41"/>
  <c r="J198" i="41"/>
  <c r="K198" i="41" s="1"/>
  <c r="L198" i="41"/>
  <c r="L186" i="41"/>
  <c r="J184" i="41"/>
  <c r="K184" i="41" s="1"/>
  <c r="L184" i="41"/>
  <c r="K170" i="41"/>
  <c r="J156" i="41"/>
  <c r="L146" i="41"/>
  <c r="L141" i="41"/>
  <c r="J136" i="41"/>
  <c r="J130" i="41"/>
  <c r="K130" i="41" s="1"/>
  <c r="L130" i="41"/>
  <c r="L126" i="41"/>
  <c r="J126" i="41"/>
  <c r="K126" i="41" s="1"/>
  <c r="K177" i="41"/>
  <c r="J138" i="41"/>
  <c r="K138" i="41" s="1"/>
  <c r="L138" i="41"/>
  <c r="J200" i="41"/>
  <c r="K200" i="41" s="1"/>
  <c r="L200" i="41"/>
  <c r="J172" i="41"/>
  <c r="J147" i="41"/>
  <c r="K147" i="41" s="1"/>
  <c r="J93" i="41"/>
  <c r="K93" i="41" s="1"/>
  <c r="K85" i="41"/>
  <c r="L85" i="41"/>
  <c r="J74" i="41"/>
  <c r="L74" i="41"/>
  <c r="L194" i="41"/>
  <c r="J190" i="41"/>
  <c r="K190" i="41" s="1"/>
  <c r="L190" i="41"/>
  <c r="L178" i="41"/>
  <c r="J176" i="41"/>
  <c r="K176" i="41" s="1"/>
  <c r="L176" i="41"/>
  <c r="J124" i="41"/>
  <c r="K124" i="41" s="1"/>
  <c r="L124" i="41"/>
  <c r="J109" i="41"/>
  <c r="K109" i="41" s="1"/>
  <c r="L109" i="41"/>
  <c r="J66" i="41"/>
  <c r="K66" i="41" s="1"/>
  <c r="L66" i="41"/>
  <c r="J188" i="41"/>
  <c r="K188" i="41" s="1"/>
  <c r="J166" i="41"/>
  <c r="K166" i="41" s="1"/>
  <c r="L166" i="41"/>
  <c r="L118" i="41"/>
  <c r="J52" i="41"/>
  <c r="K52" i="41" s="1"/>
  <c r="L52" i="41"/>
  <c r="J180" i="41"/>
  <c r="L140" i="41"/>
  <c r="J140" i="41"/>
  <c r="K140" i="41" s="1"/>
  <c r="J104" i="41"/>
  <c r="K104" i="41" s="1"/>
  <c r="L202" i="41"/>
  <c r="K201" i="41"/>
  <c r="L188" i="41"/>
  <c r="L185" i="41"/>
  <c r="J182" i="41"/>
  <c r="K182" i="41" s="1"/>
  <c r="L182" i="41"/>
  <c r="L170" i="41"/>
  <c r="J168" i="41"/>
  <c r="K168" i="41" s="1"/>
  <c r="L168" i="41"/>
  <c r="L155" i="41"/>
  <c r="L148" i="41"/>
  <c r="J148" i="41"/>
  <c r="K148" i="41" s="1"/>
  <c r="J146" i="41"/>
  <c r="K146" i="41" s="1"/>
  <c r="K141" i="41"/>
  <c r="J122" i="41"/>
  <c r="K122" i="41" s="1"/>
  <c r="L122" i="41"/>
  <c r="J116" i="41"/>
  <c r="L116" i="41"/>
  <c r="J196" i="41"/>
  <c r="K196" i="41" s="1"/>
  <c r="J185" i="41"/>
  <c r="K185" i="41" s="1"/>
  <c r="L180" i="41"/>
  <c r="L177" i="41"/>
  <c r="J174" i="41"/>
  <c r="K174" i="41" s="1"/>
  <c r="L174" i="41"/>
  <c r="L162" i="41"/>
  <c r="J160" i="41"/>
  <c r="L160" i="41"/>
  <c r="J155" i="41"/>
  <c r="J152" i="41"/>
  <c r="K152" i="41" s="1"/>
  <c r="L152" i="41"/>
  <c r="L150" i="41"/>
  <c r="J120" i="41"/>
  <c r="K120" i="41" s="1"/>
  <c r="J118" i="41"/>
  <c r="J96" i="41"/>
  <c r="K96" i="41" s="1"/>
  <c r="L96" i="41"/>
  <c r="L62" i="41"/>
  <c r="J62" i="41"/>
  <c r="K62" i="41" s="1"/>
  <c r="L110" i="41"/>
  <c r="J108" i="41"/>
  <c r="K108" i="41" s="1"/>
  <c r="L108" i="41"/>
  <c r="K94" i="41"/>
  <c r="J88" i="41"/>
  <c r="L72" i="41"/>
  <c r="L61" i="41"/>
  <c r="J58" i="41"/>
  <c r="K58" i="41" s="1"/>
  <c r="L58" i="41"/>
  <c r="L46" i="41"/>
  <c r="J44" i="41"/>
  <c r="K44" i="41" s="1"/>
  <c r="L44" i="41"/>
  <c r="J114" i="41"/>
  <c r="K114" i="41" s="1"/>
  <c r="L114" i="41"/>
  <c r="L102" i="41"/>
  <c r="J100" i="41"/>
  <c r="K100" i="41" s="1"/>
  <c r="L100" i="41"/>
  <c r="J80" i="41"/>
  <c r="K80" i="41" s="1"/>
  <c r="K69" i="41"/>
  <c r="J50" i="41"/>
  <c r="L50" i="41"/>
  <c r="J106" i="41"/>
  <c r="K106" i="41" s="1"/>
  <c r="L106" i="41"/>
  <c r="L94" i="41"/>
  <c r="J92" i="41"/>
  <c r="K92" i="41" s="1"/>
  <c r="L92" i="41"/>
  <c r="K78" i="41"/>
  <c r="J72" i="41"/>
  <c r="K61" i="41"/>
  <c r="L56" i="41"/>
  <c r="L45" i="41"/>
  <c r="J128" i="41"/>
  <c r="J98" i="41"/>
  <c r="K98" i="41" s="1"/>
  <c r="L98" i="41"/>
  <c r="L86" i="41"/>
  <c r="J84" i="41"/>
  <c r="K84" i="41" s="1"/>
  <c r="L84" i="41"/>
  <c r="J64" i="41"/>
  <c r="K64" i="41" s="1"/>
  <c r="L78" i="41"/>
  <c r="J76" i="41"/>
  <c r="L76" i="41"/>
  <c r="J56" i="41"/>
  <c r="K56" i="41" s="1"/>
  <c r="K45" i="41"/>
  <c r="L134" i="41"/>
  <c r="J132" i="41"/>
  <c r="K132" i="41" s="1"/>
  <c r="L132" i="41"/>
  <c r="J112" i="41"/>
  <c r="J82" i="41"/>
  <c r="K82" i="41" s="1"/>
  <c r="L82" i="41"/>
  <c r="L70" i="41"/>
  <c r="J68" i="41"/>
  <c r="L68" i="41"/>
  <c r="J48" i="41"/>
  <c r="K48" i="41" s="1"/>
  <c r="L342" i="41"/>
  <c r="J345" i="41"/>
  <c r="K345" i="41" s="1"/>
  <c r="K342" i="41"/>
  <c r="L334" i="41"/>
  <c r="J337" i="41"/>
  <c r="K334" i="41"/>
  <c r="L346" i="41"/>
  <c r="J344" i="41"/>
  <c r="K344" i="41" s="1"/>
  <c r="J347" i="41"/>
  <c r="K347" i="41" s="1"/>
  <c r="J339" i="41"/>
  <c r="L343" i="41"/>
  <c r="L335" i="41"/>
  <c r="L344" i="41"/>
  <c r="K343" i="41"/>
  <c r="L336" i="41"/>
  <c r="K335" i="41"/>
  <c r="O188" i="41" l="1"/>
  <c r="O177" i="41"/>
  <c r="O349" i="41"/>
  <c r="O57" i="41"/>
  <c r="O96" i="41"/>
  <c r="O61" i="41"/>
  <c r="O69" i="41"/>
  <c r="O143" i="41"/>
  <c r="O193" i="41"/>
  <c r="O79" i="41"/>
  <c r="O187" i="41"/>
  <c r="O66" i="41"/>
  <c r="O60" i="41"/>
  <c r="O133" i="41"/>
  <c r="O134" i="41"/>
  <c r="O178" i="41"/>
  <c r="O121" i="41"/>
  <c r="O167" i="41"/>
  <c r="O145" i="41"/>
  <c r="O104" i="41"/>
  <c r="O45" i="41"/>
  <c r="O201" i="41"/>
  <c r="O138" i="41"/>
  <c r="O49" i="41"/>
  <c r="O129" i="41"/>
  <c r="O102" i="41"/>
  <c r="O52" i="41"/>
  <c r="O124" i="41"/>
  <c r="O99" i="41"/>
  <c r="O117" i="41"/>
  <c r="O348" i="41"/>
  <c r="O346" i="41"/>
  <c r="O342" i="41"/>
  <c r="O335" i="41"/>
  <c r="O334" i="41"/>
  <c r="O202" i="41"/>
  <c r="O195" i="41"/>
  <c r="O197" i="41"/>
  <c r="O183" i="41"/>
  <c r="O185" i="41"/>
  <c r="O184" i="41"/>
  <c r="O186" i="41"/>
  <c r="O189" i="41"/>
  <c r="O179" i="41"/>
  <c r="O174" i="41"/>
  <c r="O166" i="41"/>
  <c r="O170" i="41"/>
  <c r="O173" i="41"/>
  <c r="O165" i="41"/>
  <c r="O169" i="41"/>
  <c r="O162" i="41"/>
  <c r="O158" i="41"/>
  <c r="O157" i="41"/>
  <c r="O164" i="41"/>
  <c r="O163" i="41"/>
  <c r="K159" i="41"/>
  <c r="O159" i="41" s="1"/>
  <c r="K156" i="41"/>
  <c r="O156" i="41" s="1"/>
  <c r="O148" i="41"/>
  <c r="O147" i="41"/>
  <c r="O144" i="41"/>
  <c r="O140" i="41"/>
  <c r="O139" i="41"/>
  <c r="O141" i="41"/>
  <c r="O146" i="41"/>
  <c r="O130" i="41"/>
  <c r="O135" i="41"/>
  <c r="O123" i="41"/>
  <c r="O113" i="41"/>
  <c r="K119" i="41"/>
  <c r="O119" i="41" s="1"/>
  <c r="O107" i="41"/>
  <c r="O108" i="41"/>
  <c r="O110" i="41"/>
  <c r="O105" i="41"/>
  <c r="K101" i="41"/>
  <c r="O101" i="41" s="1"/>
  <c r="O94" i="41"/>
  <c r="O90" i="41"/>
  <c r="O86" i="41"/>
  <c r="O89" i="41"/>
  <c r="O85" i="41"/>
  <c r="K75" i="41"/>
  <c r="O75" i="41" s="1"/>
  <c r="O81" i="41"/>
  <c r="O78" i="41"/>
  <c r="O77" i="41"/>
  <c r="K72" i="41"/>
  <c r="O72" i="41" s="1"/>
  <c r="O71" i="41"/>
  <c r="O73" i="41"/>
  <c r="O64" i="41"/>
  <c r="O62" i="41"/>
  <c r="K63" i="41"/>
  <c r="O63" i="41" s="1"/>
  <c r="O53" i="41"/>
  <c r="O54" i="41"/>
  <c r="O51" i="41"/>
  <c r="O55" i="41"/>
  <c r="O43" i="41"/>
  <c r="O47" i="41"/>
  <c r="O44" i="41"/>
  <c r="O46" i="41"/>
  <c r="O344" i="41"/>
  <c r="O345" i="41"/>
  <c r="O341" i="41"/>
  <c r="O336" i="41"/>
  <c r="O343" i="41"/>
  <c r="O347" i="41"/>
  <c r="O340" i="41"/>
  <c r="K339" i="41"/>
  <c r="O339" i="41" s="1"/>
  <c r="K337" i="41"/>
  <c r="O337" i="41" s="1"/>
  <c r="O338" i="41"/>
  <c r="O198" i="41"/>
  <c r="O192" i="41"/>
  <c r="O200" i="41"/>
  <c r="O203" i="41"/>
  <c r="O199" i="41"/>
  <c r="O196" i="41"/>
  <c r="O194" i="41"/>
  <c r="K181" i="41"/>
  <c r="O181" i="41" s="1"/>
  <c r="K172" i="41"/>
  <c r="O172" i="41" s="1"/>
  <c r="O182" i="41"/>
  <c r="O190" i="41"/>
  <c r="O176" i="41"/>
  <c r="O191" i="41"/>
  <c r="K175" i="41"/>
  <c r="O175" i="41" s="1"/>
  <c r="K180" i="41"/>
  <c r="O180" i="41" s="1"/>
  <c r="O171" i="41"/>
  <c r="K155" i="41"/>
  <c r="O155" i="41" s="1"/>
  <c r="O154" i="41"/>
  <c r="O161" i="41"/>
  <c r="O152" i="41"/>
  <c r="K160" i="41"/>
  <c r="O160" i="41" s="1"/>
  <c r="K153" i="41"/>
  <c r="O153" i="41" s="1"/>
  <c r="O168" i="41"/>
  <c r="K136" i="41"/>
  <c r="O136" i="41" s="1"/>
  <c r="O142" i="41"/>
  <c r="O150" i="41"/>
  <c r="O149" i="41"/>
  <c r="O132" i="41"/>
  <c r="O137" i="41"/>
  <c r="O151" i="41"/>
  <c r="O120" i="41"/>
  <c r="O126" i="41"/>
  <c r="K118" i="41"/>
  <c r="O118" i="41" s="1"/>
  <c r="O122" i="41"/>
  <c r="K125" i="41"/>
  <c r="O125" i="41" s="1"/>
  <c r="K115" i="41"/>
  <c r="O115" i="41" s="1"/>
  <c r="K131" i="41"/>
  <c r="O131" i="41" s="1"/>
  <c r="K127" i="41"/>
  <c r="O127" i="41" s="1"/>
  <c r="K128" i="41"/>
  <c r="O128" i="41" s="1"/>
  <c r="K116" i="41"/>
  <c r="O116" i="41" s="1"/>
  <c r="K112" i="41"/>
  <c r="O112" i="41" s="1"/>
  <c r="O114" i="41"/>
  <c r="O93" i="41"/>
  <c r="O98" i="41"/>
  <c r="K103" i="41"/>
  <c r="O103" i="41" s="1"/>
  <c r="K95" i="41"/>
  <c r="O95" i="41" s="1"/>
  <c r="K97" i="41"/>
  <c r="O97" i="41" s="1"/>
  <c r="O109" i="41"/>
  <c r="O100" i="41"/>
  <c r="O106" i="41"/>
  <c r="O92" i="41"/>
  <c r="K111" i="41"/>
  <c r="O111" i="41" s="1"/>
  <c r="O82" i="41"/>
  <c r="K87" i="41"/>
  <c r="O87" i="41" s="1"/>
  <c r="O91" i="41"/>
  <c r="K76" i="41"/>
  <c r="O76" i="41" s="1"/>
  <c r="K74" i="41"/>
  <c r="O74" i="41" s="1"/>
  <c r="O80" i="41"/>
  <c r="K83" i="41"/>
  <c r="O83" i="41" s="1"/>
  <c r="O84" i="41"/>
  <c r="K88" i="41"/>
  <c r="O88" i="41" s="1"/>
  <c r="O58" i="41"/>
  <c r="O67" i="41"/>
  <c r="O70" i="41"/>
  <c r="K59" i="41"/>
  <c r="O59" i="41" s="1"/>
  <c r="O65" i="41"/>
  <c r="O56" i="41"/>
  <c r="K68" i="41"/>
  <c r="O68" i="41" s="1"/>
  <c r="O48" i="41"/>
  <c r="K50" i="41"/>
  <c r="O50" i="41" s="1"/>
  <c r="O350" i="41"/>
  <c r="O38" i="42" l="1"/>
  <c r="V14" i="17"/>
  <c r="W14" i="17"/>
  <c r="X14" i="17"/>
  <c r="Y14" i="17"/>
  <c r="Z14" i="17"/>
  <c r="AA14" i="17"/>
  <c r="V15" i="17"/>
  <c r="W15" i="17"/>
  <c r="X15" i="17"/>
  <c r="Y15" i="17"/>
  <c r="Z15" i="17"/>
  <c r="AA15" i="17"/>
  <c r="W13" i="17"/>
  <c r="BU13" i="17" s="1"/>
  <c r="BU151" i="17" s="1"/>
  <c r="AA182" i="17" s="1"/>
  <c r="X13" i="17"/>
  <c r="Y13" i="17"/>
  <c r="Z13" i="17"/>
  <c r="AA13" i="17"/>
  <c r="Q351" i="39" l="1"/>
  <c r="I351" i="39"/>
  <c r="R356" i="39" l="1"/>
  <c r="AP13" i="46" l="1"/>
  <c r="AP14" i="46"/>
  <c r="AP15" i="46"/>
  <c r="AP16" i="46"/>
  <c r="AP17" i="46"/>
  <c r="AP18" i="46"/>
  <c r="AP19" i="46"/>
  <c r="AP20" i="46"/>
  <c r="AP21" i="46"/>
  <c r="AP22" i="46"/>
  <c r="AE125" i="46" l="1"/>
  <c r="AE124" i="46"/>
  <c r="AE123" i="46"/>
  <c r="AE122" i="46"/>
  <c r="AE121" i="46"/>
  <c r="AE120" i="46"/>
  <c r="AE119" i="46"/>
  <c r="AE118" i="46"/>
  <c r="AE117" i="46"/>
  <c r="AE116" i="46"/>
  <c r="AE115" i="46"/>
  <c r="AE114" i="46"/>
  <c r="AE113" i="46"/>
  <c r="AE112" i="46"/>
  <c r="AE111" i="46"/>
  <c r="AE110" i="46"/>
  <c r="AE109" i="46"/>
  <c r="AE108" i="46"/>
  <c r="AE107" i="46"/>
  <c r="AE106" i="46"/>
  <c r="AE105" i="46"/>
  <c r="AE104" i="46"/>
  <c r="AE103" i="46"/>
  <c r="AE102" i="46"/>
  <c r="AE101" i="46"/>
  <c r="AE100" i="46"/>
  <c r="AE99" i="46"/>
  <c r="AE98" i="46"/>
  <c r="AE97" i="46"/>
  <c r="AE96" i="46"/>
  <c r="AE95" i="46"/>
  <c r="AE94" i="46"/>
  <c r="AE93" i="46"/>
  <c r="AE92" i="46"/>
  <c r="AE91" i="46"/>
  <c r="AE90" i="46"/>
  <c r="AE89" i="46"/>
  <c r="AE88" i="46"/>
  <c r="AE87" i="46"/>
  <c r="AE86" i="46"/>
  <c r="AE85" i="46"/>
  <c r="AE84" i="46"/>
  <c r="AE83" i="46"/>
  <c r="AE82" i="46"/>
  <c r="AE81" i="46"/>
  <c r="AE80" i="46"/>
  <c r="AE79" i="46"/>
  <c r="AE78" i="46"/>
  <c r="AE77" i="46"/>
  <c r="AE76" i="46"/>
  <c r="AE75" i="46"/>
  <c r="AE74" i="46"/>
  <c r="AE73" i="46"/>
  <c r="AE72" i="46"/>
  <c r="AE71" i="46"/>
  <c r="AE70" i="46"/>
  <c r="AE69" i="46"/>
  <c r="AE68" i="46"/>
  <c r="AE67" i="46"/>
  <c r="AE66" i="46"/>
  <c r="AE65" i="46"/>
  <c r="AE64" i="46"/>
  <c r="AE63" i="46"/>
  <c r="AE62" i="46"/>
  <c r="AE61" i="46"/>
  <c r="AE60" i="46"/>
  <c r="AE59" i="46"/>
  <c r="AE58" i="46"/>
  <c r="AE57" i="46"/>
  <c r="AE56" i="46"/>
  <c r="AE55" i="46"/>
  <c r="AE54" i="46"/>
  <c r="AE53" i="46"/>
  <c r="AE52" i="46"/>
  <c r="AE51" i="46"/>
  <c r="AE50" i="46"/>
  <c r="AE49" i="46"/>
  <c r="AE48" i="46"/>
  <c r="AE47" i="46"/>
  <c r="AE46" i="46"/>
  <c r="AE45" i="46"/>
  <c r="AE44" i="46"/>
  <c r="AE43" i="46"/>
  <c r="AE42" i="46"/>
  <c r="AE41" i="46"/>
  <c r="AE40" i="46"/>
  <c r="AE39" i="46"/>
  <c r="AE38" i="46"/>
  <c r="AE37" i="46"/>
  <c r="AE36" i="46"/>
  <c r="AE35" i="46"/>
  <c r="AE34" i="46"/>
  <c r="AE33" i="46"/>
  <c r="AE32" i="46"/>
  <c r="AE31" i="46"/>
  <c r="AE30" i="46"/>
  <c r="AE29" i="46"/>
  <c r="AE28" i="46"/>
  <c r="AE27" i="46"/>
  <c r="AE26" i="46"/>
  <c r="AE25" i="46"/>
  <c r="AE24" i="46"/>
  <c r="AE23" i="46"/>
  <c r="AE22" i="46"/>
  <c r="AE21" i="46"/>
  <c r="AE20" i="46"/>
  <c r="AE19" i="46"/>
  <c r="AE18" i="46"/>
  <c r="AE17" i="46"/>
  <c r="AE16" i="46"/>
  <c r="AE15" i="46"/>
  <c r="AE14" i="46"/>
  <c r="AE13" i="46"/>
  <c r="J333" i="41" l="1"/>
  <c r="K333" i="41" s="1"/>
  <c r="L332" i="41"/>
  <c r="J332" i="41"/>
  <c r="K332" i="41"/>
  <c r="L330" i="41"/>
  <c r="J330" i="41"/>
  <c r="J328" i="41"/>
  <c r="L326" i="41"/>
  <c r="J325" i="41"/>
  <c r="K325" i="41" s="1"/>
  <c r="L324" i="41"/>
  <c r="J324" i="41"/>
  <c r="L322" i="41"/>
  <c r="J322" i="41"/>
  <c r="K322" i="41" s="1"/>
  <c r="J321" i="41"/>
  <c r="K321" i="41" s="1"/>
  <c r="L318" i="41"/>
  <c r="J317" i="41"/>
  <c r="K317" i="41" s="1"/>
  <c r="L316" i="41"/>
  <c r="J316" i="41"/>
  <c r="L315" i="41"/>
  <c r="L314" i="41"/>
  <c r="J314" i="41"/>
  <c r="K314" i="41" s="1"/>
  <c r="J312" i="41"/>
  <c r="L310" i="41"/>
  <c r="J309" i="41"/>
  <c r="K309" i="41" s="1"/>
  <c r="L308" i="41"/>
  <c r="J308" i="41"/>
  <c r="L306" i="41"/>
  <c r="J306" i="41"/>
  <c r="J305" i="41"/>
  <c r="L302" i="41"/>
  <c r="J301" i="41"/>
  <c r="K301" i="41" s="1"/>
  <c r="L300" i="41"/>
  <c r="J300" i="41"/>
  <c r="L299" i="41"/>
  <c r="L298" i="41"/>
  <c r="J298" i="41"/>
  <c r="K298" i="41" s="1"/>
  <c r="L294" i="41"/>
  <c r="J293" i="41"/>
  <c r="L292" i="41"/>
  <c r="J292" i="41"/>
  <c r="L291" i="41"/>
  <c r="L290" i="41"/>
  <c r="J290" i="41"/>
  <c r="J289" i="41"/>
  <c r="L286" i="41"/>
  <c r="J285" i="41"/>
  <c r="L284" i="41"/>
  <c r="J284" i="41"/>
  <c r="L282" i="41"/>
  <c r="J282" i="41"/>
  <c r="K282" i="41" s="1"/>
  <c r="L278" i="41"/>
  <c r="J277" i="41"/>
  <c r="L276" i="41"/>
  <c r="J276" i="41"/>
  <c r="L275" i="41"/>
  <c r="L274" i="41"/>
  <c r="J274" i="41"/>
  <c r="K274" i="41" s="1"/>
  <c r="L270" i="41"/>
  <c r="J269" i="41"/>
  <c r="L268" i="41"/>
  <c r="J268" i="41"/>
  <c r="L266" i="41"/>
  <c r="J266" i="41"/>
  <c r="K266" i="41" s="1"/>
  <c r="J264" i="41"/>
  <c r="L262" i="41"/>
  <c r="J261" i="41"/>
  <c r="L260" i="41"/>
  <c r="J260" i="41"/>
  <c r="L258" i="41"/>
  <c r="J258" i="41"/>
  <c r="K258" i="41" s="1"/>
  <c r="J257" i="41"/>
  <c r="L254" i="41"/>
  <c r="J254" i="41"/>
  <c r="K254" i="41" s="1"/>
  <c r="L253" i="41"/>
  <c r="J252" i="41"/>
  <c r="L251" i="41"/>
  <c r="J251" i="41"/>
  <c r="K251" i="41" s="1"/>
  <c r="L250" i="41"/>
  <c r="J250" i="41"/>
  <c r="K250" i="41" s="1"/>
  <c r="L248" i="41"/>
  <c r="L247" i="41"/>
  <c r="J247" i="41"/>
  <c r="L246" i="41"/>
  <c r="J246" i="41"/>
  <c r="K246" i="41" s="1"/>
  <c r="J243" i="41"/>
  <c r="L242" i="41"/>
  <c r="J242" i="41"/>
  <c r="K242" i="41" s="1"/>
  <c r="L241" i="41"/>
  <c r="J241" i="41"/>
  <c r="K241" i="41" s="1"/>
  <c r="J240" i="41"/>
  <c r="L239" i="41"/>
  <c r="L238" i="41"/>
  <c r="J238" i="41"/>
  <c r="J237" i="41"/>
  <c r="K237" i="41" s="1"/>
  <c r="L237" i="41"/>
  <c r="J235" i="41"/>
  <c r="L234" i="41"/>
  <c r="J234" i="41"/>
  <c r="K234" i="41" s="1"/>
  <c r="L233" i="41"/>
  <c r="J233" i="41"/>
  <c r="K233" i="41" s="1"/>
  <c r="L232" i="41"/>
  <c r="J232" i="41"/>
  <c r="K232" i="41" s="1"/>
  <c r="L230" i="41"/>
  <c r="J229" i="41"/>
  <c r="L229" i="41"/>
  <c r="L228" i="41"/>
  <c r="J228" i="41"/>
  <c r="K228" i="41" s="1"/>
  <c r="L226" i="41"/>
  <c r="J226" i="41"/>
  <c r="K226" i="41" s="1"/>
  <c r="L225" i="41"/>
  <c r="L224" i="41"/>
  <c r="J224" i="41"/>
  <c r="L222" i="41"/>
  <c r="J222" i="41"/>
  <c r="K222" i="41" s="1"/>
  <c r="L218" i="41"/>
  <c r="J217" i="41"/>
  <c r="K217" i="41" s="1"/>
  <c r="L217" i="41"/>
  <c r="L216" i="41"/>
  <c r="J216" i="41"/>
  <c r="K216" i="41" s="1"/>
  <c r="L215" i="41"/>
  <c r="L214" i="41"/>
  <c r="J214" i="41"/>
  <c r="K214" i="41" s="1"/>
  <c r="L210" i="41"/>
  <c r="J209" i="41"/>
  <c r="K209" i="41" s="1"/>
  <c r="L209" i="41"/>
  <c r="L208" i="41"/>
  <c r="J208" i="41"/>
  <c r="K208" i="41" s="1"/>
  <c r="L207" i="41"/>
  <c r="L206" i="41"/>
  <c r="J206" i="41"/>
  <c r="K206" i="41" s="1"/>
  <c r="J205" i="41"/>
  <c r="L42" i="41"/>
  <c r="J41" i="41"/>
  <c r="K41" i="41" s="1"/>
  <c r="L41" i="41"/>
  <c r="L40" i="41"/>
  <c r="J40" i="41"/>
  <c r="K40" i="41" s="1"/>
  <c r="L38" i="41"/>
  <c r="J38" i="41"/>
  <c r="K38" i="41" s="1"/>
  <c r="L34" i="41"/>
  <c r="J33" i="41"/>
  <c r="K33" i="41" s="1"/>
  <c r="L33" i="41"/>
  <c r="L32" i="41"/>
  <c r="J32" i="41"/>
  <c r="L31" i="41"/>
  <c r="L30" i="41"/>
  <c r="J30" i="41"/>
  <c r="L29" i="41"/>
  <c r="J29" i="41"/>
  <c r="J28" i="41"/>
  <c r="J27" i="41"/>
  <c r="L26" i="41"/>
  <c r="J25" i="41"/>
  <c r="L25" i="41"/>
  <c r="L24" i="41"/>
  <c r="J24" i="41"/>
  <c r="L23" i="41"/>
  <c r="L22" i="41"/>
  <c r="J22" i="41"/>
  <c r="L21" i="41"/>
  <c r="J17" i="41"/>
  <c r="L17" i="41"/>
  <c r="L16" i="41"/>
  <c r="J16" i="41"/>
  <c r="L15" i="41"/>
  <c r="L14" i="41"/>
  <c r="J14" i="41"/>
  <c r="L12" i="41"/>
  <c r="K30" i="41" l="1"/>
  <c r="N30" i="41"/>
  <c r="M30" i="41"/>
  <c r="K29" i="41"/>
  <c r="N29" i="41"/>
  <c r="M29" i="41"/>
  <c r="K28" i="41"/>
  <c r="N28" i="41"/>
  <c r="M28" i="41"/>
  <c r="N27" i="41"/>
  <c r="M27" i="41"/>
  <c r="K25" i="41"/>
  <c r="N25" i="41"/>
  <c r="M25" i="41"/>
  <c r="K24" i="41"/>
  <c r="N24" i="41"/>
  <c r="M24" i="41"/>
  <c r="K22" i="41"/>
  <c r="N22" i="41"/>
  <c r="M22" i="41"/>
  <c r="K17" i="41"/>
  <c r="N17" i="41"/>
  <c r="M17" i="41"/>
  <c r="K16" i="41"/>
  <c r="O16" i="41" s="1"/>
  <c r="N16" i="41"/>
  <c r="M16" i="41"/>
  <c r="N14" i="41"/>
  <c r="M14" i="41"/>
  <c r="O233" i="41"/>
  <c r="O246" i="41"/>
  <c r="O25" i="41"/>
  <c r="O314" i="41"/>
  <c r="O209" i="41"/>
  <c r="K290" i="41"/>
  <c r="O290" i="41" s="1"/>
  <c r="O250" i="41"/>
  <c r="O254" i="41"/>
  <c r="O222" i="41"/>
  <c r="O226" i="41"/>
  <c r="O217" i="41"/>
  <c r="O33" i="41"/>
  <c r="O332" i="41"/>
  <c r="O322" i="41"/>
  <c r="O258" i="41"/>
  <c r="O234" i="41"/>
  <c r="O237" i="41"/>
  <c r="O232" i="41"/>
  <c r="O242" i="41"/>
  <c r="O228" i="41"/>
  <c r="O208" i="41"/>
  <c r="O40" i="41"/>
  <c r="O41" i="41"/>
  <c r="O38" i="41"/>
  <c r="K32" i="41"/>
  <c r="O32" i="41" s="1"/>
  <c r="O30" i="41"/>
  <c r="O22" i="41"/>
  <c r="K14" i="41"/>
  <c r="O14" i="41" s="1"/>
  <c r="K269" i="41"/>
  <c r="O274" i="41"/>
  <c r="K285" i="41"/>
  <c r="O298" i="41"/>
  <c r="K205" i="41"/>
  <c r="O214" i="41"/>
  <c r="O251" i="41"/>
  <c r="K261" i="41"/>
  <c r="K277" i="41"/>
  <c r="O282" i="41"/>
  <c r="K330" i="41"/>
  <c r="O330" i="41" s="1"/>
  <c r="O206" i="41"/>
  <c r="O241" i="41"/>
  <c r="K243" i="41"/>
  <c r="O266" i="41"/>
  <c r="K293" i="41"/>
  <c r="K306" i="41"/>
  <c r="O306" i="41" s="1"/>
  <c r="O216" i="41"/>
  <c r="K252" i="41"/>
  <c r="K257" i="41"/>
  <c r="K305" i="41"/>
  <c r="L204" i="41"/>
  <c r="L329" i="41"/>
  <c r="L35" i="41"/>
  <c r="L213" i="41"/>
  <c r="J283" i="41"/>
  <c r="K283" i="41" s="1"/>
  <c r="L283" i="41"/>
  <c r="J35" i="41"/>
  <c r="K35" i="41" s="1"/>
  <c r="J204" i="41"/>
  <c r="K204" i="41" s="1"/>
  <c r="J213" i="41"/>
  <c r="K213" i="41" s="1"/>
  <c r="J245" i="41"/>
  <c r="K245" i="41" s="1"/>
  <c r="L249" i="41"/>
  <c r="L265" i="41"/>
  <c r="J18" i="41"/>
  <c r="L20" i="41"/>
  <c r="J23" i="41"/>
  <c r="L211" i="41"/>
  <c r="J211" i="41"/>
  <c r="L220" i="41"/>
  <c r="L223" i="41"/>
  <c r="J249" i="41"/>
  <c r="K249" i="41" s="1"/>
  <c r="L256" i="41"/>
  <c r="J256" i="41"/>
  <c r="K256" i="41" s="1"/>
  <c r="J265" i="41"/>
  <c r="K265" i="41" s="1"/>
  <c r="L279" i="41"/>
  <c r="J279" i="41"/>
  <c r="K279" i="41" s="1"/>
  <c r="J307" i="41"/>
  <c r="K307" i="41" s="1"/>
  <c r="L307" i="41"/>
  <c r="L320" i="41"/>
  <c r="J320" i="41"/>
  <c r="K320" i="41" s="1"/>
  <c r="J329" i="41"/>
  <c r="L18" i="41"/>
  <c r="J20" i="41"/>
  <c r="J26" i="41"/>
  <c r="L28" i="41"/>
  <c r="J31" i="41"/>
  <c r="L37" i="41"/>
  <c r="L205" i="41"/>
  <c r="J215" i="41"/>
  <c r="K215" i="41" s="1"/>
  <c r="J220" i="41"/>
  <c r="L289" i="41"/>
  <c r="K289" i="41"/>
  <c r="L303" i="41"/>
  <c r="J303" i="41"/>
  <c r="K303" i="41" s="1"/>
  <c r="L245" i="41"/>
  <c r="J15" i="41"/>
  <c r="L36" i="41"/>
  <c r="J227" i="41"/>
  <c r="L227" i="41"/>
  <c r="J36" i="41"/>
  <c r="K36" i="41" s="1"/>
  <c r="L212" i="41"/>
  <c r="L221" i="41"/>
  <c r="L231" i="41"/>
  <c r="J259" i="41"/>
  <c r="K259" i="41" s="1"/>
  <c r="L272" i="41"/>
  <c r="J323" i="41"/>
  <c r="K323" i="41" s="1"/>
  <c r="J223" i="41"/>
  <c r="J37" i="41"/>
  <c r="J34" i="41"/>
  <c r="J39" i="41"/>
  <c r="K39" i="41" s="1"/>
  <c r="J13" i="41"/>
  <c r="L19" i="41"/>
  <c r="J207" i="41"/>
  <c r="K207" i="41" s="1"/>
  <c r="J212" i="41"/>
  <c r="K212" i="41" s="1"/>
  <c r="J221" i="41"/>
  <c r="K221" i="41" s="1"/>
  <c r="J231" i="41"/>
  <c r="K231" i="41" s="1"/>
  <c r="L236" i="41"/>
  <c r="L263" i="41"/>
  <c r="J263" i="41"/>
  <c r="K263" i="41" s="1"/>
  <c r="J272" i="41"/>
  <c r="K272" i="41" s="1"/>
  <c r="L296" i="41"/>
  <c r="L313" i="41"/>
  <c r="J313" i="41"/>
  <c r="K313" i="41" s="1"/>
  <c r="L327" i="41"/>
  <c r="J327" i="41"/>
  <c r="K327" i="41" s="1"/>
  <c r="L39" i="41"/>
  <c r="L13" i="41"/>
  <c r="J19" i="41"/>
  <c r="J21" i="41"/>
  <c r="L27" i="41"/>
  <c r="K27" i="41"/>
  <c r="O29" i="41"/>
  <c r="L219" i="41"/>
  <c r="J219" i="41"/>
  <c r="J236" i="41"/>
  <c r="L240" i="41"/>
  <c r="K240" i="41"/>
  <c r="L259" i="41"/>
  <c r="J296" i="41"/>
  <c r="K296" i="41" s="1"/>
  <c r="L323" i="41"/>
  <c r="J275" i="41"/>
  <c r="K275" i="41" s="1"/>
  <c r="L281" i="41"/>
  <c r="L288" i="41"/>
  <c r="L295" i="41"/>
  <c r="J295" i="41"/>
  <c r="K295" i="41" s="1"/>
  <c r="K224" i="41"/>
  <c r="O224" i="41" s="1"/>
  <c r="K229" i="41"/>
  <c r="O229" i="41" s="1"/>
  <c r="K238" i="41"/>
  <c r="O238" i="41" s="1"/>
  <c r="L243" i="41"/>
  <c r="K247" i="41"/>
  <c r="O247" i="41" s="1"/>
  <c r="L252" i="41"/>
  <c r="L255" i="41"/>
  <c r="J255" i="41"/>
  <c r="K255" i="41" s="1"/>
  <c r="J281" i="41"/>
  <c r="J288" i="41"/>
  <c r="K288" i="41" s="1"/>
  <c r="J299" i="41"/>
  <c r="K299" i="41" s="1"/>
  <c r="L305" i="41"/>
  <c r="L312" i="41"/>
  <c r="K312" i="41"/>
  <c r="L319" i="41"/>
  <c r="J319" i="41"/>
  <c r="J267" i="41"/>
  <c r="L273" i="41"/>
  <c r="L280" i="41"/>
  <c r="L287" i="41"/>
  <c r="J287" i="41"/>
  <c r="K287" i="41" s="1"/>
  <c r="J331" i="41"/>
  <c r="K331" i="41" s="1"/>
  <c r="J42" i="41"/>
  <c r="J210" i="41"/>
  <c r="J218" i="41"/>
  <c r="J225" i="41"/>
  <c r="J230" i="41"/>
  <c r="K235" i="41"/>
  <c r="J239" i="41"/>
  <c r="K239" i="41" s="1"/>
  <c r="J244" i="41"/>
  <c r="J248" i="41"/>
  <c r="K248" i="41" s="1"/>
  <c r="J253" i="41"/>
  <c r="K253" i="41" s="1"/>
  <c r="J273" i="41"/>
  <c r="J280" i="41"/>
  <c r="J291" i="41"/>
  <c r="K291" i="41" s="1"/>
  <c r="L297" i="41"/>
  <c r="L304" i="41"/>
  <c r="L311" i="41"/>
  <c r="J311" i="41"/>
  <c r="K311" i="41" s="1"/>
  <c r="L235" i="41"/>
  <c r="L244" i="41"/>
  <c r="L257" i="41"/>
  <c r="L264" i="41"/>
  <c r="K264" i="41"/>
  <c r="L267" i="41"/>
  <c r="L271" i="41"/>
  <c r="J271" i="41"/>
  <c r="J297" i="41"/>
  <c r="J304" i="41"/>
  <c r="K304" i="41" s="1"/>
  <c r="J315" i="41"/>
  <c r="K315" i="41" s="1"/>
  <c r="L321" i="41"/>
  <c r="L328" i="41"/>
  <c r="K328" i="41"/>
  <c r="L331" i="41"/>
  <c r="K260" i="41"/>
  <c r="O260" i="41" s="1"/>
  <c r="L261" i="41"/>
  <c r="K268" i="41"/>
  <c r="O268" i="41" s="1"/>
  <c r="L269" i="41"/>
  <c r="K276" i="41"/>
  <c r="O276" i="41" s="1"/>
  <c r="L277" i="41"/>
  <c r="K284" i="41"/>
  <c r="O284" i="41" s="1"/>
  <c r="L285" i="41"/>
  <c r="K292" i="41"/>
  <c r="O292" i="41" s="1"/>
  <c r="L293" i="41"/>
  <c r="K300" i="41"/>
  <c r="O300" i="41" s="1"/>
  <c r="L301" i="41"/>
  <c r="O301" i="41" s="1"/>
  <c r="K308" i="41"/>
  <c r="O308" i="41" s="1"/>
  <c r="L309" i="41"/>
  <c r="O309" i="41" s="1"/>
  <c r="K316" i="41"/>
  <c r="O316" i="41" s="1"/>
  <c r="L317" i="41"/>
  <c r="O317" i="41" s="1"/>
  <c r="K324" i="41"/>
  <c r="O324" i="41" s="1"/>
  <c r="L325" i="41"/>
  <c r="O325" i="41" s="1"/>
  <c r="L333" i="41"/>
  <c r="O333" i="41" s="1"/>
  <c r="J262" i="41"/>
  <c r="J270" i="41"/>
  <c r="J278" i="41"/>
  <c r="J286" i="41"/>
  <c r="J294" i="41"/>
  <c r="J302" i="41"/>
  <c r="J310" i="41"/>
  <c r="J318" i="41"/>
  <c r="J326" i="41"/>
  <c r="K12" i="41"/>
  <c r="O24" i="41" l="1"/>
  <c r="O17" i="41"/>
  <c r="O28" i="41"/>
  <c r="K31" i="41"/>
  <c r="N31" i="41"/>
  <c r="M31" i="41"/>
  <c r="N26" i="41"/>
  <c r="M26" i="41"/>
  <c r="K23" i="41"/>
  <c r="N23" i="41"/>
  <c r="M23" i="41"/>
  <c r="N21" i="41"/>
  <c r="M21" i="41"/>
  <c r="K20" i="41"/>
  <c r="N20" i="41"/>
  <c r="M20" i="41"/>
  <c r="K19" i="41"/>
  <c r="N19" i="41"/>
  <c r="M19" i="41"/>
  <c r="K18" i="41"/>
  <c r="N18" i="41"/>
  <c r="M18" i="41"/>
  <c r="O18" i="41" s="1"/>
  <c r="K15" i="41"/>
  <c r="N15" i="41"/>
  <c r="M15" i="41"/>
  <c r="K13" i="41"/>
  <c r="N13" i="41"/>
  <c r="M13" i="41"/>
  <c r="O289" i="41"/>
  <c r="O264" i="41"/>
  <c r="O288" i="41"/>
  <c r="O207" i="41"/>
  <c r="O259" i="41"/>
  <c r="O240" i="41"/>
  <c r="O313" i="41"/>
  <c r="O293" i="41"/>
  <c r="O327" i="41"/>
  <c r="O323" i="41"/>
  <c r="O320" i="41"/>
  <c r="O321" i="41"/>
  <c r="O312" i="41"/>
  <c r="O307" i="41"/>
  <c r="O299" i="41"/>
  <c r="O243" i="41"/>
  <c r="O235" i="41"/>
  <c r="O231" i="41"/>
  <c r="O39" i="41"/>
  <c r="O31" i="41"/>
  <c r="O331" i="41"/>
  <c r="O328" i="41"/>
  <c r="K329" i="41"/>
  <c r="O329" i="41" s="1"/>
  <c r="O305" i="41"/>
  <c r="O287" i="41"/>
  <c r="O275" i="41"/>
  <c r="O291" i="41"/>
  <c r="O285" i="41"/>
  <c r="O277" i="41"/>
  <c r="O261" i="41"/>
  <c r="O252" i="41"/>
  <c r="O265" i="41"/>
  <c r="O257" i="41"/>
  <c r="O263" i="41"/>
  <c r="O256" i="41"/>
  <c r="O269" i="41"/>
  <c r="K220" i="41"/>
  <c r="O220" i="41" s="1"/>
  <c r="K223" i="41"/>
  <c r="O223" i="41" s="1"/>
  <c r="O204" i="41"/>
  <c r="O205" i="41"/>
  <c r="O35" i="41"/>
  <c r="O36" i="41"/>
  <c r="O27" i="41"/>
  <c r="O20" i="41"/>
  <c r="K42" i="41"/>
  <c r="O42" i="41" s="1"/>
  <c r="K270" i="41"/>
  <c r="O270" i="41" s="1"/>
  <c r="K225" i="41"/>
  <c r="O225" i="41" s="1"/>
  <c r="K280" i="41"/>
  <c r="O280" i="41" s="1"/>
  <c r="O311" i="41"/>
  <c r="K267" i="41"/>
  <c r="O267" i="41" s="1"/>
  <c r="K218" i="41"/>
  <c r="O218" i="41" s="1"/>
  <c r="O295" i="41"/>
  <c r="K34" i="41"/>
  <c r="O34" i="41" s="1"/>
  <c r="O272" i="41"/>
  <c r="O212" i="41"/>
  <c r="O303" i="41"/>
  <c r="O215" i="41"/>
  <c r="K211" i="41"/>
  <c r="O211" i="41" s="1"/>
  <c r="O283" i="41"/>
  <c r="K286" i="41"/>
  <c r="O286" i="41" s="1"/>
  <c r="K326" i="41"/>
  <c r="O326" i="41" s="1"/>
  <c r="K262" i="41"/>
  <c r="O262" i="41" s="1"/>
  <c r="K273" i="41"/>
  <c r="O273" i="41" s="1"/>
  <c r="K318" i="41"/>
  <c r="O318" i="41" s="1"/>
  <c r="O315" i="41"/>
  <c r="O253" i="41"/>
  <c r="K210" i="41"/>
  <c r="O210" i="41" s="1"/>
  <c r="K281" i="41"/>
  <c r="O281" i="41" s="1"/>
  <c r="O213" i="41"/>
  <c r="O249" i="41"/>
  <c r="O221" i="41"/>
  <c r="K310" i="41"/>
  <c r="O310" i="41" s="1"/>
  <c r="K230" i="41"/>
  <c r="O230" i="41" s="1"/>
  <c r="O248" i="41"/>
  <c r="K278" i="41"/>
  <c r="O278" i="41" s="1"/>
  <c r="K302" i="41"/>
  <c r="O302" i="41" s="1"/>
  <c r="K271" i="41"/>
  <c r="O271" i="41" s="1"/>
  <c r="O304" i="41"/>
  <c r="K244" i="41"/>
  <c r="O244" i="41" s="1"/>
  <c r="K319" i="41"/>
  <c r="O319" i="41" s="1"/>
  <c r="K219" i="41"/>
  <c r="O219" i="41" s="1"/>
  <c r="K21" i="41"/>
  <c r="O21" i="41" s="1"/>
  <c r="K236" i="41"/>
  <c r="O236" i="41" s="1"/>
  <c r="K26" i="41"/>
  <c r="O26" i="41" s="1"/>
  <c r="K37" i="41"/>
  <c r="O37" i="41" s="1"/>
  <c r="K294" i="41"/>
  <c r="O294" i="41" s="1"/>
  <c r="K297" i="41"/>
  <c r="O297" i="41" s="1"/>
  <c r="O239" i="41"/>
  <c r="O255" i="41"/>
  <c r="O296" i="41"/>
  <c r="K227" i="41"/>
  <c r="O227" i="41" s="1"/>
  <c r="O279" i="41"/>
  <c r="O245" i="41"/>
  <c r="O12" i="41"/>
  <c r="O19" i="41" l="1"/>
  <c r="O23" i="41"/>
  <c r="O15" i="41"/>
  <c r="O13" i="41"/>
  <c r="N516" i="41" l="1"/>
  <c r="AI12" i="46"/>
  <c r="AJ12" i="46" s="1"/>
  <c r="AK12" i="46" s="1"/>
  <c r="B26" i="42"/>
  <c r="B19" i="42"/>
  <c r="AF12" i="46"/>
  <c r="AG12" i="46" s="1"/>
  <c r="Z13" i="46"/>
  <c r="AF13" i="46"/>
  <c r="AG13" i="46" s="1"/>
  <c r="AI13" i="46"/>
  <c r="AJ13" i="46" s="1"/>
  <c r="AK13" i="46" s="1"/>
  <c r="AF14" i="46"/>
  <c r="AG14" i="46" s="1"/>
  <c r="AI14" i="46"/>
  <c r="AJ14" i="46" s="1"/>
  <c r="Z15" i="46"/>
  <c r="AF15" i="46"/>
  <c r="AG15" i="46" s="1"/>
  <c r="AI15" i="46"/>
  <c r="AJ15" i="46" s="1"/>
  <c r="AK15" i="46" s="1"/>
  <c r="Z16" i="46"/>
  <c r="AF16" i="46"/>
  <c r="AG16" i="46" s="1"/>
  <c r="AI16" i="46"/>
  <c r="AJ16" i="46" s="1"/>
  <c r="AK16" i="46" s="1"/>
  <c r="Z17" i="46"/>
  <c r="AF17" i="46"/>
  <c r="AG17" i="46" s="1"/>
  <c r="AI17" i="46"/>
  <c r="AJ17" i="46" s="1"/>
  <c r="AK17" i="46" s="1"/>
  <c r="Z18" i="46"/>
  <c r="AF18" i="46"/>
  <c r="AG18" i="46" s="1"/>
  <c r="AI18" i="46"/>
  <c r="AJ18" i="46" s="1"/>
  <c r="AK18" i="46" s="1"/>
  <c r="AA19" i="46"/>
  <c r="AF19" i="46"/>
  <c r="AG19" i="46" s="1"/>
  <c r="AI19" i="46"/>
  <c r="AJ19" i="46" s="1"/>
  <c r="AK19" i="46" s="1"/>
  <c r="Z20" i="46"/>
  <c r="AF20" i="46"/>
  <c r="AG20" i="46" s="1"/>
  <c r="AI20" i="46"/>
  <c r="AJ20" i="46" s="1"/>
  <c r="AK20" i="46" s="1"/>
  <c r="Z21" i="46"/>
  <c r="AF21" i="46"/>
  <c r="AG21" i="46" s="1"/>
  <c r="AI21" i="46"/>
  <c r="AJ21" i="46" s="1"/>
  <c r="AK21" i="46" s="1"/>
  <c r="Z22" i="46"/>
  <c r="AF22" i="46"/>
  <c r="AG22" i="46" s="1"/>
  <c r="AI22" i="46"/>
  <c r="AJ22" i="46" s="1"/>
  <c r="AK22" i="46" s="1"/>
  <c r="Z23" i="46"/>
  <c r="AF23" i="46"/>
  <c r="AG23" i="46" s="1"/>
  <c r="AI23" i="46"/>
  <c r="AJ23" i="46" s="1"/>
  <c r="AK23" i="46" s="1"/>
  <c r="Z24" i="46"/>
  <c r="AF24" i="46"/>
  <c r="AG24" i="46" s="1"/>
  <c r="AI24" i="46"/>
  <c r="AJ24" i="46" s="1"/>
  <c r="AK24" i="46" s="1"/>
  <c r="Z25" i="46"/>
  <c r="AF25" i="46"/>
  <c r="AG25" i="46" s="1"/>
  <c r="AI25" i="46"/>
  <c r="AJ25" i="46" s="1"/>
  <c r="AK25" i="46" s="1"/>
  <c r="Z26" i="46"/>
  <c r="AF26" i="46"/>
  <c r="AG26" i="46" s="1"/>
  <c r="AI26" i="46"/>
  <c r="AJ26" i="46" s="1"/>
  <c r="AK26" i="46" s="1"/>
  <c r="Z27" i="46"/>
  <c r="AF27" i="46"/>
  <c r="AG27" i="46" s="1"/>
  <c r="AI27" i="46"/>
  <c r="AJ27" i="46" s="1"/>
  <c r="AK27" i="46" s="1"/>
  <c r="AF28" i="46"/>
  <c r="AG28" i="46" s="1"/>
  <c r="AI28" i="46"/>
  <c r="AJ28" i="46" s="1"/>
  <c r="AK28" i="46" s="1"/>
  <c r="AF29" i="46"/>
  <c r="AG29" i="46" s="1"/>
  <c r="AI29" i="46"/>
  <c r="AJ29" i="46" s="1"/>
  <c r="AK29" i="46" s="1"/>
  <c r="AF30" i="46"/>
  <c r="AG30" i="46" s="1"/>
  <c r="AI30" i="46"/>
  <c r="AJ30" i="46" s="1"/>
  <c r="AK30" i="46" s="1"/>
  <c r="AF31" i="46"/>
  <c r="AG31" i="46" s="1"/>
  <c r="AI31" i="46"/>
  <c r="AJ31" i="46" s="1"/>
  <c r="AK31" i="46" s="1"/>
  <c r="AF32" i="46"/>
  <c r="AG32" i="46" s="1"/>
  <c r="AI32" i="46"/>
  <c r="AJ32" i="46" s="1"/>
  <c r="AK32" i="46" s="1"/>
  <c r="AF33" i="46"/>
  <c r="AG33" i="46" s="1"/>
  <c r="AI33" i="46"/>
  <c r="AJ33" i="46" s="1"/>
  <c r="AK33" i="46" s="1"/>
  <c r="AF34" i="46"/>
  <c r="AG34" i="46" s="1"/>
  <c r="AI34" i="46"/>
  <c r="AJ34" i="46" s="1"/>
  <c r="AK34" i="46" s="1"/>
  <c r="AF35" i="46"/>
  <c r="AG35" i="46" s="1"/>
  <c r="AI35" i="46"/>
  <c r="AJ35" i="46" s="1"/>
  <c r="AK35" i="46" s="1"/>
  <c r="AF36" i="46"/>
  <c r="AG36" i="46" s="1"/>
  <c r="AI36" i="46"/>
  <c r="AJ36" i="46" s="1"/>
  <c r="AK36" i="46" s="1"/>
  <c r="AF37" i="46"/>
  <c r="AG37" i="46" s="1"/>
  <c r="AI37" i="46"/>
  <c r="AJ37" i="46" s="1"/>
  <c r="AK37" i="46" s="1"/>
  <c r="AF38" i="46"/>
  <c r="AG38" i="46" s="1"/>
  <c r="AI38" i="46"/>
  <c r="AJ38" i="46" s="1"/>
  <c r="AK38" i="46" s="1"/>
  <c r="AF39" i="46"/>
  <c r="AG39" i="46" s="1"/>
  <c r="AI39" i="46"/>
  <c r="AJ39" i="46" s="1"/>
  <c r="AK39" i="46" s="1"/>
  <c r="AF40" i="46"/>
  <c r="AG40" i="46" s="1"/>
  <c r="AI40" i="46"/>
  <c r="AJ40" i="46" s="1"/>
  <c r="AK40" i="46" s="1"/>
  <c r="AF41" i="46"/>
  <c r="AG41" i="46" s="1"/>
  <c r="AI41" i="46"/>
  <c r="AJ41" i="46" s="1"/>
  <c r="AK41" i="46" s="1"/>
  <c r="AF42" i="46"/>
  <c r="AG42" i="46" s="1"/>
  <c r="AI42" i="46"/>
  <c r="AJ42" i="46" s="1"/>
  <c r="AK42" i="46" s="1"/>
  <c r="AF43" i="46"/>
  <c r="AG43" i="46" s="1"/>
  <c r="AI43" i="46"/>
  <c r="AJ43" i="46" s="1"/>
  <c r="AK43" i="46" s="1"/>
  <c r="AF44" i="46"/>
  <c r="AG44" i="46" s="1"/>
  <c r="AI44" i="46"/>
  <c r="AJ44" i="46" s="1"/>
  <c r="AK44" i="46" s="1"/>
  <c r="AF45" i="46"/>
  <c r="AG45" i="46" s="1"/>
  <c r="AI45" i="46"/>
  <c r="AJ45" i="46" s="1"/>
  <c r="AK45" i="46" s="1"/>
  <c r="AF46" i="46"/>
  <c r="AG46" i="46" s="1"/>
  <c r="AI46" i="46"/>
  <c r="AJ46" i="46" s="1"/>
  <c r="AK46" i="46" s="1"/>
  <c r="AF47" i="46"/>
  <c r="AG47" i="46" s="1"/>
  <c r="AI47" i="46"/>
  <c r="AJ47" i="46" s="1"/>
  <c r="AK47" i="46" s="1"/>
  <c r="AF48" i="46"/>
  <c r="AG48" i="46" s="1"/>
  <c r="AI48" i="46"/>
  <c r="AJ48" i="46" s="1"/>
  <c r="AK48" i="46" s="1"/>
  <c r="AF49" i="46"/>
  <c r="AG49" i="46" s="1"/>
  <c r="AI49" i="46"/>
  <c r="AJ49" i="46" s="1"/>
  <c r="AK49" i="46" s="1"/>
  <c r="AF50" i="46"/>
  <c r="AG50" i="46" s="1"/>
  <c r="AI50" i="46"/>
  <c r="AJ50" i="46" s="1"/>
  <c r="AK50" i="46" s="1"/>
  <c r="AF51" i="46"/>
  <c r="AG51" i="46" s="1"/>
  <c r="AI51" i="46"/>
  <c r="AJ51" i="46" s="1"/>
  <c r="AK51" i="46" s="1"/>
  <c r="AF52" i="46"/>
  <c r="AG52" i="46" s="1"/>
  <c r="AI52" i="46"/>
  <c r="AJ52" i="46" s="1"/>
  <c r="AK52" i="46" s="1"/>
  <c r="Z53" i="46"/>
  <c r="AF53" i="46"/>
  <c r="AG53" i="46" s="1"/>
  <c r="AI53" i="46"/>
  <c r="AJ53" i="46" s="1"/>
  <c r="AK53" i="46" s="1"/>
  <c r="AC54" i="46"/>
  <c r="AF54" i="46"/>
  <c r="AG54" i="46" s="1"/>
  <c r="AI54" i="46"/>
  <c r="AJ54" i="46" s="1"/>
  <c r="AK54" i="46" s="1"/>
  <c r="AC55" i="46"/>
  <c r="AF55" i="46"/>
  <c r="AG55" i="46" s="1"/>
  <c r="AI55" i="46"/>
  <c r="AJ55" i="46" s="1"/>
  <c r="AK55" i="46" s="1"/>
  <c r="AC56" i="46"/>
  <c r="AF56" i="46"/>
  <c r="AG56" i="46" s="1"/>
  <c r="AI56" i="46"/>
  <c r="AJ56" i="46" s="1"/>
  <c r="AK56" i="46" s="1"/>
  <c r="AC57" i="46"/>
  <c r="AF57" i="46"/>
  <c r="AG57" i="46" s="1"/>
  <c r="AI57" i="46"/>
  <c r="AJ57" i="46" s="1"/>
  <c r="AK57" i="46" s="1"/>
  <c r="AC58" i="46"/>
  <c r="AF58" i="46"/>
  <c r="AG58" i="46" s="1"/>
  <c r="AI58" i="46"/>
  <c r="AJ58" i="46" s="1"/>
  <c r="AK58" i="46" s="1"/>
  <c r="AC59" i="46"/>
  <c r="AF59" i="46"/>
  <c r="AG59" i="46" s="1"/>
  <c r="AI59" i="46"/>
  <c r="AJ59" i="46" s="1"/>
  <c r="AK59" i="46" s="1"/>
  <c r="AC60" i="46"/>
  <c r="AF60" i="46"/>
  <c r="AG60" i="46" s="1"/>
  <c r="AI60" i="46"/>
  <c r="AJ60" i="46" s="1"/>
  <c r="AK60" i="46" s="1"/>
  <c r="AC61" i="46"/>
  <c r="AF61" i="46"/>
  <c r="AG61" i="46" s="1"/>
  <c r="AI61" i="46"/>
  <c r="AJ61" i="46" s="1"/>
  <c r="AK61" i="46" s="1"/>
  <c r="AC62" i="46"/>
  <c r="AF62" i="46"/>
  <c r="AG62" i="46" s="1"/>
  <c r="AI62" i="46"/>
  <c r="AJ62" i="46" s="1"/>
  <c r="AK62" i="46" s="1"/>
  <c r="AC63" i="46"/>
  <c r="AF63" i="46"/>
  <c r="AG63" i="46" s="1"/>
  <c r="AI63" i="46"/>
  <c r="AJ63" i="46" s="1"/>
  <c r="AK63" i="46" s="1"/>
  <c r="AC64" i="46"/>
  <c r="AF64" i="46"/>
  <c r="AG64" i="46" s="1"/>
  <c r="AI64" i="46"/>
  <c r="AJ64" i="46" s="1"/>
  <c r="AK64" i="46" s="1"/>
  <c r="AC65" i="46"/>
  <c r="AF65" i="46"/>
  <c r="AG65" i="46" s="1"/>
  <c r="AI65" i="46"/>
  <c r="AJ65" i="46" s="1"/>
  <c r="AK65" i="46" s="1"/>
  <c r="AC66" i="46"/>
  <c r="AF66" i="46"/>
  <c r="AG66" i="46" s="1"/>
  <c r="AI66" i="46"/>
  <c r="AJ66" i="46" s="1"/>
  <c r="AK66" i="46" s="1"/>
  <c r="AC67" i="46"/>
  <c r="AF67" i="46"/>
  <c r="AG67" i="46" s="1"/>
  <c r="AI67" i="46"/>
  <c r="AJ67" i="46" s="1"/>
  <c r="AK67" i="46" s="1"/>
  <c r="AC68" i="46"/>
  <c r="AF68" i="46"/>
  <c r="AG68" i="46" s="1"/>
  <c r="AI68" i="46"/>
  <c r="AJ68" i="46" s="1"/>
  <c r="AK68" i="46" s="1"/>
  <c r="AC69" i="46"/>
  <c r="AF69" i="46"/>
  <c r="AG69" i="46" s="1"/>
  <c r="AI69" i="46"/>
  <c r="AJ69" i="46" s="1"/>
  <c r="AK69" i="46" s="1"/>
  <c r="AC70" i="46"/>
  <c r="AF70" i="46"/>
  <c r="AG70" i="46" s="1"/>
  <c r="AI70" i="46"/>
  <c r="AJ70" i="46" s="1"/>
  <c r="AK70" i="46" s="1"/>
  <c r="Z71" i="46"/>
  <c r="AF71" i="46"/>
  <c r="AG71" i="46" s="1"/>
  <c r="AI71" i="46"/>
  <c r="AJ71" i="46" s="1"/>
  <c r="AK71" i="46" s="1"/>
  <c r="AC72" i="46"/>
  <c r="AF72" i="46"/>
  <c r="AG72" i="46" s="1"/>
  <c r="AI72" i="46"/>
  <c r="AJ72" i="46" s="1"/>
  <c r="AK72" i="46" s="1"/>
  <c r="Z73" i="46"/>
  <c r="AF73" i="46"/>
  <c r="AG73" i="46" s="1"/>
  <c r="AI73" i="46"/>
  <c r="AJ73" i="46" s="1"/>
  <c r="AK73" i="46" s="1"/>
  <c r="Z74" i="46"/>
  <c r="AF74" i="46"/>
  <c r="AG74" i="46" s="1"/>
  <c r="AI74" i="46"/>
  <c r="AJ74" i="46" s="1"/>
  <c r="AK74" i="46" s="1"/>
  <c r="Z75" i="46"/>
  <c r="AF75" i="46"/>
  <c r="AG75" i="46" s="1"/>
  <c r="AI75" i="46"/>
  <c r="AJ75" i="46" s="1"/>
  <c r="AK75" i="46" s="1"/>
  <c r="Z76" i="46"/>
  <c r="AF76" i="46"/>
  <c r="AG76" i="46" s="1"/>
  <c r="AI76" i="46"/>
  <c r="AJ76" i="46" s="1"/>
  <c r="AK76" i="46" s="1"/>
  <c r="AA77" i="46"/>
  <c r="AF77" i="46"/>
  <c r="AG77" i="46" s="1"/>
  <c r="AI77" i="46"/>
  <c r="AJ77" i="46" s="1"/>
  <c r="AK77" i="46" s="1"/>
  <c r="Z78" i="46"/>
  <c r="AF78" i="46"/>
  <c r="AG78" i="46" s="1"/>
  <c r="AI78" i="46"/>
  <c r="AJ78" i="46" s="1"/>
  <c r="AK78" i="46" s="1"/>
  <c r="AA79" i="46"/>
  <c r="AF79" i="46"/>
  <c r="AG79" i="46" s="1"/>
  <c r="AI79" i="46"/>
  <c r="AJ79" i="46" s="1"/>
  <c r="AK79" i="46" s="1"/>
  <c r="AC80" i="46"/>
  <c r="AF80" i="46"/>
  <c r="AG80" i="46" s="1"/>
  <c r="AI80" i="46"/>
  <c r="AJ80" i="46" s="1"/>
  <c r="AK80" i="46" s="1"/>
  <c r="Z81" i="46"/>
  <c r="AF81" i="46"/>
  <c r="AG81" i="46" s="1"/>
  <c r="AI81" i="46"/>
  <c r="AJ81" i="46" s="1"/>
  <c r="AK81" i="46" s="1"/>
  <c r="AC82" i="46"/>
  <c r="AF82" i="46"/>
  <c r="AG82" i="46" s="1"/>
  <c r="AI82" i="46"/>
  <c r="AJ82" i="46" s="1"/>
  <c r="AK82" i="46" s="1"/>
  <c r="Z83" i="46"/>
  <c r="AF83" i="46"/>
  <c r="AG83" i="46" s="1"/>
  <c r="AI83" i="46"/>
  <c r="AJ83" i="46" s="1"/>
  <c r="AK83" i="46" s="1"/>
  <c r="Z84" i="46"/>
  <c r="AF84" i="46"/>
  <c r="AG84" i="46" s="1"/>
  <c r="AI84" i="46"/>
  <c r="AJ84" i="46" s="1"/>
  <c r="AK84" i="46" s="1"/>
  <c r="Z85" i="46"/>
  <c r="AF85" i="46"/>
  <c r="AG85" i="46" s="1"/>
  <c r="AI85" i="46"/>
  <c r="AJ85" i="46" s="1"/>
  <c r="AK85" i="46" s="1"/>
  <c r="Z86" i="46"/>
  <c r="AF86" i="46"/>
  <c r="AG86" i="46" s="1"/>
  <c r="AI86" i="46"/>
  <c r="AJ86" i="46" s="1"/>
  <c r="AK86" i="46" s="1"/>
  <c r="Z87" i="46"/>
  <c r="AF87" i="46"/>
  <c r="AG87" i="46" s="1"/>
  <c r="AI87" i="46"/>
  <c r="AJ87" i="46" s="1"/>
  <c r="AK87" i="46" s="1"/>
  <c r="AB88" i="46"/>
  <c r="AF88" i="46"/>
  <c r="AG88" i="46" s="1"/>
  <c r="AI88" i="46"/>
  <c r="AJ88" i="46" s="1"/>
  <c r="AK88" i="46" s="1"/>
  <c r="AB89" i="46"/>
  <c r="AF89" i="46"/>
  <c r="AG89" i="46" s="1"/>
  <c r="AI89" i="46"/>
  <c r="AJ89" i="46" s="1"/>
  <c r="AK89" i="46" s="1"/>
  <c r="AA90" i="46"/>
  <c r="AF90" i="46"/>
  <c r="AG90" i="46" s="1"/>
  <c r="AI90" i="46"/>
  <c r="AJ90" i="46" s="1"/>
  <c r="AK90" i="46" s="1"/>
  <c r="AA91" i="46"/>
  <c r="AF91" i="46"/>
  <c r="AG91" i="46" s="1"/>
  <c r="AI91" i="46"/>
  <c r="AJ91" i="46" s="1"/>
  <c r="AK91" i="46" s="1"/>
  <c r="AA92" i="46"/>
  <c r="AF92" i="46"/>
  <c r="AG92" i="46" s="1"/>
  <c r="AI92" i="46"/>
  <c r="AJ92" i="46" s="1"/>
  <c r="AK92" i="46" s="1"/>
  <c r="Z93" i="46"/>
  <c r="AF93" i="46"/>
  <c r="AG93" i="46" s="1"/>
  <c r="AI93" i="46"/>
  <c r="AJ93" i="46" s="1"/>
  <c r="AK93" i="46" s="1"/>
  <c r="Z94" i="46"/>
  <c r="AF94" i="46"/>
  <c r="AG94" i="46" s="1"/>
  <c r="AI94" i="46"/>
  <c r="AJ94" i="46" s="1"/>
  <c r="AK94" i="46" s="1"/>
  <c r="Z95" i="46"/>
  <c r="AF95" i="46"/>
  <c r="AG95" i="46" s="1"/>
  <c r="AI95" i="46"/>
  <c r="AJ95" i="46" s="1"/>
  <c r="AK95" i="46" s="1"/>
  <c r="AA96" i="46"/>
  <c r="AF96" i="46"/>
  <c r="AG96" i="46" s="1"/>
  <c r="AI96" i="46"/>
  <c r="AJ96" i="46" s="1"/>
  <c r="AK96" i="46" s="1"/>
  <c r="AA97" i="46"/>
  <c r="AF97" i="46"/>
  <c r="AG97" i="46" s="1"/>
  <c r="AI97" i="46"/>
  <c r="AJ97" i="46" s="1"/>
  <c r="AK97" i="46" s="1"/>
  <c r="AA98" i="46"/>
  <c r="AF98" i="46"/>
  <c r="AG98" i="46" s="1"/>
  <c r="AI98" i="46"/>
  <c r="AJ98" i="46" s="1"/>
  <c r="AK98" i="46" s="1"/>
  <c r="Z99" i="46"/>
  <c r="AF99" i="46"/>
  <c r="AG99" i="46" s="1"/>
  <c r="AI99" i="46"/>
  <c r="AJ99" i="46" s="1"/>
  <c r="AK99" i="46" s="1"/>
  <c r="Z100" i="46"/>
  <c r="AF100" i="46"/>
  <c r="AG100" i="46" s="1"/>
  <c r="AI100" i="46"/>
  <c r="AJ100" i="46" s="1"/>
  <c r="AK100" i="46" s="1"/>
  <c r="AA101" i="46"/>
  <c r="AF101" i="46"/>
  <c r="AG101" i="46" s="1"/>
  <c r="AI101" i="46"/>
  <c r="AJ101" i="46" s="1"/>
  <c r="AK101" i="46" s="1"/>
  <c r="Z102" i="46"/>
  <c r="AF102" i="46"/>
  <c r="AG102" i="46" s="1"/>
  <c r="AI102" i="46"/>
  <c r="AJ102" i="46" s="1"/>
  <c r="AK102" i="46" s="1"/>
  <c r="AB103" i="46"/>
  <c r="AF103" i="46"/>
  <c r="AG103" i="46" s="1"/>
  <c r="AI103" i="46"/>
  <c r="AJ103" i="46" s="1"/>
  <c r="AK103" i="46" s="1"/>
  <c r="AA104" i="46"/>
  <c r="AF104" i="46"/>
  <c r="AG104" i="46" s="1"/>
  <c r="AI104" i="46"/>
  <c r="AJ104" i="46" s="1"/>
  <c r="AK104" i="46" s="1"/>
  <c r="Z105" i="46"/>
  <c r="AF105" i="46"/>
  <c r="AG105" i="46" s="1"/>
  <c r="AI105" i="46"/>
  <c r="AJ105" i="46" s="1"/>
  <c r="AK105" i="46" s="1"/>
  <c r="AA106" i="46"/>
  <c r="AF106" i="46"/>
  <c r="AG106" i="46" s="1"/>
  <c r="AI106" i="46"/>
  <c r="AJ106" i="46" s="1"/>
  <c r="AK106" i="46" s="1"/>
  <c r="AA107" i="46"/>
  <c r="AF107" i="46"/>
  <c r="AG107" i="46" s="1"/>
  <c r="AI107" i="46"/>
  <c r="AJ107" i="46" s="1"/>
  <c r="AK107" i="46" s="1"/>
  <c r="AA108" i="46"/>
  <c r="AF108" i="46"/>
  <c r="AG108" i="46" s="1"/>
  <c r="AI108" i="46"/>
  <c r="AJ108" i="46" s="1"/>
  <c r="AK108" i="46" s="1"/>
  <c r="AA109" i="46"/>
  <c r="AF109" i="46"/>
  <c r="AG109" i="46" s="1"/>
  <c r="AI109" i="46"/>
  <c r="AJ109" i="46" s="1"/>
  <c r="AK109" i="46" s="1"/>
  <c r="AA110" i="46"/>
  <c r="AF110" i="46"/>
  <c r="AG110" i="46" s="1"/>
  <c r="AI110" i="46"/>
  <c r="AJ110" i="46" s="1"/>
  <c r="AK110" i="46" s="1"/>
  <c r="AA111" i="46"/>
  <c r="AF111" i="46"/>
  <c r="AG111" i="46" s="1"/>
  <c r="AI111" i="46"/>
  <c r="AJ111" i="46" s="1"/>
  <c r="AK111" i="46" s="1"/>
  <c r="AA112" i="46"/>
  <c r="AF112" i="46"/>
  <c r="AG112" i="46" s="1"/>
  <c r="AI112" i="46"/>
  <c r="AJ112" i="46" s="1"/>
  <c r="AK112" i="46" s="1"/>
  <c r="AA113" i="46"/>
  <c r="AF113" i="46"/>
  <c r="AG113" i="46" s="1"/>
  <c r="AI113" i="46"/>
  <c r="AJ113" i="46" s="1"/>
  <c r="AK113" i="46" s="1"/>
  <c r="AA114" i="46"/>
  <c r="AF114" i="46"/>
  <c r="AG114" i="46" s="1"/>
  <c r="AI114" i="46"/>
  <c r="AJ114" i="46" s="1"/>
  <c r="AK114" i="46" s="1"/>
  <c r="AA115" i="46"/>
  <c r="AF115" i="46"/>
  <c r="AG115" i="46" s="1"/>
  <c r="AI115" i="46"/>
  <c r="AJ115" i="46" s="1"/>
  <c r="AK115" i="46" s="1"/>
  <c r="AA116" i="46"/>
  <c r="AF116" i="46"/>
  <c r="AG116" i="46" s="1"/>
  <c r="AI116" i="46"/>
  <c r="AJ116" i="46" s="1"/>
  <c r="AK116" i="46" s="1"/>
  <c r="AA117" i="46"/>
  <c r="AF117" i="46"/>
  <c r="AG117" i="46" s="1"/>
  <c r="AI117" i="46"/>
  <c r="AJ117" i="46" s="1"/>
  <c r="AK117" i="46" s="1"/>
  <c r="AA118" i="46"/>
  <c r="AF118" i="46"/>
  <c r="AG118" i="46" s="1"/>
  <c r="AI118" i="46"/>
  <c r="AJ118" i="46" s="1"/>
  <c r="AK118" i="46" s="1"/>
  <c r="AA119" i="46"/>
  <c r="AF119" i="46"/>
  <c r="AG119" i="46" s="1"/>
  <c r="AI119" i="46"/>
  <c r="AJ119" i="46" s="1"/>
  <c r="AK119" i="46" s="1"/>
  <c r="AA120" i="46"/>
  <c r="AF120" i="46"/>
  <c r="AG120" i="46" s="1"/>
  <c r="AI120" i="46"/>
  <c r="AJ120" i="46" s="1"/>
  <c r="AK120" i="46" s="1"/>
  <c r="AA121" i="46"/>
  <c r="AF121" i="46"/>
  <c r="AG121" i="46" s="1"/>
  <c r="AI121" i="46"/>
  <c r="AJ121" i="46" s="1"/>
  <c r="AK121" i="46" s="1"/>
  <c r="AA122" i="46"/>
  <c r="AF122" i="46"/>
  <c r="AG122" i="46" s="1"/>
  <c r="AI122" i="46"/>
  <c r="AJ122" i="46" s="1"/>
  <c r="AK122" i="46" s="1"/>
  <c r="AA123" i="46"/>
  <c r="AF123" i="46"/>
  <c r="AG123" i="46" s="1"/>
  <c r="AI123" i="46"/>
  <c r="AJ123" i="46" s="1"/>
  <c r="AK123" i="46" s="1"/>
  <c r="AA124" i="46"/>
  <c r="AF124" i="46"/>
  <c r="AG124" i="46" s="1"/>
  <c r="AI124" i="46"/>
  <c r="AJ124" i="46" s="1"/>
  <c r="AK124" i="46" s="1"/>
  <c r="AA125" i="46"/>
  <c r="AF125" i="46"/>
  <c r="AG125" i="46" s="1"/>
  <c r="AI125" i="46"/>
  <c r="AJ125" i="46" s="1"/>
  <c r="AK125" i="46" s="1"/>
  <c r="M12" i="40"/>
  <c r="N12" i="40" s="1"/>
  <c r="M13" i="40"/>
  <c r="N13" i="40" s="1"/>
  <c r="M14" i="40"/>
  <c r="N14" i="40" s="1"/>
  <c r="M15" i="40"/>
  <c r="N15" i="40" s="1"/>
  <c r="Z14" i="46" l="1"/>
  <c r="AB14" i="46"/>
  <c r="AC14" i="46"/>
  <c r="AA12" i="46"/>
  <c r="Z12" i="46"/>
  <c r="AC12" i="46"/>
  <c r="AK14" i="46"/>
  <c r="Z58" i="46"/>
  <c r="Z117" i="46"/>
  <c r="Z59" i="46"/>
  <c r="AB17" i="46"/>
  <c r="Z118" i="46"/>
  <c r="AA60" i="46"/>
  <c r="Z98" i="46"/>
  <c r="Z88" i="46"/>
  <c r="Z101" i="46"/>
  <c r="Z79" i="46"/>
  <c r="AB74" i="46"/>
  <c r="Z119" i="46"/>
  <c r="AC75" i="46"/>
  <c r="Z60" i="46"/>
  <c r="AA100" i="46"/>
  <c r="Z66" i="46"/>
  <c r="AB58" i="46"/>
  <c r="AA88" i="46"/>
  <c r="AC76" i="46"/>
  <c r="AA59" i="46"/>
  <c r="AA58" i="46"/>
  <c r="AB98" i="46"/>
  <c r="AA103" i="46"/>
  <c r="AC100" i="46"/>
  <c r="AB72" i="46"/>
  <c r="AC119" i="46"/>
  <c r="AC118" i="46"/>
  <c r="AC117" i="46"/>
  <c r="AC116" i="46"/>
  <c r="Z103" i="46"/>
  <c r="AB100" i="46"/>
  <c r="AC74" i="46"/>
  <c r="Z65" i="46"/>
  <c r="AC97" i="46"/>
  <c r="Z96" i="46"/>
  <c r="AB87" i="46"/>
  <c r="AB76" i="46"/>
  <c r="AB70" i="46"/>
  <c r="Z67" i="46"/>
  <c r="AB60" i="46"/>
  <c r="AB59" i="46"/>
  <c r="AB57" i="46"/>
  <c r="AB56" i="46"/>
  <c r="AB97" i="46"/>
  <c r="AC71" i="46"/>
  <c r="AA57" i="46"/>
  <c r="AC85" i="46"/>
  <c r="AC112" i="46"/>
  <c r="AC111" i="46"/>
  <c r="AC110" i="46"/>
  <c r="AB85" i="46"/>
  <c r="AC84" i="46"/>
  <c r="AB82" i="46"/>
  <c r="AB80" i="46"/>
  <c r="AC79" i="46"/>
  <c r="Z77" i="46"/>
  <c r="AA76" i="46"/>
  <c r="AB75" i="46"/>
  <c r="AA74" i="46"/>
  <c r="AA72" i="46"/>
  <c r="AB71" i="46"/>
  <c r="AC124" i="46"/>
  <c r="Z112" i="46"/>
  <c r="Z111" i="46"/>
  <c r="Z110" i="46"/>
  <c r="AC103" i="46"/>
  <c r="AC88" i="46"/>
  <c r="AA85" i="46"/>
  <c r="AB84" i="46"/>
  <c r="AA82" i="46"/>
  <c r="AA80" i="46"/>
  <c r="AB79" i="46"/>
  <c r="Z72" i="46"/>
  <c r="AA71" i="46"/>
  <c r="AB67" i="46"/>
  <c r="AB66" i="46"/>
  <c r="AB65" i="46"/>
  <c r="AB64" i="46"/>
  <c r="AB63" i="46"/>
  <c r="Z124" i="46"/>
  <c r="AC123" i="46"/>
  <c r="AC109" i="46"/>
  <c r="AC87" i="46"/>
  <c r="AA84" i="46"/>
  <c r="Z82" i="46"/>
  <c r="Z80" i="46"/>
  <c r="AA67" i="46"/>
  <c r="AA66" i="46"/>
  <c r="AA65" i="46"/>
  <c r="AA64" i="46"/>
  <c r="AC94" i="46"/>
  <c r="AC81" i="46"/>
  <c r="AC78" i="46"/>
  <c r="Z123" i="46"/>
  <c r="AC122" i="46"/>
  <c r="Z116" i="46"/>
  <c r="AC115" i="46"/>
  <c r="Z109" i="46"/>
  <c r="AC108" i="46"/>
  <c r="Z97" i="46"/>
  <c r="AB94" i="46"/>
  <c r="AC92" i="46"/>
  <c r="AA87" i="46"/>
  <c r="AC86" i="46"/>
  <c r="AC83" i="46"/>
  <c r="AB81" i="46"/>
  <c r="AB78" i="46"/>
  <c r="AA75" i="46"/>
  <c r="AB73" i="46"/>
  <c r="AA70" i="46"/>
  <c r="AB69" i="46"/>
  <c r="Z64" i="46"/>
  <c r="AA63" i="46"/>
  <c r="AB62" i="46"/>
  <c r="Z57" i="46"/>
  <c r="AA56" i="46"/>
  <c r="AB55" i="46"/>
  <c r="AC125" i="46"/>
  <c r="Z122" i="46"/>
  <c r="AC121" i="46"/>
  <c r="Z115" i="46"/>
  <c r="AC114" i="46"/>
  <c r="Z108" i="46"/>
  <c r="AC107" i="46"/>
  <c r="AC104" i="46"/>
  <c r="AC96" i="46"/>
  <c r="AA95" i="46"/>
  <c r="AA94" i="46"/>
  <c r="AC93" i="46"/>
  <c r="AB92" i="46"/>
  <c r="AB86" i="46"/>
  <c r="AB83" i="46"/>
  <c r="AA81" i="46"/>
  <c r="AA78" i="46"/>
  <c r="AC77" i="46"/>
  <c r="AA73" i="46"/>
  <c r="Z70" i="46"/>
  <c r="AA69" i="46"/>
  <c r="AB68" i="46"/>
  <c r="Z63" i="46"/>
  <c r="AA62" i="46"/>
  <c r="AB61" i="46"/>
  <c r="Z56" i="46"/>
  <c r="AA55" i="46"/>
  <c r="AB54" i="46"/>
  <c r="AC18" i="46"/>
  <c r="AC73" i="46"/>
  <c r="Z125" i="46"/>
  <c r="Z121" i="46"/>
  <c r="AC120" i="46"/>
  <c r="Z114" i="46"/>
  <c r="AC113" i="46"/>
  <c r="Z107" i="46"/>
  <c r="AC106" i="46"/>
  <c r="AB105" i="46"/>
  <c r="AB104" i="46"/>
  <c r="AC101" i="46"/>
  <c r="AB96" i="46"/>
  <c r="AA93" i="46"/>
  <c r="Z92" i="46"/>
  <c r="AB90" i="46"/>
  <c r="AA86" i="46"/>
  <c r="AA83" i="46"/>
  <c r="AB77" i="46"/>
  <c r="Z69" i="46"/>
  <c r="AA68" i="46"/>
  <c r="Z62" i="46"/>
  <c r="AA61" i="46"/>
  <c r="Z55" i="46"/>
  <c r="AA54" i="46"/>
  <c r="AB18" i="46"/>
  <c r="Z120" i="46"/>
  <c r="Z113" i="46"/>
  <c r="Z106" i="46"/>
  <c r="Z104" i="46"/>
  <c r="AB102" i="46"/>
  <c r="AB101" i="46"/>
  <c r="Z91" i="46"/>
  <c r="Z90" i="46"/>
  <c r="Z68" i="46"/>
  <c r="Z61" i="46"/>
  <c r="Z54" i="46"/>
  <c r="AA53" i="46"/>
  <c r="AA18" i="46"/>
  <c r="AC17" i="46"/>
  <c r="AC16" i="46"/>
  <c r="AC95" i="46"/>
  <c r="AA89" i="46"/>
  <c r="AC105" i="46"/>
  <c r="AC102" i="46"/>
  <c r="AC98" i="46"/>
  <c r="AB95" i="46"/>
  <c r="AC90" i="46"/>
  <c r="Z89" i="46"/>
  <c r="AB125" i="46"/>
  <c r="AB124" i="46"/>
  <c r="AB123" i="46"/>
  <c r="AB122" i="46"/>
  <c r="AB121" i="46"/>
  <c r="AB120" i="46"/>
  <c r="AB119" i="46"/>
  <c r="AB118" i="46"/>
  <c r="AB117" i="46"/>
  <c r="AB116" i="46"/>
  <c r="AB115" i="46"/>
  <c r="AB114" i="46"/>
  <c r="AB113" i="46"/>
  <c r="AB112" i="46"/>
  <c r="AB111" i="46"/>
  <c r="AB110" i="46"/>
  <c r="AB109" i="46"/>
  <c r="AB108" i="46"/>
  <c r="AB107" i="46"/>
  <c r="AB106" i="46"/>
  <c r="AA105" i="46"/>
  <c r="AA102" i="46"/>
  <c r="AC99" i="46"/>
  <c r="AB93" i="46"/>
  <c r="AB99" i="46"/>
  <c r="AC91" i="46"/>
  <c r="AA99" i="46"/>
  <c r="AB91" i="46"/>
  <c r="AC89" i="46"/>
  <c r="Z51" i="46"/>
  <c r="AA51" i="46"/>
  <c r="AB51" i="46"/>
  <c r="AC51" i="46"/>
  <c r="Z44" i="46"/>
  <c r="AA44" i="46"/>
  <c r="AB44" i="46"/>
  <c r="AC44" i="46"/>
  <c r="Z50" i="46"/>
  <c r="AA50" i="46"/>
  <c r="AB50" i="46"/>
  <c r="AC50" i="46"/>
  <c r="Z45" i="46"/>
  <c r="AA45" i="46"/>
  <c r="AB45" i="46"/>
  <c r="AC45" i="46"/>
  <c r="Z39" i="46"/>
  <c r="AA39" i="46"/>
  <c r="AB39" i="46"/>
  <c r="AC39" i="46"/>
  <c r="Z34" i="46"/>
  <c r="AA34" i="46"/>
  <c r="AB34" i="46"/>
  <c r="AC34" i="46"/>
  <c r="Z31" i="46"/>
  <c r="AA31" i="46"/>
  <c r="AB31" i="46"/>
  <c r="AC31" i="46"/>
  <c r="AC53" i="46"/>
  <c r="Z46" i="46"/>
  <c r="AA46" i="46"/>
  <c r="AB46" i="46"/>
  <c r="AC46" i="46"/>
  <c r="AB53" i="46"/>
  <c r="Z36" i="46"/>
  <c r="AA36" i="46"/>
  <c r="AB36" i="46"/>
  <c r="AC36" i="46"/>
  <c r="Z35" i="46"/>
  <c r="AA35" i="46"/>
  <c r="AB35" i="46"/>
  <c r="AC35" i="46"/>
  <c r="Z32" i="46"/>
  <c r="AA32" i="46"/>
  <c r="AB32" i="46"/>
  <c r="AC32" i="46"/>
  <c r="Z28" i="46"/>
  <c r="AA28" i="46"/>
  <c r="AB28" i="46"/>
  <c r="AC28" i="46"/>
  <c r="Z49" i="46"/>
  <c r="AA49" i="46"/>
  <c r="AB49" i="46"/>
  <c r="AC49" i="46"/>
  <c r="Z47" i="46"/>
  <c r="AA47" i="46"/>
  <c r="AB47" i="46"/>
  <c r="AC47" i="46"/>
  <c r="Z40" i="46"/>
  <c r="AA40" i="46"/>
  <c r="AB40" i="46"/>
  <c r="AC40" i="46"/>
  <c r="Z48" i="46"/>
  <c r="AA48" i="46"/>
  <c r="AB48" i="46"/>
  <c r="AC48" i="46"/>
  <c r="Z41" i="46"/>
  <c r="AA41" i="46"/>
  <c r="AB41" i="46"/>
  <c r="AC41" i="46"/>
  <c r="Z37" i="46"/>
  <c r="AA37" i="46"/>
  <c r="AB37" i="46"/>
  <c r="AC37" i="46"/>
  <c r="Z29" i="46"/>
  <c r="AA29" i="46"/>
  <c r="AB29" i="46"/>
  <c r="AC29" i="46"/>
  <c r="Z42" i="46"/>
  <c r="AA42" i="46"/>
  <c r="AB42" i="46"/>
  <c r="AC42" i="46"/>
  <c r="Z52" i="46"/>
  <c r="AA52" i="46"/>
  <c r="AB52" i="46"/>
  <c r="AC52" i="46"/>
  <c r="Z43" i="46"/>
  <c r="AA43" i="46"/>
  <c r="AB43" i="46"/>
  <c r="AC43" i="46"/>
  <c r="Z38" i="46"/>
  <c r="AA38" i="46"/>
  <c r="AB38" i="46"/>
  <c r="AC38" i="46"/>
  <c r="Z33" i="46"/>
  <c r="AA33" i="46"/>
  <c r="AB33" i="46"/>
  <c r="AC33" i="46"/>
  <c r="Z30" i="46"/>
  <c r="AA30" i="46"/>
  <c r="AB30" i="46"/>
  <c r="AC30" i="46"/>
  <c r="Z19" i="46"/>
  <c r="AA17" i="46"/>
  <c r="AB16" i="46"/>
  <c r="AC15" i="46"/>
  <c r="AC27" i="46"/>
  <c r="AC26" i="46"/>
  <c r="AC25" i="46"/>
  <c r="AC24" i="46"/>
  <c r="AC23" i="46"/>
  <c r="AC22" i="46"/>
  <c r="AC21" i="46"/>
  <c r="AA16" i="46"/>
  <c r="AB15" i="46"/>
  <c r="AB27" i="46"/>
  <c r="AB26" i="46"/>
  <c r="AB25" i="46"/>
  <c r="AB24" i="46"/>
  <c r="AB23" i="46"/>
  <c r="AB22" i="46"/>
  <c r="AB21" i="46"/>
  <c r="AC20" i="46"/>
  <c r="AA15" i="46"/>
  <c r="AC13" i="46"/>
  <c r="AA27" i="46"/>
  <c r="AA26" i="46"/>
  <c r="AA25" i="46"/>
  <c r="AA24" i="46"/>
  <c r="AA23" i="46"/>
  <c r="AA22" i="46"/>
  <c r="AA21" i="46"/>
  <c r="AB20" i="46"/>
  <c r="AC19" i="46"/>
  <c r="AA14" i="46"/>
  <c r="AB13" i="46"/>
  <c r="AA20" i="46"/>
  <c r="AB19" i="46"/>
  <c r="AA13" i="46"/>
  <c r="AB12" i="46"/>
  <c r="R42" i="43"/>
  <c r="J42" i="43"/>
  <c r="V35" i="43"/>
  <c r="V34" i="43"/>
  <c r="V31" i="43"/>
  <c r="S28" i="43"/>
  <c r="R28" i="43"/>
  <c r="O28" i="43"/>
  <c r="N28" i="43"/>
  <c r="K28" i="43"/>
  <c r="J28" i="43"/>
  <c r="U27" i="43"/>
  <c r="T27" i="43"/>
  <c r="Q27" i="43"/>
  <c r="P27" i="43"/>
  <c r="M27" i="43"/>
  <c r="U26" i="43"/>
  <c r="T26" i="43"/>
  <c r="Q26" i="43"/>
  <c r="P26" i="43"/>
  <c r="M26" i="43"/>
  <c r="U25" i="43"/>
  <c r="T25" i="43"/>
  <c r="Q25" i="43"/>
  <c r="P25" i="43"/>
  <c r="M25" i="43"/>
  <c r="L25" i="43"/>
  <c r="U24" i="43"/>
  <c r="T24" i="43"/>
  <c r="Q24" i="43"/>
  <c r="P24" i="43"/>
  <c r="M24" i="43"/>
  <c r="L24" i="43"/>
  <c r="U23" i="43"/>
  <c r="T23" i="43"/>
  <c r="Q23" i="43"/>
  <c r="P23" i="43"/>
  <c r="M23" i="43"/>
  <c r="L23" i="43"/>
  <c r="U22" i="43"/>
  <c r="T22" i="43"/>
  <c r="Q22" i="43"/>
  <c r="P22" i="43"/>
  <c r="M22" i="43"/>
  <c r="L22" i="43"/>
  <c r="U21" i="43"/>
  <c r="T21" i="43"/>
  <c r="Q21" i="43"/>
  <c r="P21" i="43"/>
  <c r="M21" i="43"/>
  <c r="L21" i="43"/>
  <c r="U20" i="43"/>
  <c r="T20" i="43"/>
  <c r="Q20" i="43"/>
  <c r="P20" i="43"/>
  <c r="M20" i="43"/>
  <c r="L20" i="43"/>
  <c r="S16" i="43"/>
  <c r="R16" i="43"/>
  <c r="O16" i="43"/>
  <c r="N16" i="43"/>
  <c r="K16" i="43"/>
  <c r="J16" i="43"/>
  <c r="U15" i="43"/>
  <c r="T15" i="43"/>
  <c r="Q15" i="43"/>
  <c r="P15" i="43"/>
  <c r="M15" i="43"/>
  <c r="L15" i="43"/>
  <c r="U14" i="43"/>
  <c r="T14" i="43"/>
  <c r="Q14" i="43"/>
  <c r="P14" i="43"/>
  <c r="M14" i="43"/>
  <c r="L14" i="43"/>
  <c r="U13" i="43"/>
  <c r="T13" i="43"/>
  <c r="Q13" i="43"/>
  <c r="P13" i="43"/>
  <c r="M13" i="43"/>
  <c r="L13" i="43"/>
  <c r="O53" i="42"/>
  <c r="O54" i="42"/>
  <c r="O55" i="42"/>
  <c r="O56" i="42"/>
  <c r="O57" i="42"/>
  <c r="M16" i="43" l="1"/>
  <c r="AD14" i="46"/>
  <c r="AL14" i="46" s="1"/>
  <c r="O52" i="42"/>
  <c r="V41" i="43" s="1"/>
  <c r="Q28" i="43"/>
  <c r="M28" i="43"/>
  <c r="T28" i="43"/>
  <c r="Q16" i="43"/>
  <c r="U16" i="43"/>
  <c r="L28" i="43"/>
  <c r="U28" i="43"/>
  <c r="AD76" i="46"/>
  <c r="AL76" i="46" s="1"/>
  <c r="AD77" i="46"/>
  <c r="AL77" i="46" s="1"/>
  <c r="AD59" i="46"/>
  <c r="AL59" i="46" s="1"/>
  <c r="AD17" i="46"/>
  <c r="AL17" i="46" s="1"/>
  <c r="AD83" i="46"/>
  <c r="AL83" i="46" s="1"/>
  <c r="AD118" i="46"/>
  <c r="AL118" i="46" s="1"/>
  <c r="AD57" i="46"/>
  <c r="AL57" i="46" s="1"/>
  <c r="AD71" i="46"/>
  <c r="AL71" i="46" s="1"/>
  <c r="AD100" i="46"/>
  <c r="AL100" i="46" s="1"/>
  <c r="AD104" i="46"/>
  <c r="AL104" i="46" s="1"/>
  <c r="AD88" i="46"/>
  <c r="AL88" i="46" s="1"/>
  <c r="AD58" i="46"/>
  <c r="AL58" i="46" s="1"/>
  <c r="AD27" i="46"/>
  <c r="AL27" i="46" s="1"/>
  <c r="AD67" i="46"/>
  <c r="AL67" i="46" s="1"/>
  <c r="AD60" i="46"/>
  <c r="AL60" i="46" s="1"/>
  <c r="AD101" i="46"/>
  <c r="AL101" i="46" s="1"/>
  <c r="AD66" i="46"/>
  <c r="AL66" i="46" s="1"/>
  <c r="AD97" i="46"/>
  <c r="AL97" i="46" s="1"/>
  <c r="AD72" i="46"/>
  <c r="AL72" i="46" s="1"/>
  <c r="AD103" i="46"/>
  <c r="AL103" i="46" s="1"/>
  <c r="AD121" i="46"/>
  <c r="AL121" i="46" s="1"/>
  <c r="AD15" i="46"/>
  <c r="AL15" i="46" s="1"/>
  <c r="AD70" i="46"/>
  <c r="AL70" i="46" s="1"/>
  <c r="AD79" i="46"/>
  <c r="AL79" i="46" s="1"/>
  <c r="AD98" i="46"/>
  <c r="AL98" i="46" s="1"/>
  <c r="AD92" i="46"/>
  <c r="AL92" i="46" s="1"/>
  <c r="AD84" i="46"/>
  <c r="AL84" i="46" s="1"/>
  <c r="AD90" i="46"/>
  <c r="AL90" i="46" s="1"/>
  <c r="AD117" i="46"/>
  <c r="AL117" i="46" s="1"/>
  <c r="AD119" i="46"/>
  <c r="AL119" i="46" s="1"/>
  <c r="AD82" i="46"/>
  <c r="AL82" i="46" s="1"/>
  <c r="AD74" i="46"/>
  <c r="AL74" i="46" s="1"/>
  <c r="AD45" i="46"/>
  <c r="AL45" i="46" s="1"/>
  <c r="AD120" i="46"/>
  <c r="AL120" i="46" s="1"/>
  <c r="AD108" i="46"/>
  <c r="AL108" i="46" s="1"/>
  <c r="AD122" i="46"/>
  <c r="AL122" i="46" s="1"/>
  <c r="AD96" i="46"/>
  <c r="AL96" i="46" s="1"/>
  <c r="AD80" i="46"/>
  <c r="AL80" i="46" s="1"/>
  <c r="AD85" i="46"/>
  <c r="AL85" i="46" s="1"/>
  <c r="AD34" i="46"/>
  <c r="AL34" i="46" s="1"/>
  <c r="AD18" i="46"/>
  <c r="AL18" i="46" s="1"/>
  <c r="AD123" i="46"/>
  <c r="AL123" i="46" s="1"/>
  <c r="AD62" i="46"/>
  <c r="AL62" i="46" s="1"/>
  <c r="AD65" i="46"/>
  <c r="AL65" i="46" s="1"/>
  <c r="AD93" i="46"/>
  <c r="AL93" i="46" s="1"/>
  <c r="AD115" i="46"/>
  <c r="AL115" i="46" s="1"/>
  <c r="AD63" i="46"/>
  <c r="AL63" i="46" s="1"/>
  <c r="AD87" i="46"/>
  <c r="AL87" i="46" s="1"/>
  <c r="AD25" i="46"/>
  <c r="AL25" i="46" s="1"/>
  <c r="AD112" i="46"/>
  <c r="AL112" i="46" s="1"/>
  <c r="AD91" i="46"/>
  <c r="AL91" i="46" s="1"/>
  <c r="AD68" i="46"/>
  <c r="AL68" i="46" s="1"/>
  <c r="AD73" i="46"/>
  <c r="AL73" i="46" s="1"/>
  <c r="AD22" i="46"/>
  <c r="AL22" i="46" s="1"/>
  <c r="AD81" i="46"/>
  <c r="AL81" i="46" s="1"/>
  <c r="AD69" i="46"/>
  <c r="AL69" i="46" s="1"/>
  <c r="AD20" i="46"/>
  <c r="AL20" i="46" s="1"/>
  <c r="AD86" i="46"/>
  <c r="AL86" i="46" s="1"/>
  <c r="AD61" i="46"/>
  <c r="AL61" i="46" s="1"/>
  <c r="AD102" i="46"/>
  <c r="AL102" i="46" s="1"/>
  <c r="AD110" i="46"/>
  <c r="AL110" i="46" s="1"/>
  <c r="AD124" i="46"/>
  <c r="AL124" i="46" s="1"/>
  <c r="AD55" i="46"/>
  <c r="AL55" i="46" s="1"/>
  <c r="AD94" i="46"/>
  <c r="AL94" i="46" s="1"/>
  <c r="AD78" i="46"/>
  <c r="AL78" i="46" s="1"/>
  <c r="AD95" i="46"/>
  <c r="AL95" i="46" s="1"/>
  <c r="AD64" i="46"/>
  <c r="AL64" i="46" s="1"/>
  <c r="AD109" i="46"/>
  <c r="AL109" i="46" s="1"/>
  <c r="AD13" i="46"/>
  <c r="AL13" i="46" s="1"/>
  <c r="AD111" i="46"/>
  <c r="AL111" i="46" s="1"/>
  <c r="AD54" i="46"/>
  <c r="AL54" i="46" s="1"/>
  <c r="AD56" i="46"/>
  <c r="AL56" i="46" s="1"/>
  <c r="AD75" i="46"/>
  <c r="AL75" i="46" s="1"/>
  <c r="AD116" i="46"/>
  <c r="AL116" i="46" s="1"/>
  <c r="AD24" i="46"/>
  <c r="AL24" i="46" s="1"/>
  <c r="AD99" i="46"/>
  <c r="AL99" i="46" s="1"/>
  <c r="AD23" i="46"/>
  <c r="AL23" i="46" s="1"/>
  <c r="AD26" i="46"/>
  <c r="AL26" i="46" s="1"/>
  <c r="AD16" i="46"/>
  <c r="AL16" i="46" s="1"/>
  <c r="AD105" i="46"/>
  <c r="AL105" i="46" s="1"/>
  <c r="AD53" i="46"/>
  <c r="AL53" i="46" s="1"/>
  <c r="AD29" i="46"/>
  <c r="AL29" i="46" s="1"/>
  <c r="AD37" i="46"/>
  <c r="AL37" i="46" s="1"/>
  <c r="AD48" i="46"/>
  <c r="AL48" i="46" s="1"/>
  <c r="AD106" i="46"/>
  <c r="AL106" i="46" s="1"/>
  <c r="AD113" i="46"/>
  <c r="AL113" i="46" s="1"/>
  <c r="AD125" i="46"/>
  <c r="AL125" i="46" s="1"/>
  <c r="AD21" i="46"/>
  <c r="AL21" i="46" s="1"/>
  <c r="AD107" i="46"/>
  <c r="AL107" i="46" s="1"/>
  <c r="AD114" i="46"/>
  <c r="AL114" i="46" s="1"/>
  <c r="AD41" i="46"/>
  <c r="AL41" i="46" s="1"/>
  <c r="AD31" i="46"/>
  <c r="AL31" i="46" s="1"/>
  <c r="AD39" i="46"/>
  <c r="AL39" i="46" s="1"/>
  <c r="AD50" i="46"/>
  <c r="AL50" i="46" s="1"/>
  <c r="AD40" i="46"/>
  <c r="AL40" i="46" s="1"/>
  <c r="AD49" i="46"/>
  <c r="AL49" i="46" s="1"/>
  <c r="AD46" i="46"/>
  <c r="AL46" i="46" s="1"/>
  <c r="AD12" i="46"/>
  <c r="AL12" i="46" s="1"/>
  <c r="AD30" i="46"/>
  <c r="AL30" i="46" s="1"/>
  <c r="AD38" i="46"/>
  <c r="AL38" i="46" s="1"/>
  <c r="AD52" i="46"/>
  <c r="AL52" i="46" s="1"/>
  <c r="AD19" i="46"/>
  <c r="AL19" i="46" s="1"/>
  <c r="AD32" i="46"/>
  <c r="AL32" i="46" s="1"/>
  <c r="AD36" i="46"/>
  <c r="AL36" i="46" s="1"/>
  <c r="AD51" i="46"/>
  <c r="AL51" i="46" s="1"/>
  <c r="AD89" i="46"/>
  <c r="AL89" i="46" s="1"/>
  <c r="AD47" i="46"/>
  <c r="AL47" i="46" s="1"/>
  <c r="AD33" i="46"/>
  <c r="AL33" i="46" s="1"/>
  <c r="AD43" i="46"/>
  <c r="AL43" i="46" s="1"/>
  <c r="AD42" i="46"/>
  <c r="AL42" i="46" s="1"/>
  <c r="AD28" i="46"/>
  <c r="AL28" i="46" s="1"/>
  <c r="AD35" i="46"/>
  <c r="AL35" i="46" s="1"/>
  <c r="AD44" i="46"/>
  <c r="AL44" i="46" s="1"/>
  <c r="L16" i="43"/>
  <c r="T16" i="43"/>
  <c r="P28" i="43"/>
  <c r="P16" i="43"/>
  <c r="O48" i="42"/>
  <c r="O49" i="42"/>
  <c r="O50" i="42"/>
  <c r="R516" i="41"/>
  <c r="R517" i="41"/>
  <c r="P12" i="40"/>
  <c r="P13" i="40"/>
  <c r="Q13" i="40" s="1"/>
  <c r="R13" i="40" s="1"/>
  <c r="P14" i="40"/>
  <c r="Q14" i="40" s="1"/>
  <c r="R14" i="40" s="1"/>
  <c r="P15" i="40"/>
  <c r="Q15" i="40" s="1"/>
  <c r="R15" i="40" s="1"/>
  <c r="M16" i="40"/>
  <c r="N16" i="40" s="1"/>
  <c r="P16" i="40"/>
  <c r="Q16" i="40" s="1"/>
  <c r="M17" i="40"/>
  <c r="N17" i="40" s="1"/>
  <c r="P17" i="40"/>
  <c r="Q17" i="40" s="1"/>
  <c r="M18" i="40"/>
  <c r="N18" i="40" s="1"/>
  <c r="P18" i="40"/>
  <c r="Q18" i="40" s="1"/>
  <c r="M19" i="40"/>
  <c r="N19" i="40" s="1"/>
  <c r="P19" i="40"/>
  <c r="Q19" i="40" s="1"/>
  <c r="M20" i="40"/>
  <c r="N20" i="40" s="1"/>
  <c r="P20" i="40"/>
  <c r="Q20" i="40" s="1"/>
  <c r="M21" i="40"/>
  <c r="N21" i="40" s="1"/>
  <c r="P21" i="40"/>
  <c r="Q21" i="40" s="1"/>
  <c r="M22" i="40"/>
  <c r="N22" i="40" s="1"/>
  <c r="P22" i="40"/>
  <c r="Q22" i="40" s="1"/>
  <c r="M23" i="40"/>
  <c r="N23" i="40" s="1"/>
  <c r="P23" i="40"/>
  <c r="Q23" i="40" s="1"/>
  <c r="M24" i="40"/>
  <c r="N24" i="40" s="1"/>
  <c r="P24" i="40"/>
  <c r="Q24" i="40" s="1"/>
  <c r="M25" i="40"/>
  <c r="N25" i="40" s="1"/>
  <c r="P25" i="40"/>
  <c r="Q25" i="40" s="1"/>
  <c r="M26" i="40"/>
  <c r="N26" i="40" s="1"/>
  <c r="P26" i="40"/>
  <c r="Q26" i="40" s="1"/>
  <c r="M27" i="40"/>
  <c r="N27" i="40" s="1"/>
  <c r="P27" i="40"/>
  <c r="Q27" i="40" s="1"/>
  <c r="M28" i="40"/>
  <c r="N28" i="40" s="1"/>
  <c r="P28" i="40"/>
  <c r="Q28" i="40" s="1"/>
  <c r="M29" i="40"/>
  <c r="N29" i="40" s="1"/>
  <c r="P29" i="40"/>
  <c r="Q29" i="40" s="1"/>
  <c r="M30" i="40"/>
  <c r="N30" i="40" s="1"/>
  <c r="P30" i="40"/>
  <c r="Q30" i="40" s="1"/>
  <c r="M31" i="40"/>
  <c r="N31" i="40" s="1"/>
  <c r="P31" i="40"/>
  <c r="Q31" i="40" s="1"/>
  <c r="M32" i="40"/>
  <c r="N32" i="40" s="1"/>
  <c r="P32" i="40"/>
  <c r="Q32" i="40" s="1"/>
  <c r="M33" i="40"/>
  <c r="N33" i="40" s="1"/>
  <c r="P33" i="40"/>
  <c r="Q33" i="40" s="1"/>
  <c r="M34" i="40"/>
  <c r="N34" i="40" s="1"/>
  <c r="P34" i="40"/>
  <c r="Q34" i="40" s="1"/>
  <c r="M35" i="40"/>
  <c r="N35" i="40" s="1"/>
  <c r="P35" i="40"/>
  <c r="Q35" i="40" s="1"/>
  <c r="M36" i="40"/>
  <c r="N36" i="40" s="1"/>
  <c r="P36" i="40"/>
  <c r="Q36" i="40" s="1"/>
  <c r="M37" i="40"/>
  <c r="N37" i="40" s="1"/>
  <c r="P37" i="40"/>
  <c r="Q37" i="40" s="1"/>
  <c r="M38" i="40"/>
  <c r="N38" i="40" s="1"/>
  <c r="P38" i="40"/>
  <c r="Q38" i="40" s="1"/>
  <c r="M39" i="40"/>
  <c r="N39" i="40" s="1"/>
  <c r="P39" i="40"/>
  <c r="Q39" i="40" s="1"/>
  <c r="M40" i="40"/>
  <c r="N40" i="40" s="1"/>
  <c r="P40" i="40"/>
  <c r="Q40" i="40" s="1"/>
  <c r="M41" i="40"/>
  <c r="N41" i="40" s="1"/>
  <c r="P41" i="40"/>
  <c r="Q41" i="40" s="1"/>
  <c r="M42" i="40"/>
  <c r="N42" i="40" s="1"/>
  <c r="P42" i="40"/>
  <c r="Q42" i="40" s="1"/>
  <c r="M43" i="40"/>
  <c r="N43" i="40" s="1"/>
  <c r="P43" i="40"/>
  <c r="Q43" i="40" s="1"/>
  <c r="M44" i="40"/>
  <c r="N44" i="40" s="1"/>
  <c r="P44" i="40"/>
  <c r="Q44" i="40" s="1"/>
  <c r="M45" i="40"/>
  <c r="N45" i="40" s="1"/>
  <c r="P45" i="40"/>
  <c r="Q45" i="40" s="1"/>
  <c r="M46" i="40"/>
  <c r="N46" i="40" s="1"/>
  <c r="P46" i="40"/>
  <c r="Q46" i="40" s="1"/>
  <c r="M47" i="40"/>
  <c r="N47" i="40" s="1"/>
  <c r="P47" i="40"/>
  <c r="Q47" i="40" s="1"/>
  <c r="M48" i="40"/>
  <c r="N48" i="40" s="1"/>
  <c r="P48" i="40"/>
  <c r="Q48" i="40" s="1"/>
  <c r="M49" i="40"/>
  <c r="N49" i="40" s="1"/>
  <c r="P49" i="40"/>
  <c r="Q49" i="40" s="1"/>
  <c r="M50" i="40"/>
  <c r="N50" i="40" s="1"/>
  <c r="P50" i="40"/>
  <c r="Q50" i="40" s="1"/>
  <c r="M51" i="40"/>
  <c r="N51" i="40" s="1"/>
  <c r="P51" i="40"/>
  <c r="Q51" i="40" s="1"/>
  <c r="M52" i="40"/>
  <c r="N52" i="40" s="1"/>
  <c r="P52" i="40"/>
  <c r="Q52" i="40" s="1"/>
  <c r="M53" i="40"/>
  <c r="N53" i="40" s="1"/>
  <c r="P53" i="40"/>
  <c r="Q53" i="40" s="1"/>
  <c r="M54" i="40"/>
  <c r="N54" i="40" s="1"/>
  <c r="P54" i="40"/>
  <c r="Q54" i="40" s="1"/>
  <c r="M55" i="40"/>
  <c r="N55" i="40" s="1"/>
  <c r="P55" i="40"/>
  <c r="Q55" i="40" s="1"/>
  <c r="M56" i="40"/>
  <c r="N56" i="40" s="1"/>
  <c r="P56" i="40"/>
  <c r="Q56" i="40" s="1"/>
  <c r="M57" i="40"/>
  <c r="N57" i="40" s="1"/>
  <c r="P57" i="40"/>
  <c r="Q57" i="40" s="1"/>
  <c r="M58" i="40"/>
  <c r="N58" i="40" s="1"/>
  <c r="P58" i="40"/>
  <c r="Q58" i="40" s="1"/>
  <c r="M59" i="40"/>
  <c r="N59" i="40" s="1"/>
  <c r="P59" i="40"/>
  <c r="Q59" i="40" s="1"/>
  <c r="M60" i="40"/>
  <c r="N60" i="40" s="1"/>
  <c r="P60" i="40"/>
  <c r="Q60" i="40" s="1"/>
  <c r="M61" i="40"/>
  <c r="N61" i="40" s="1"/>
  <c r="P61" i="40"/>
  <c r="Q61" i="40" s="1"/>
  <c r="M62" i="40"/>
  <c r="N62" i="40" s="1"/>
  <c r="P62" i="40"/>
  <c r="Q62" i="40" s="1"/>
  <c r="M63" i="40"/>
  <c r="N63" i="40" s="1"/>
  <c r="P63" i="40"/>
  <c r="Q63" i="40" s="1"/>
  <c r="M64" i="40"/>
  <c r="N64" i="40" s="1"/>
  <c r="P64" i="40"/>
  <c r="Q64" i="40" s="1"/>
  <c r="M65" i="40"/>
  <c r="N65" i="40" s="1"/>
  <c r="P65" i="40"/>
  <c r="Q65" i="40" s="1"/>
  <c r="M66" i="40"/>
  <c r="N66" i="40" s="1"/>
  <c r="P66" i="40"/>
  <c r="Q66" i="40" s="1"/>
  <c r="M67" i="40"/>
  <c r="N67" i="40" s="1"/>
  <c r="P67" i="40"/>
  <c r="Q67" i="40" s="1"/>
  <c r="M68" i="40"/>
  <c r="N68" i="40" s="1"/>
  <c r="P68" i="40"/>
  <c r="Q68" i="40" s="1"/>
  <c r="M69" i="40"/>
  <c r="N69" i="40" s="1"/>
  <c r="P69" i="40"/>
  <c r="Q69" i="40" s="1"/>
  <c r="M70" i="40"/>
  <c r="N70" i="40" s="1"/>
  <c r="P70" i="40"/>
  <c r="Q70" i="40" s="1"/>
  <c r="M71" i="40"/>
  <c r="N71" i="40" s="1"/>
  <c r="P71" i="40"/>
  <c r="Q71" i="40" s="1"/>
  <c r="M72" i="40"/>
  <c r="N72" i="40" s="1"/>
  <c r="P72" i="40"/>
  <c r="Q72" i="40" s="1"/>
  <c r="M73" i="40"/>
  <c r="N73" i="40" s="1"/>
  <c r="P73" i="40"/>
  <c r="Q73" i="40" s="1"/>
  <c r="M74" i="40"/>
  <c r="N74" i="40" s="1"/>
  <c r="P74" i="40"/>
  <c r="Q74" i="40" s="1"/>
  <c r="M75" i="40"/>
  <c r="N75" i="40" s="1"/>
  <c r="P75" i="40"/>
  <c r="Q75" i="40" s="1"/>
  <c r="M76" i="40"/>
  <c r="N76" i="40" s="1"/>
  <c r="P76" i="40"/>
  <c r="Q76" i="40" s="1"/>
  <c r="M77" i="40"/>
  <c r="N77" i="40" s="1"/>
  <c r="P77" i="40"/>
  <c r="Q77" i="40" s="1"/>
  <c r="M78" i="40"/>
  <c r="N78" i="40" s="1"/>
  <c r="P78" i="40"/>
  <c r="Q78" i="40" s="1"/>
  <c r="M79" i="40"/>
  <c r="N79" i="40" s="1"/>
  <c r="P79" i="40"/>
  <c r="Q79" i="40" s="1"/>
  <c r="M80" i="40"/>
  <c r="N80" i="40" s="1"/>
  <c r="P80" i="40"/>
  <c r="Q80" i="40" s="1"/>
  <c r="M81" i="40"/>
  <c r="N81" i="40" s="1"/>
  <c r="P81" i="40"/>
  <c r="Q81" i="40" s="1"/>
  <c r="M82" i="40"/>
  <c r="N82" i="40" s="1"/>
  <c r="P82" i="40"/>
  <c r="Q82" i="40" s="1"/>
  <c r="M83" i="40"/>
  <c r="N83" i="40" s="1"/>
  <c r="P83" i="40"/>
  <c r="Q83" i="40" s="1"/>
  <c r="M84" i="40"/>
  <c r="N84" i="40" s="1"/>
  <c r="P84" i="40"/>
  <c r="Q84" i="40" s="1"/>
  <c r="M85" i="40"/>
  <c r="N85" i="40" s="1"/>
  <c r="P85" i="40"/>
  <c r="Q85" i="40" s="1"/>
  <c r="M86" i="40"/>
  <c r="N86" i="40" s="1"/>
  <c r="P86" i="40"/>
  <c r="Q86" i="40" s="1"/>
  <c r="M87" i="40"/>
  <c r="N87" i="40" s="1"/>
  <c r="P87" i="40"/>
  <c r="Q87" i="40" s="1"/>
  <c r="M88" i="40"/>
  <c r="N88" i="40" s="1"/>
  <c r="P88" i="40"/>
  <c r="Q88" i="40" s="1"/>
  <c r="M89" i="40"/>
  <c r="N89" i="40" s="1"/>
  <c r="P89" i="40"/>
  <c r="Q89" i="40" s="1"/>
  <c r="M90" i="40"/>
  <c r="N90" i="40" s="1"/>
  <c r="P90" i="40"/>
  <c r="Q90" i="40" s="1"/>
  <c r="M91" i="40"/>
  <c r="N91" i="40" s="1"/>
  <c r="P91" i="40"/>
  <c r="Q91" i="40" s="1"/>
  <c r="M92" i="40"/>
  <c r="N92" i="40" s="1"/>
  <c r="P92" i="40"/>
  <c r="Q92" i="40" s="1"/>
  <c r="M93" i="40"/>
  <c r="N93" i="40" s="1"/>
  <c r="P93" i="40"/>
  <c r="Q93" i="40" s="1"/>
  <c r="M94" i="40"/>
  <c r="N94" i="40" s="1"/>
  <c r="P94" i="40"/>
  <c r="Q94" i="40" s="1"/>
  <c r="M95" i="40"/>
  <c r="N95" i="40" s="1"/>
  <c r="P95" i="40"/>
  <c r="Q95" i="40" s="1"/>
  <c r="M96" i="40"/>
  <c r="N96" i="40" s="1"/>
  <c r="P96" i="40"/>
  <c r="Q96" i="40" s="1"/>
  <c r="M97" i="40"/>
  <c r="N97" i="40" s="1"/>
  <c r="P97" i="40"/>
  <c r="Q97" i="40" s="1"/>
  <c r="M98" i="40"/>
  <c r="N98" i="40" s="1"/>
  <c r="P98" i="40"/>
  <c r="Q98" i="40" s="1"/>
  <c r="M99" i="40"/>
  <c r="N99" i="40" s="1"/>
  <c r="P99" i="40"/>
  <c r="Q99" i="40" s="1"/>
  <c r="M100" i="40"/>
  <c r="N100" i="40" s="1"/>
  <c r="P100" i="40"/>
  <c r="Q100" i="40" s="1"/>
  <c r="M101" i="40"/>
  <c r="N101" i="40" s="1"/>
  <c r="P101" i="40"/>
  <c r="Q101" i="40" s="1"/>
  <c r="M102" i="40"/>
  <c r="N102" i="40" s="1"/>
  <c r="P102" i="40"/>
  <c r="Q102" i="40" s="1"/>
  <c r="M103" i="40"/>
  <c r="N103" i="40" s="1"/>
  <c r="P103" i="40"/>
  <c r="Q103" i="40" s="1"/>
  <c r="M104" i="40"/>
  <c r="N104" i="40" s="1"/>
  <c r="P104" i="40"/>
  <c r="Q104" i="40" s="1"/>
  <c r="M105" i="40"/>
  <c r="N105" i="40" s="1"/>
  <c r="P105" i="40"/>
  <c r="Q105" i="40" s="1"/>
  <c r="M106" i="40"/>
  <c r="N106" i="40" s="1"/>
  <c r="P106" i="40"/>
  <c r="Q106" i="40" s="1"/>
  <c r="M107" i="40"/>
  <c r="N107" i="40" s="1"/>
  <c r="P107" i="40"/>
  <c r="Q107" i="40" s="1"/>
  <c r="M108" i="40"/>
  <c r="N108" i="40" s="1"/>
  <c r="P108" i="40"/>
  <c r="Q108" i="40" s="1"/>
  <c r="M109" i="40"/>
  <c r="N109" i="40" s="1"/>
  <c r="P109" i="40"/>
  <c r="Q109" i="40" s="1"/>
  <c r="M110" i="40"/>
  <c r="N110" i="40" s="1"/>
  <c r="P110" i="40"/>
  <c r="Q110" i="40" s="1"/>
  <c r="M111" i="40"/>
  <c r="N111" i="40" s="1"/>
  <c r="P111" i="40"/>
  <c r="Q111" i="40" s="1"/>
  <c r="M112" i="40"/>
  <c r="N112" i="40" s="1"/>
  <c r="P112" i="40"/>
  <c r="Q112" i="40" s="1"/>
  <c r="M113" i="40"/>
  <c r="N113" i="40" s="1"/>
  <c r="P113" i="40"/>
  <c r="Q113" i="40" s="1"/>
  <c r="M114" i="40"/>
  <c r="N114" i="40" s="1"/>
  <c r="P114" i="40"/>
  <c r="Q114" i="40" s="1"/>
  <c r="M115" i="40"/>
  <c r="N115" i="40" s="1"/>
  <c r="P115" i="40"/>
  <c r="Q115" i="40" s="1"/>
  <c r="M116" i="40"/>
  <c r="N116" i="40" s="1"/>
  <c r="P116" i="40"/>
  <c r="Q116" i="40" s="1"/>
  <c r="M117" i="40"/>
  <c r="N117" i="40" s="1"/>
  <c r="P117" i="40"/>
  <c r="Q117" i="40" s="1"/>
  <c r="M118" i="40"/>
  <c r="N118" i="40" s="1"/>
  <c r="P118" i="40"/>
  <c r="Q118" i="40" s="1"/>
  <c r="M119" i="40"/>
  <c r="N119" i="40" s="1"/>
  <c r="P119" i="40"/>
  <c r="Q119" i="40" s="1"/>
  <c r="M120" i="40"/>
  <c r="N120" i="40" s="1"/>
  <c r="P120" i="40"/>
  <c r="Q120" i="40" s="1"/>
  <c r="M121" i="40"/>
  <c r="N121" i="40" s="1"/>
  <c r="P121" i="40"/>
  <c r="Q121" i="40" s="1"/>
  <c r="M122" i="40"/>
  <c r="N122" i="40" s="1"/>
  <c r="P122" i="40"/>
  <c r="Q122" i="40" s="1"/>
  <c r="M123" i="40"/>
  <c r="N123" i="40" s="1"/>
  <c r="P123" i="40"/>
  <c r="Q123" i="40" s="1"/>
  <c r="M124" i="40"/>
  <c r="N124" i="40" s="1"/>
  <c r="P124" i="40"/>
  <c r="Q124" i="40" s="1"/>
  <c r="M125" i="40"/>
  <c r="N125" i="40" s="1"/>
  <c r="P125" i="40"/>
  <c r="Q125" i="40" s="1"/>
  <c r="M126" i="40"/>
  <c r="N126" i="40" s="1"/>
  <c r="P126" i="40"/>
  <c r="Q126" i="40" s="1"/>
  <c r="M127" i="40"/>
  <c r="N127" i="40" s="1"/>
  <c r="P127" i="40"/>
  <c r="Q127" i="40" s="1"/>
  <c r="M128" i="40"/>
  <c r="N128" i="40" s="1"/>
  <c r="P128" i="40"/>
  <c r="Q128" i="40" s="1"/>
  <c r="M129" i="40"/>
  <c r="N129" i="40" s="1"/>
  <c r="P129" i="40"/>
  <c r="Q129" i="40" s="1"/>
  <c r="M130" i="40"/>
  <c r="N130" i="40" s="1"/>
  <c r="P130" i="40"/>
  <c r="Q130" i="40" s="1"/>
  <c r="M131" i="40"/>
  <c r="N131" i="40" s="1"/>
  <c r="P131" i="40"/>
  <c r="Q131" i="40" s="1"/>
  <c r="M132" i="40"/>
  <c r="N132" i="40" s="1"/>
  <c r="P132" i="40"/>
  <c r="Q132" i="40" s="1"/>
  <c r="M133" i="40"/>
  <c r="N133" i="40" s="1"/>
  <c r="P133" i="40"/>
  <c r="Q133" i="40" s="1"/>
  <c r="M134" i="40"/>
  <c r="N134" i="40" s="1"/>
  <c r="P134" i="40"/>
  <c r="Q134" i="40" s="1"/>
  <c r="M135" i="40"/>
  <c r="N135" i="40" s="1"/>
  <c r="P135" i="40"/>
  <c r="Q135" i="40" s="1"/>
  <c r="M136" i="40"/>
  <c r="N136" i="40" s="1"/>
  <c r="P136" i="40"/>
  <c r="Q136" i="40" s="1"/>
  <c r="M137" i="40"/>
  <c r="N137" i="40" s="1"/>
  <c r="P137" i="40"/>
  <c r="Q137" i="40" s="1"/>
  <c r="M138" i="40"/>
  <c r="N138" i="40" s="1"/>
  <c r="P138" i="40"/>
  <c r="Q138" i="40" s="1"/>
  <c r="M139" i="40"/>
  <c r="N139" i="40" s="1"/>
  <c r="P139" i="40"/>
  <c r="Q139" i="40" s="1"/>
  <c r="M140" i="40"/>
  <c r="N140" i="40" s="1"/>
  <c r="P140" i="40"/>
  <c r="Q140" i="40" s="1"/>
  <c r="M141" i="40"/>
  <c r="N141" i="40" s="1"/>
  <c r="P141" i="40"/>
  <c r="Q141" i="40" s="1"/>
  <c r="M142" i="40"/>
  <c r="N142" i="40" s="1"/>
  <c r="P142" i="40"/>
  <c r="Q142" i="40" s="1"/>
  <c r="M143" i="40"/>
  <c r="N143" i="40" s="1"/>
  <c r="P143" i="40"/>
  <c r="Q143" i="40" s="1"/>
  <c r="M144" i="40"/>
  <c r="N144" i="40" s="1"/>
  <c r="P144" i="40"/>
  <c r="Q144" i="40" s="1"/>
  <c r="M145" i="40"/>
  <c r="N145" i="40" s="1"/>
  <c r="P145" i="40"/>
  <c r="Q145" i="40" s="1"/>
  <c r="M146" i="40"/>
  <c r="N146" i="40" s="1"/>
  <c r="P146" i="40"/>
  <c r="Q146" i="40" s="1"/>
  <c r="M147" i="40"/>
  <c r="N147" i="40" s="1"/>
  <c r="P147" i="40"/>
  <c r="Q147" i="40" s="1"/>
  <c r="M148" i="40"/>
  <c r="N148" i="40" s="1"/>
  <c r="P148" i="40"/>
  <c r="Q148" i="40" s="1"/>
  <c r="M149" i="40"/>
  <c r="N149" i="40" s="1"/>
  <c r="P149" i="40"/>
  <c r="Q149" i="40" s="1"/>
  <c r="M150" i="40"/>
  <c r="N150" i="40" s="1"/>
  <c r="P150" i="40"/>
  <c r="Q150" i="40" s="1"/>
  <c r="O47" i="42" l="1"/>
  <c r="V39" i="43" s="1"/>
  <c r="O51" i="42"/>
  <c r="V40" i="43" s="1"/>
  <c r="R148" i="40"/>
  <c r="R144" i="40"/>
  <c r="R132" i="40"/>
  <c r="R120" i="40"/>
  <c r="R112" i="40"/>
  <c r="R100" i="40"/>
  <c r="R84" i="40"/>
  <c r="R64" i="40"/>
  <c r="R150" i="40"/>
  <c r="R142" i="40"/>
  <c r="R134" i="40"/>
  <c r="R126" i="40"/>
  <c r="R118" i="40"/>
  <c r="R110" i="40"/>
  <c r="R102" i="40"/>
  <c r="R94" i="40"/>
  <c r="R86" i="40"/>
  <c r="R78" i="40"/>
  <c r="R70" i="40"/>
  <c r="R62" i="40"/>
  <c r="R54" i="40"/>
  <c r="R50" i="40"/>
  <c r="R42" i="40"/>
  <c r="R34" i="40"/>
  <c r="R30" i="40"/>
  <c r="R26" i="40"/>
  <c r="R18" i="40"/>
  <c r="R149" i="40"/>
  <c r="R145" i="40"/>
  <c r="R141" i="40"/>
  <c r="R137" i="40"/>
  <c r="R133" i="40"/>
  <c r="R129" i="40"/>
  <c r="R125" i="40"/>
  <c r="R121" i="40"/>
  <c r="R117" i="40"/>
  <c r="R113" i="40"/>
  <c r="R109" i="40"/>
  <c r="R105" i="40"/>
  <c r="R101" i="40"/>
  <c r="R97" i="40"/>
  <c r="R93" i="40"/>
  <c r="R89" i="40"/>
  <c r="R85" i="40"/>
  <c r="R81" i="40"/>
  <c r="R77" i="40"/>
  <c r="R73" i="40"/>
  <c r="R69" i="40"/>
  <c r="R65" i="40"/>
  <c r="R61" i="40"/>
  <c r="R57" i="40"/>
  <c r="R53" i="40"/>
  <c r="R49" i="40"/>
  <c r="R45" i="40"/>
  <c r="R41" i="40"/>
  <c r="R37" i="40"/>
  <c r="R33" i="40"/>
  <c r="R29" i="40"/>
  <c r="R25" i="40"/>
  <c r="R21" i="40"/>
  <c r="R17" i="40"/>
  <c r="R136" i="40"/>
  <c r="R128" i="40"/>
  <c r="R116" i="40"/>
  <c r="R104" i="40"/>
  <c r="R88" i="40"/>
  <c r="R56" i="40"/>
  <c r="R146" i="40"/>
  <c r="R138" i="40"/>
  <c r="R130" i="40"/>
  <c r="R122" i="40"/>
  <c r="R114" i="40"/>
  <c r="R106" i="40"/>
  <c r="R98" i="40"/>
  <c r="R90" i="40"/>
  <c r="R82" i="40"/>
  <c r="R74" i="40"/>
  <c r="R66" i="40"/>
  <c r="R58" i="40"/>
  <c r="R46" i="40"/>
  <c r="R38" i="40"/>
  <c r="R22" i="40"/>
  <c r="R143" i="40"/>
  <c r="R131" i="40"/>
  <c r="R119" i="40"/>
  <c r="R111" i="40"/>
  <c r="R103" i="40"/>
  <c r="R99" i="40"/>
  <c r="R91" i="40"/>
  <c r="R87" i="40"/>
  <c r="R83" i="40"/>
  <c r="R79" i="40"/>
  <c r="R75" i="40"/>
  <c r="R67" i="40"/>
  <c r="R63" i="40"/>
  <c r="R59" i="40"/>
  <c r="R55" i="40"/>
  <c r="R51" i="40"/>
  <c r="R47" i="40"/>
  <c r="R43" i="40"/>
  <c r="R39" i="40"/>
  <c r="R35" i="40"/>
  <c r="R31" i="40"/>
  <c r="R27" i="40"/>
  <c r="R23" i="40"/>
  <c r="R19" i="40"/>
  <c r="R140" i="40"/>
  <c r="R124" i="40"/>
  <c r="R108" i="40"/>
  <c r="R96" i="40"/>
  <c r="R92" i="40"/>
  <c r="R80" i="40"/>
  <c r="R76" i="40"/>
  <c r="R72" i="40"/>
  <c r="R68" i="40"/>
  <c r="R60" i="40"/>
  <c r="R52" i="40"/>
  <c r="R48" i="40"/>
  <c r="R44" i="40"/>
  <c r="R40" i="40"/>
  <c r="R36" i="40"/>
  <c r="R32" i="40"/>
  <c r="R28" i="40"/>
  <c r="R24" i="40"/>
  <c r="R20" i="40"/>
  <c r="R16" i="40"/>
  <c r="R147" i="40"/>
  <c r="R139" i="40"/>
  <c r="R135" i="40"/>
  <c r="R127" i="40"/>
  <c r="R123" i="40"/>
  <c r="R115" i="40"/>
  <c r="R107" i="40"/>
  <c r="R95" i="40"/>
  <c r="R71" i="40"/>
  <c r="Q12" i="40"/>
  <c r="R12" i="40" s="1"/>
  <c r="O40" i="42"/>
  <c r="O41" i="42"/>
  <c r="O42" i="42"/>
  <c r="O43" i="42"/>
  <c r="O36" i="42"/>
  <c r="O37" i="42"/>
  <c r="O46" i="42"/>
  <c r="O33" i="42"/>
  <c r="V33" i="43" s="1"/>
  <c r="R152" i="40" l="1"/>
  <c r="O39" i="42"/>
  <c r="O44" i="42"/>
  <c r="V38" i="43" s="1"/>
  <c r="O32" i="42"/>
  <c r="V32" i="43" s="1"/>
  <c r="O35" i="42"/>
  <c r="V36" i="43" l="1"/>
  <c r="V37" i="43"/>
  <c r="O58" i="42"/>
  <c r="V42" i="43" l="1"/>
  <c r="O14" i="14" l="1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3" i="14"/>
  <c r="P13" i="14"/>
  <c r="Q13" i="14"/>
  <c r="P14" i="14"/>
  <c r="Q14" i="14"/>
  <c r="AM14" i="17" l="1"/>
  <c r="AN14" i="17"/>
  <c r="AO14" i="17" s="1"/>
  <c r="AQ14" i="17"/>
  <c r="AR14" i="17"/>
  <c r="AS14" i="17" s="1"/>
  <c r="AU14" i="17"/>
  <c r="AV14" i="17"/>
  <c r="AW14" i="17" s="1"/>
  <c r="AY14" i="17"/>
  <c r="AZ14" i="17"/>
  <c r="BA14" i="17" s="1"/>
  <c r="BC14" i="17"/>
  <c r="BD14" i="17"/>
  <c r="BE14" i="17" s="1"/>
  <c r="BG14" i="17"/>
  <c r="BH14" i="17"/>
  <c r="BI14" i="17" s="1"/>
  <c r="BK14" i="17"/>
  <c r="BL14" i="17"/>
  <c r="BM14" i="17" s="1"/>
  <c r="AM15" i="17"/>
  <c r="AN15" i="17"/>
  <c r="AO15" i="17" s="1"/>
  <c r="AQ15" i="17"/>
  <c r="AR15" i="17"/>
  <c r="AS15" i="17" s="1"/>
  <c r="AU15" i="17"/>
  <c r="AV15" i="17"/>
  <c r="AW15" i="17" s="1"/>
  <c r="AY15" i="17"/>
  <c r="AZ15" i="17"/>
  <c r="BA15" i="17" s="1"/>
  <c r="BC15" i="17"/>
  <c r="BD15" i="17"/>
  <c r="BE15" i="17" s="1"/>
  <c r="BG15" i="17"/>
  <c r="BH15" i="17"/>
  <c r="BI15" i="17" s="1"/>
  <c r="BK15" i="17"/>
  <c r="BL15" i="17"/>
  <c r="BM15" i="17" s="1"/>
  <c r="AM16" i="17"/>
  <c r="AN16" i="17"/>
  <c r="AO16" i="17" s="1"/>
  <c r="AQ16" i="17"/>
  <c r="AR16" i="17"/>
  <c r="AS16" i="17" s="1"/>
  <c r="AU16" i="17"/>
  <c r="AV16" i="17"/>
  <c r="AW16" i="17" s="1"/>
  <c r="AY16" i="17"/>
  <c r="AZ16" i="17"/>
  <c r="BA16" i="17" s="1"/>
  <c r="BC16" i="17"/>
  <c r="BD16" i="17"/>
  <c r="BE16" i="17" s="1"/>
  <c r="BG16" i="17"/>
  <c r="BH16" i="17"/>
  <c r="BI16" i="17" s="1"/>
  <c r="BK16" i="17"/>
  <c r="BL16" i="17"/>
  <c r="BM16" i="17" s="1"/>
  <c r="AM17" i="17"/>
  <c r="AN17" i="17"/>
  <c r="AO17" i="17" s="1"/>
  <c r="AQ17" i="17"/>
  <c r="AR17" i="17"/>
  <c r="AS17" i="17" s="1"/>
  <c r="AU17" i="17"/>
  <c r="AV17" i="17"/>
  <c r="AW17" i="17" s="1"/>
  <c r="AY17" i="17"/>
  <c r="AZ17" i="17"/>
  <c r="BA17" i="17" s="1"/>
  <c r="BC17" i="17"/>
  <c r="BD17" i="17"/>
  <c r="BE17" i="17" s="1"/>
  <c r="BG17" i="17"/>
  <c r="BH17" i="17"/>
  <c r="BI17" i="17" s="1"/>
  <c r="BK17" i="17"/>
  <c r="BL17" i="17"/>
  <c r="BM17" i="17" s="1"/>
  <c r="AM18" i="17"/>
  <c r="AN18" i="17"/>
  <c r="AO18" i="17" s="1"/>
  <c r="AQ18" i="17"/>
  <c r="AR18" i="17"/>
  <c r="AS18" i="17" s="1"/>
  <c r="AU18" i="17"/>
  <c r="AV18" i="17"/>
  <c r="AW18" i="17" s="1"/>
  <c r="AY18" i="17"/>
  <c r="AZ18" i="17"/>
  <c r="BA18" i="17" s="1"/>
  <c r="BC18" i="17"/>
  <c r="BD18" i="17"/>
  <c r="BE18" i="17" s="1"/>
  <c r="BG18" i="17"/>
  <c r="BH18" i="17"/>
  <c r="BI18" i="17" s="1"/>
  <c r="BK18" i="17"/>
  <c r="BL18" i="17"/>
  <c r="BM18" i="17" s="1"/>
  <c r="AM19" i="17"/>
  <c r="AN19" i="17"/>
  <c r="AO19" i="17" s="1"/>
  <c r="AQ19" i="17"/>
  <c r="AR19" i="17"/>
  <c r="AS19" i="17" s="1"/>
  <c r="AU19" i="17"/>
  <c r="AV19" i="17"/>
  <c r="AW19" i="17" s="1"/>
  <c r="AY19" i="17"/>
  <c r="AZ19" i="17"/>
  <c r="BA19" i="17" s="1"/>
  <c r="BC19" i="17"/>
  <c r="BD19" i="17"/>
  <c r="BE19" i="17" s="1"/>
  <c r="BG19" i="17"/>
  <c r="BH19" i="17"/>
  <c r="BI19" i="17" s="1"/>
  <c r="BK19" i="17"/>
  <c r="BL19" i="17"/>
  <c r="BM19" i="17" s="1"/>
  <c r="AM20" i="17"/>
  <c r="AN20" i="17"/>
  <c r="AO20" i="17" s="1"/>
  <c r="AQ20" i="17"/>
  <c r="AR20" i="17"/>
  <c r="AS20" i="17" s="1"/>
  <c r="AU20" i="17"/>
  <c r="AV20" i="17"/>
  <c r="AW20" i="17" s="1"/>
  <c r="AY20" i="17"/>
  <c r="AZ20" i="17"/>
  <c r="BA20" i="17" s="1"/>
  <c r="BC20" i="17"/>
  <c r="BD20" i="17"/>
  <c r="BE20" i="17" s="1"/>
  <c r="BG20" i="17"/>
  <c r="BH20" i="17"/>
  <c r="BI20" i="17" s="1"/>
  <c r="BK20" i="17"/>
  <c r="BL20" i="17"/>
  <c r="BM20" i="17" s="1"/>
  <c r="AM21" i="17"/>
  <c r="AN21" i="17"/>
  <c r="AO21" i="17" s="1"/>
  <c r="AQ21" i="17"/>
  <c r="AR21" i="17"/>
  <c r="AS21" i="17" s="1"/>
  <c r="AU21" i="17"/>
  <c r="AV21" i="17"/>
  <c r="AW21" i="17" s="1"/>
  <c r="AY21" i="17"/>
  <c r="AZ21" i="17"/>
  <c r="BA21" i="17" s="1"/>
  <c r="BC21" i="17"/>
  <c r="BD21" i="17"/>
  <c r="BE21" i="17" s="1"/>
  <c r="BG21" i="17"/>
  <c r="BH21" i="17"/>
  <c r="BI21" i="17" s="1"/>
  <c r="BK21" i="17"/>
  <c r="BL21" i="17"/>
  <c r="BM21" i="17" s="1"/>
  <c r="AM22" i="17"/>
  <c r="AN22" i="17"/>
  <c r="AO22" i="17" s="1"/>
  <c r="AQ22" i="17"/>
  <c r="AR22" i="17"/>
  <c r="AS22" i="17" s="1"/>
  <c r="AU22" i="17"/>
  <c r="AV22" i="17"/>
  <c r="AW22" i="17" s="1"/>
  <c r="AY22" i="17"/>
  <c r="AZ22" i="17"/>
  <c r="BA22" i="17" s="1"/>
  <c r="BC22" i="17"/>
  <c r="BD22" i="17"/>
  <c r="BE22" i="17" s="1"/>
  <c r="BG22" i="17"/>
  <c r="BH22" i="17"/>
  <c r="BI22" i="17" s="1"/>
  <c r="BK22" i="17"/>
  <c r="BL22" i="17"/>
  <c r="BM22" i="17" s="1"/>
  <c r="AM23" i="17"/>
  <c r="AN23" i="17"/>
  <c r="AO23" i="17" s="1"/>
  <c r="AQ23" i="17"/>
  <c r="AR23" i="17"/>
  <c r="AS23" i="17" s="1"/>
  <c r="AU23" i="17"/>
  <c r="AV23" i="17"/>
  <c r="AW23" i="17" s="1"/>
  <c r="AY23" i="17"/>
  <c r="AZ23" i="17"/>
  <c r="BA23" i="17" s="1"/>
  <c r="BC23" i="17"/>
  <c r="BD23" i="17"/>
  <c r="BE23" i="17" s="1"/>
  <c r="BG23" i="17"/>
  <c r="BH23" i="17"/>
  <c r="BI23" i="17" s="1"/>
  <c r="BK23" i="17"/>
  <c r="BL23" i="17"/>
  <c r="BM23" i="17" s="1"/>
  <c r="AM24" i="17"/>
  <c r="AN24" i="17"/>
  <c r="AO24" i="17" s="1"/>
  <c r="AQ24" i="17"/>
  <c r="AR24" i="17"/>
  <c r="AS24" i="17" s="1"/>
  <c r="AU24" i="17"/>
  <c r="AV24" i="17"/>
  <c r="AW24" i="17" s="1"/>
  <c r="AY24" i="17"/>
  <c r="AZ24" i="17"/>
  <c r="BA24" i="17" s="1"/>
  <c r="BC24" i="17"/>
  <c r="BD24" i="17"/>
  <c r="BE24" i="17" s="1"/>
  <c r="BG24" i="17"/>
  <c r="BH24" i="17"/>
  <c r="BI24" i="17" s="1"/>
  <c r="BK24" i="17"/>
  <c r="BL24" i="17"/>
  <c r="BM24" i="17" s="1"/>
  <c r="AM25" i="17"/>
  <c r="AN25" i="17"/>
  <c r="AO25" i="17" s="1"/>
  <c r="AQ25" i="17"/>
  <c r="AR25" i="17"/>
  <c r="AS25" i="17" s="1"/>
  <c r="AU25" i="17"/>
  <c r="AV25" i="17"/>
  <c r="AW25" i="17" s="1"/>
  <c r="AY25" i="17"/>
  <c r="AZ25" i="17"/>
  <c r="BA25" i="17" s="1"/>
  <c r="BC25" i="17"/>
  <c r="BD25" i="17"/>
  <c r="BE25" i="17" s="1"/>
  <c r="BG25" i="17"/>
  <c r="BH25" i="17"/>
  <c r="BI25" i="17" s="1"/>
  <c r="BK25" i="17"/>
  <c r="BL25" i="17"/>
  <c r="BM25" i="17" s="1"/>
  <c r="AM26" i="17"/>
  <c r="AN26" i="17"/>
  <c r="AO26" i="17" s="1"/>
  <c r="AQ26" i="17"/>
  <c r="AR26" i="17"/>
  <c r="AS26" i="17" s="1"/>
  <c r="AU26" i="17"/>
  <c r="AV26" i="17"/>
  <c r="AW26" i="17" s="1"/>
  <c r="AY26" i="17"/>
  <c r="AZ26" i="17"/>
  <c r="BA26" i="17" s="1"/>
  <c r="BC26" i="17"/>
  <c r="BD26" i="17"/>
  <c r="BE26" i="17" s="1"/>
  <c r="BG26" i="17"/>
  <c r="BH26" i="17"/>
  <c r="BI26" i="17" s="1"/>
  <c r="BK26" i="17"/>
  <c r="BL26" i="17"/>
  <c r="BM26" i="17" s="1"/>
  <c r="AM27" i="17"/>
  <c r="AN27" i="17"/>
  <c r="AO27" i="17" s="1"/>
  <c r="AQ27" i="17"/>
  <c r="AR27" i="17"/>
  <c r="AS27" i="17" s="1"/>
  <c r="AU27" i="17"/>
  <c r="AV27" i="17"/>
  <c r="AW27" i="17" s="1"/>
  <c r="AY27" i="17"/>
  <c r="AZ27" i="17"/>
  <c r="BA27" i="17" s="1"/>
  <c r="BC27" i="17"/>
  <c r="BD27" i="17"/>
  <c r="BE27" i="17" s="1"/>
  <c r="BG27" i="17"/>
  <c r="BH27" i="17"/>
  <c r="BI27" i="17" s="1"/>
  <c r="BK27" i="17"/>
  <c r="BL27" i="17"/>
  <c r="BM27" i="17" s="1"/>
  <c r="AM28" i="17"/>
  <c r="AN28" i="17"/>
  <c r="AO28" i="17" s="1"/>
  <c r="AQ28" i="17"/>
  <c r="AR28" i="17"/>
  <c r="AS28" i="17" s="1"/>
  <c r="AU28" i="17"/>
  <c r="AV28" i="17"/>
  <c r="AW28" i="17" s="1"/>
  <c r="AY28" i="17"/>
  <c r="AZ28" i="17"/>
  <c r="BA28" i="17" s="1"/>
  <c r="BC28" i="17"/>
  <c r="BD28" i="17"/>
  <c r="BE28" i="17" s="1"/>
  <c r="BG28" i="17"/>
  <c r="BH28" i="17"/>
  <c r="BI28" i="17" s="1"/>
  <c r="BK28" i="17"/>
  <c r="BL28" i="17"/>
  <c r="BM28" i="17" s="1"/>
  <c r="AM29" i="17"/>
  <c r="AN29" i="17"/>
  <c r="AO29" i="17" s="1"/>
  <c r="AQ29" i="17"/>
  <c r="AR29" i="17"/>
  <c r="AS29" i="17" s="1"/>
  <c r="AU29" i="17"/>
  <c r="AV29" i="17"/>
  <c r="AW29" i="17" s="1"/>
  <c r="AY29" i="17"/>
  <c r="AZ29" i="17"/>
  <c r="BA29" i="17" s="1"/>
  <c r="BC29" i="17"/>
  <c r="BD29" i="17"/>
  <c r="BE29" i="17" s="1"/>
  <c r="BG29" i="17"/>
  <c r="BH29" i="17"/>
  <c r="BI29" i="17" s="1"/>
  <c r="BK29" i="17"/>
  <c r="BL29" i="17"/>
  <c r="BM29" i="17" s="1"/>
  <c r="AM30" i="17"/>
  <c r="AN30" i="17"/>
  <c r="AO30" i="17" s="1"/>
  <c r="AQ30" i="17"/>
  <c r="AR30" i="17"/>
  <c r="AS30" i="17" s="1"/>
  <c r="AU30" i="17"/>
  <c r="AV30" i="17"/>
  <c r="AW30" i="17" s="1"/>
  <c r="AY30" i="17"/>
  <c r="AZ30" i="17"/>
  <c r="BA30" i="17" s="1"/>
  <c r="BC30" i="17"/>
  <c r="BD30" i="17"/>
  <c r="BE30" i="17" s="1"/>
  <c r="BG30" i="17"/>
  <c r="BH30" i="17"/>
  <c r="BI30" i="17" s="1"/>
  <c r="BK30" i="17"/>
  <c r="BL30" i="17"/>
  <c r="BM30" i="17" s="1"/>
  <c r="AM31" i="17"/>
  <c r="AN31" i="17"/>
  <c r="AO31" i="17" s="1"/>
  <c r="AQ31" i="17"/>
  <c r="AR31" i="17"/>
  <c r="AS31" i="17" s="1"/>
  <c r="AU31" i="17"/>
  <c r="AV31" i="17"/>
  <c r="AW31" i="17" s="1"/>
  <c r="AY31" i="17"/>
  <c r="AZ31" i="17"/>
  <c r="BA31" i="17" s="1"/>
  <c r="BC31" i="17"/>
  <c r="BD31" i="17"/>
  <c r="BE31" i="17" s="1"/>
  <c r="BG31" i="17"/>
  <c r="BH31" i="17"/>
  <c r="BI31" i="17" s="1"/>
  <c r="BK31" i="17"/>
  <c r="BL31" i="17"/>
  <c r="BM31" i="17" s="1"/>
  <c r="AM32" i="17"/>
  <c r="AN32" i="17"/>
  <c r="AO32" i="17" s="1"/>
  <c r="AQ32" i="17"/>
  <c r="AR32" i="17"/>
  <c r="AS32" i="17" s="1"/>
  <c r="AU32" i="17"/>
  <c r="AV32" i="17"/>
  <c r="AW32" i="17" s="1"/>
  <c r="AY32" i="17"/>
  <c r="AZ32" i="17"/>
  <c r="BA32" i="17" s="1"/>
  <c r="BC32" i="17"/>
  <c r="BD32" i="17"/>
  <c r="BE32" i="17" s="1"/>
  <c r="BG32" i="17"/>
  <c r="BH32" i="17"/>
  <c r="BI32" i="17" s="1"/>
  <c r="BK32" i="17"/>
  <c r="BL32" i="17"/>
  <c r="BM32" i="17" s="1"/>
  <c r="AM33" i="17"/>
  <c r="AN33" i="17"/>
  <c r="AO33" i="17" s="1"/>
  <c r="AQ33" i="17"/>
  <c r="AR33" i="17"/>
  <c r="AS33" i="17" s="1"/>
  <c r="AU33" i="17"/>
  <c r="AV33" i="17"/>
  <c r="AW33" i="17" s="1"/>
  <c r="AY33" i="17"/>
  <c r="AZ33" i="17"/>
  <c r="BA33" i="17" s="1"/>
  <c r="BC33" i="17"/>
  <c r="BD33" i="17"/>
  <c r="BE33" i="17" s="1"/>
  <c r="BG33" i="17"/>
  <c r="BH33" i="17"/>
  <c r="BI33" i="17" s="1"/>
  <c r="BK33" i="17"/>
  <c r="BL33" i="17"/>
  <c r="BM33" i="17" s="1"/>
  <c r="AM34" i="17"/>
  <c r="AN34" i="17"/>
  <c r="AO34" i="17" s="1"/>
  <c r="AQ34" i="17"/>
  <c r="AR34" i="17"/>
  <c r="AS34" i="17" s="1"/>
  <c r="AU34" i="17"/>
  <c r="AV34" i="17"/>
  <c r="AW34" i="17" s="1"/>
  <c r="AY34" i="17"/>
  <c r="AZ34" i="17"/>
  <c r="BA34" i="17" s="1"/>
  <c r="BC34" i="17"/>
  <c r="BD34" i="17"/>
  <c r="BE34" i="17" s="1"/>
  <c r="BG34" i="17"/>
  <c r="BH34" i="17"/>
  <c r="BI34" i="17" s="1"/>
  <c r="BK34" i="17"/>
  <c r="BL34" i="17"/>
  <c r="BM34" i="17" s="1"/>
  <c r="AM35" i="17"/>
  <c r="AN35" i="17"/>
  <c r="AO35" i="17" s="1"/>
  <c r="AQ35" i="17"/>
  <c r="AR35" i="17"/>
  <c r="AS35" i="17" s="1"/>
  <c r="AU35" i="17"/>
  <c r="AV35" i="17"/>
  <c r="AW35" i="17" s="1"/>
  <c r="AY35" i="17"/>
  <c r="AZ35" i="17"/>
  <c r="BA35" i="17" s="1"/>
  <c r="BC35" i="17"/>
  <c r="BD35" i="17"/>
  <c r="BE35" i="17" s="1"/>
  <c r="BG35" i="17"/>
  <c r="BH35" i="17"/>
  <c r="BI35" i="17" s="1"/>
  <c r="BK35" i="17"/>
  <c r="BL35" i="17"/>
  <c r="BM35" i="17" s="1"/>
  <c r="AM36" i="17"/>
  <c r="AN36" i="17"/>
  <c r="AO36" i="17" s="1"/>
  <c r="AQ36" i="17"/>
  <c r="AR36" i="17"/>
  <c r="AS36" i="17" s="1"/>
  <c r="AU36" i="17"/>
  <c r="AV36" i="17"/>
  <c r="AW36" i="17" s="1"/>
  <c r="AY36" i="17"/>
  <c r="AZ36" i="17"/>
  <c r="BA36" i="17" s="1"/>
  <c r="BC36" i="17"/>
  <c r="BD36" i="17"/>
  <c r="BE36" i="17" s="1"/>
  <c r="BG36" i="17"/>
  <c r="BH36" i="17"/>
  <c r="BI36" i="17" s="1"/>
  <c r="BK36" i="17"/>
  <c r="BL36" i="17"/>
  <c r="BM36" i="17" s="1"/>
  <c r="AM37" i="17"/>
  <c r="AN37" i="17"/>
  <c r="AO37" i="17" s="1"/>
  <c r="AQ37" i="17"/>
  <c r="AR37" i="17"/>
  <c r="AS37" i="17" s="1"/>
  <c r="AU37" i="17"/>
  <c r="AV37" i="17"/>
  <c r="AW37" i="17" s="1"/>
  <c r="AY37" i="17"/>
  <c r="AZ37" i="17"/>
  <c r="BA37" i="17" s="1"/>
  <c r="BC37" i="17"/>
  <c r="BD37" i="17"/>
  <c r="BE37" i="17" s="1"/>
  <c r="BG37" i="17"/>
  <c r="BH37" i="17"/>
  <c r="BI37" i="17" s="1"/>
  <c r="BK37" i="17"/>
  <c r="BL37" i="17"/>
  <c r="BM37" i="17" s="1"/>
  <c r="AM38" i="17"/>
  <c r="AN38" i="17"/>
  <c r="AO38" i="17" s="1"/>
  <c r="AQ38" i="17"/>
  <c r="AR38" i="17"/>
  <c r="AS38" i="17" s="1"/>
  <c r="AU38" i="17"/>
  <c r="AV38" i="17"/>
  <c r="AW38" i="17" s="1"/>
  <c r="AY38" i="17"/>
  <c r="AZ38" i="17"/>
  <c r="BA38" i="17" s="1"/>
  <c r="BC38" i="17"/>
  <c r="BD38" i="17"/>
  <c r="BE38" i="17" s="1"/>
  <c r="BG38" i="17"/>
  <c r="BH38" i="17"/>
  <c r="BI38" i="17" s="1"/>
  <c r="BK38" i="17"/>
  <c r="BL38" i="17"/>
  <c r="BM38" i="17" s="1"/>
  <c r="AM39" i="17"/>
  <c r="AN39" i="17"/>
  <c r="AO39" i="17" s="1"/>
  <c r="AQ39" i="17"/>
  <c r="AR39" i="17"/>
  <c r="AS39" i="17" s="1"/>
  <c r="AU39" i="17"/>
  <c r="AV39" i="17"/>
  <c r="AW39" i="17" s="1"/>
  <c r="AY39" i="17"/>
  <c r="AZ39" i="17"/>
  <c r="BA39" i="17" s="1"/>
  <c r="BC39" i="17"/>
  <c r="BD39" i="17"/>
  <c r="BE39" i="17" s="1"/>
  <c r="BG39" i="17"/>
  <c r="BH39" i="17"/>
  <c r="BI39" i="17" s="1"/>
  <c r="BK39" i="17"/>
  <c r="BL39" i="17"/>
  <c r="BM39" i="17" s="1"/>
  <c r="AM40" i="17"/>
  <c r="AN40" i="17"/>
  <c r="AO40" i="17" s="1"/>
  <c r="AQ40" i="17"/>
  <c r="AR40" i="17"/>
  <c r="AS40" i="17" s="1"/>
  <c r="AU40" i="17"/>
  <c r="AV40" i="17"/>
  <c r="AW40" i="17" s="1"/>
  <c r="AY40" i="17"/>
  <c r="AZ40" i="17"/>
  <c r="BA40" i="17" s="1"/>
  <c r="BC40" i="17"/>
  <c r="BD40" i="17"/>
  <c r="BE40" i="17" s="1"/>
  <c r="BG40" i="17"/>
  <c r="BH40" i="17"/>
  <c r="BI40" i="17" s="1"/>
  <c r="BK40" i="17"/>
  <c r="BL40" i="17"/>
  <c r="BM40" i="17" s="1"/>
  <c r="AM41" i="17"/>
  <c r="AN41" i="17"/>
  <c r="AO41" i="17" s="1"/>
  <c r="AQ41" i="17"/>
  <c r="AR41" i="17"/>
  <c r="AS41" i="17" s="1"/>
  <c r="AU41" i="17"/>
  <c r="AV41" i="17"/>
  <c r="AW41" i="17" s="1"/>
  <c r="AY41" i="17"/>
  <c r="AZ41" i="17"/>
  <c r="BA41" i="17" s="1"/>
  <c r="BC41" i="17"/>
  <c r="BD41" i="17"/>
  <c r="BE41" i="17" s="1"/>
  <c r="BG41" i="17"/>
  <c r="BH41" i="17"/>
  <c r="BI41" i="17" s="1"/>
  <c r="BK41" i="17"/>
  <c r="BL41" i="17"/>
  <c r="BM41" i="17" s="1"/>
  <c r="AM42" i="17"/>
  <c r="AN42" i="17"/>
  <c r="AO42" i="17" s="1"/>
  <c r="AQ42" i="17"/>
  <c r="AR42" i="17"/>
  <c r="AS42" i="17" s="1"/>
  <c r="AU42" i="17"/>
  <c r="AV42" i="17"/>
  <c r="AW42" i="17" s="1"/>
  <c r="AY42" i="17"/>
  <c r="AZ42" i="17"/>
  <c r="BA42" i="17" s="1"/>
  <c r="BC42" i="17"/>
  <c r="BD42" i="17"/>
  <c r="BE42" i="17" s="1"/>
  <c r="BG42" i="17"/>
  <c r="BH42" i="17"/>
  <c r="BI42" i="17" s="1"/>
  <c r="BK42" i="17"/>
  <c r="BL42" i="17"/>
  <c r="BM42" i="17" s="1"/>
  <c r="AM43" i="17"/>
  <c r="AN43" i="17"/>
  <c r="AO43" i="17" s="1"/>
  <c r="AQ43" i="17"/>
  <c r="AR43" i="17"/>
  <c r="AS43" i="17" s="1"/>
  <c r="AU43" i="17"/>
  <c r="AV43" i="17"/>
  <c r="AW43" i="17" s="1"/>
  <c r="AY43" i="17"/>
  <c r="AZ43" i="17"/>
  <c r="BA43" i="17" s="1"/>
  <c r="BC43" i="17"/>
  <c r="BD43" i="17"/>
  <c r="BE43" i="17" s="1"/>
  <c r="BG43" i="17"/>
  <c r="BH43" i="17"/>
  <c r="BI43" i="17" s="1"/>
  <c r="BK43" i="17"/>
  <c r="BL43" i="17"/>
  <c r="BM43" i="17" s="1"/>
  <c r="AM44" i="17"/>
  <c r="AN44" i="17"/>
  <c r="AO44" i="17" s="1"/>
  <c r="AQ44" i="17"/>
  <c r="AR44" i="17"/>
  <c r="AS44" i="17" s="1"/>
  <c r="AU44" i="17"/>
  <c r="AV44" i="17"/>
  <c r="AW44" i="17" s="1"/>
  <c r="AY44" i="17"/>
  <c r="AZ44" i="17"/>
  <c r="BA44" i="17" s="1"/>
  <c r="BC44" i="17"/>
  <c r="BD44" i="17"/>
  <c r="BE44" i="17" s="1"/>
  <c r="BG44" i="17"/>
  <c r="BH44" i="17"/>
  <c r="BI44" i="17" s="1"/>
  <c r="BK44" i="17"/>
  <c r="BL44" i="17"/>
  <c r="BM44" i="17" s="1"/>
  <c r="AM45" i="17"/>
  <c r="AN45" i="17"/>
  <c r="AO45" i="17" s="1"/>
  <c r="AQ45" i="17"/>
  <c r="AR45" i="17"/>
  <c r="AS45" i="17" s="1"/>
  <c r="AU45" i="17"/>
  <c r="AV45" i="17"/>
  <c r="AW45" i="17" s="1"/>
  <c r="AY45" i="17"/>
  <c r="AZ45" i="17"/>
  <c r="BA45" i="17" s="1"/>
  <c r="BC45" i="17"/>
  <c r="BD45" i="17"/>
  <c r="BE45" i="17" s="1"/>
  <c r="BG45" i="17"/>
  <c r="BH45" i="17"/>
  <c r="BI45" i="17" s="1"/>
  <c r="BK45" i="17"/>
  <c r="BL45" i="17"/>
  <c r="BM45" i="17" s="1"/>
  <c r="AM46" i="17"/>
  <c r="AN46" i="17"/>
  <c r="AO46" i="17" s="1"/>
  <c r="AQ46" i="17"/>
  <c r="AR46" i="17"/>
  <c r="AS46" i="17" s="1"/>
  <c r="AU46" i="17"/>
  <c r="AV46" i="17"/>
  <c r="AW46" i="17" s="1"/>
  <c r="AY46" i="17"/>
  <c r="AZ46" i="17"/>
  <c r="BA46" i="17" s="1"/>
  <c r="BC46" i="17"/>
  <c r="BD46" i="17"/>
  <c r="BE46" i="17" s="1"/>
  <c r="BG46" i="17"/>
  <c r="BH46" i="17"/>
  <c r="BI46" i="17" s="1"/>
  <c r="BK46" i="17"/>
  <c r="BL46" i="17"/>
  <c r="BM46" i="17" s="1"/>
  <c r="AM47" i="17"/>
  <c r="AN47" i="17"/>
  <c r="AO47" i="17" s="1"/>
  <c r="AQ47" i="17"/>
  <c r="AR47" i="17"/>
  <c r="AS47" i="17" s="1"/>
  <c r="AU47" i="17"/>
  <c r="AV47" i="17"/>
  <c r="AW47" i="17" s="1"/>
  <c r="AY47" i="17"/>
  <c r="AZ47" i="17"/>
  <c r="BA47" i="17" s="1"/>
  <c r="BC47" i="17"/>
  <c r="BD47" i="17"/>
  <c r="BE47" i="17" s="1"/>
  <c r="BG47" i="17"/>
  <c r="BH47" i="17"/>
  <c r="BI47" i="17" s="1"/>
  <c r="BK47" i="17"/>
  <c r="BL47" i="17"/>
  <c r="BM47" i="17" s="1"/>
  <c r="AM48" i="17"/>
  <c r="AN48" i="17"/>
  <c r="AO48" i="17" s="1"/>
  <c r="AQ48" i="17"/>
  <c r="AR48" i="17"/>
  <c r="AS48" i="17" s="1"/>
  <c r="AU48" i="17"/>
  <c r="AV48" i="17"/>
  <c r="AW48" i="17" s="1"/>
  <c r="AY48" i="17"/>
  <c r="AZ48" i="17"/>
  <c r="BA48" i="17" s="1"/>
  <c r="BC48" i="17"/>
  <c r="BD48" i="17"/>
  <c r="BE48" i="17" s="1"/>
  <c r="BG48" i="17"/>
  <c r="BH48" i="17"/>
  <c r="BI48" i="17" s="1"/>
  <c r="BK48" i="17"/>
  <c r="BL48" i="17"/>
  <c r="BM48" i="17" s="1"/>
  <c r="AM49" i="17"/>
  <c r="AN49" i="17"/>
  <c r="AO49" i="17" s="1"/>
  <c r="AQ49" i="17"/>
  <c r="AR49" i="17"/>
  <c r="AS49" i="17" s="1"/>
  <c r="AU49" i="17"/>
  <c r="AV49" i="17"/>
  <c r="AW49" i="17" s="1"/>
  <c r="AY49" i="17"/>
  <c r="AZ49" i="17"/>
  <c r="BA49" i="17" s="1"/>
  <c r="BC49" i="17"/>
  <c r="BD49" i="17"/>
  <c r="BE49" i="17" s="1"/>
  <c r="BG49" i="17"/>
  <c r="BH49" i="17"/>
  <c r="BI49" i="17" s="1"/>
  <c r="BK49" i="17"/>
  <c r="BL49" i="17"/>
  <c r="BM49" i="17" s="1"/>
  <c r="AM50" i="17"/>
  <c r="AN50" i="17"/>
  <c r="AO50" i="17" s="1"/>
  <c r="AQ50" i="17"/>
  <c r="AR50" i="17"/>
  <c r="AS50" i="17" s="1"/>
  <c r="AU50" i="17"/>
  <c r="AV50" i="17"/>
  <c r="AW50" i="17" s="1"/>
  <c r="AY50" i="17"/>
  <c r="AZ50" i="17"/>
  <c r="BA50" i="17" s="1"/>
  <c r="BC50" i="17"/>
  <c r="BD50" i="17"/>
  <c r="BE50" i="17" s="1"/>
  <c r="BG50" i="17"/>
  <c r="BH50" i="17"/>
  <c r="BI50" i="17" s="1"/>
  <c r="BK50" i="17"/>
  <c r="BL50" i="17"/>
  <c r="BM50" i="17" s="1"/>
  <c r="AM51" i="17"/>
  <c r="AN51" i="17"/>
  <c r="AO51" i="17" s="1"/>
  <c r="AQ51" i="17"/>
  <c r="AR51" i="17"/>
  <c r="AS51" i="17" s="1"/>
  <c r="AU51" i="17"/>
  <c r="AV51" i="17"/>
  <c r="AW51" i="17" s="1"/>
  <c r="AY51" i="17"/>
  <c r="AZ51" i="17"/>
  <c r="BA51" i="17" s="1"/>
  <c r="BC51" i="17"/>
  <c r="BD51" i="17"/>
  <c r="BE51" i="17" s="1"/>
  <c r="BG51" i="17"/>
  <c r="BH51" i="17"/>
  <c r="BI51" i="17" s="1"/>
  <c r="BK51" i="17"/>
  <c r="BL51" i="17"/>
  <c r="BM51" i="17" s="1"/>
  <c r="AM52" i="17"/>
  <c r="AN52" i="17"/>
  <c r="AO52" i="17" s="1"/>
  <c r="AQ52" i="17"/>
  <c r="AR52" i="17"/>
  <c r="AS52" i="17" s="1"/>
  <c r="AU52" i="17"/>
  <c r="AV52" i="17"/>
  <c r="AW52" i="17" s="1"/>
  <c r="AY52" i="17"/>
  <c r="AZ52" i="17"/>
  <c r="BA52" i="17" s="1"/>
  <c r="BC52" i="17"/>
  <c r="BD52" i="17"/>
  <c r="BE52" i="17" s="1"/>
  <c r="BG52" i="17"/>
  <c r="BH52" i="17"/>
  <c r="BI52" i="17" s="1"/>
  <c r="BK52" i="17"/>
  <c r="BL52" i="17"/>
  <c r="BM52" i="17" s="1"/>
  <c r="AM53" i="17"/>
  <c r="AN53" i="17"/>
  <c r="AO53" i="17" s="1"/>
  <c r="AQ53" i="17"/>
  <c r="AR53" i="17"/>
  <c r="AS53" i="17" s="1"/>
  <c r="AU53" i="17"/>
  <c r="AV53" i="17"/>
  <c r="AW53" i="17" s="1"/>
  <c r="AY53" i="17"/>
  <c r="AZ53" i="17"/>
  <c r="BA53" i="17" s="1"/>
  <c r="BC53" i="17"/>
  <c r="BD53" i="17"/>
  <c r="BE53" i="17" s="1"/>
  <c r="BG53" i="17"/>
  <c r="BH53" i="17"/>
  <c r="BI53" i="17" s="1"/>
  <c r="BK53" i="17"/>
  <c r="BL53" i="17"/>
  <c r="BM53" i="17" s="1"/>
  <c r="AM54" i="17"/>
  <c r="AN54" i="17"/>
  <c r="AO54" i="17" s="1"/>
  <c r="AQ54" i="17"/>
  <c r="AR54" i="17"/>
  <c r="AS54" i="17" s="1"/>
  <c r="AU54" i="17"/>
  <c r="AV54" i="17"/>
  <c r="AW54" i="17" s="1"/>
  <c r="AY54" i="17"/>
  <c r="AZ54" i="17"/>
  <c r="BA54" i="17" s="1"/>
  <c r="BC54" i="17"/>
  <c r="BD54" i="17"/>
  <c r="BE54" i="17" s="1"/>
  <c r="BG54" i="17"/>
  <c r="BH54" i="17"/>
  <c r="BI54" i="17" s="1"/>
  <c r="BK54" i="17"/>
  <c r="BL54" i="17"/>
  <c r="BM54" i="17" s="1"/>
  <c r="AM55" i="17"/>
  <c r="AN55" i="17"/>
  <c r="AO55" i="17" s="1"/>
  <c r="AQ55" i="17"/>
  <c r="AR55" i="17"/>
  <c r="AS55" i="17" s="1"/>
  <c r="AU55" i="17"/>
  <c r="AV55" i="17"/>
  <c r="AW55" i="17" s="1"/>
  <c r="AY55" i="17"/>
  <c r="AZ55" i="17"/>
  <c r="BA55" i="17" s="1"/>
  <c r="BC55" i="17"/>
  <c r="BD55" i="17"/>
  <c r="BE55" i="17" s="1"/>
  <c r="BG55" i="17"/>
  <c r="BH55" i="17"/>
  <c r="BI55" i="17" s="1"/>
  <c r="BK55" i="17"/>
  <c r="BL55" i="17"/>
  <c r="BM55" i="17" s="1"/>
  <c r="AM56" i="17"/>
  <c r="AN56" i="17"/>
  <c r="AO56" i="17" s="1"/>
  <c r="AQ56" i="17"/>
  <c r="AR56" i="17"/>
  <c r="AS56" i="17" s="1"/>
  <c r="AU56" i="17"/>
  <c r="AV56" i="17"/>
  <c r="AW56" i="17" s="1"/>
  <c r="AY56" i="17"/>
  <c r="AZ56" i="17"/>
  <c r="BA56" i="17" s="1"/>
  <c r="BC56" i="17"/>
  <c r="BD56" i="17"/>
  <c r="BE56" i="17" s="1"/>
  <c r="BG56" i="17"/>
  <c r="BH56" i="17"/>
  <c r="BI56" i="17" s="1"/>
  <c r="BK56" i="17"/>
  <c r="BL56" i="17"/>
  <c r="BM56" i="17" s="1"/>
  <c r="AM57" i="17"/>
  <c r="AN57" i="17"/>
  <c r="AO57" i="17" s="1"/>
  <c r="AQ57" i="17"/>
  <c r="AR57" i="17"/>
  <c r="AS57" i="17" s="1"/>
  <c r="AU57" i="17"/>
  <c r="AV57" i="17"/>
  <c r="AW57" i="17" s="1"/>
  <c r="AY57" i="17"/>
  <c r="AZ57" i="17"/>
  <c r="BA57" i="17" s="1"/>
  <c r="BC57" i="17"/>
  <c r="BD57" i="17"/>
  <c r="BE57" i="17" s="1"/>
  <c r="BG57" i="17"/>
  <c r="BH57" i="17"/>
  <c r="BI57" i="17" s="1"/>
  <c r="BK57" i="17"/>
  <c r="BL57" i="17"/>
  <c r="BM57" i="17" s="1"/>
  <c r="AM58" i="17"/>
  <c r="AN58" i="17"/>
  <c r="AO58" i="17" s="1"/>
  <c r="AQ58" i="17"/>
  <c r="AR58" i="17"/>
  <c r="AS58" i="17" s="1"/>
  <c r="AU58" i="17"/>
  <c r="AV58" i="17"/>
  <c r="AW58" i="17" s="1"/>
  <c r="AY58" i="17"/>
  <c r="AZ58" i="17"/>
  <c r="BA58" i="17" s="1"/>
  <c r="BC58" i="17"/>
  <c r="BD58" i="17"/>
  <c r="BE58" i="17" s="1"/>
  <c r="BG58" i="17"/>
  <c r="BH58" i="17"/>
  <c r="BI58" i="17" s="1"/>
  <c r="BK58" i="17"/>
  <c r="BL58" i="17"/>
  <c r="BM58" i="17" s="1"/>
  <c r="AM59" i="17"/>
  <c r="AN59" i="17"/>
  <c r="AO59" i="17" s="1"/>
  <c r="AQ59" i="17"/>
  <c r="AR59" i="17"/>
  <c r="AS59" i="17" s="1"/>
  <c r="AU59" i="17"/>
  <c r="AV59" i="17"/>
  <c r="AW59" i="17" s="1"/>
  <c r="AY59" i="17"/>
  <c r="AZ59" i="17"/>
  <c r="BA59" i="17" s="1"/>
  <c r="BC59" i="17"/>
  <c r="BD59" i="17"/>
  <c r="BE59" i="17" s="1"/>
  <c r="BG59" i="17"/>
  <c r="BH59" i="17"/>
  <c r="BI59" i="17" s="1"/>
  <c r="BK59" i="17"/>
  <c r="BL59" i="17"/>
  <c r="BM59" i="17" s="1"/>
  <c r="AM60" i="17"/>
  <c r="AN60" i="17"/>
  <c r="AO60" i="17" s="1"/>
  <c r="AQ60" i="17"/>
  <c r="AR60" i="17"/>
  <c r="AS60" i="17" s="1"/>
  <c r="AU60" i="17"/>
  <c r="AV60" i="17"/>
  <c r="AW60" i="17" s="1"/>
  <c r="AY60" i="17"/>
  <c r="AZ60" i="17"/>
  <c r="BA60" i="17" s="1"/>
  <c r="BC60" i="17"/>
  <c r="BD60" i="17"/>
  <c r="BE60" i="17" s="1"/>
  <c r="BG60" i="17"/>
  <c r="BH60" i="17"/>
  <c r="BI60" i="17" s="1"/>
  <c r="BK60" i="17"/>
  <c r="BL60" i="17"/>
  <c r="BM60" i="17" s="1"/>
  <c r="AM61" i="17"/>
  <c r="AN61" i="17"/>
  <c r="AO61" i="17" s="1"/>
  <c r="AQ61" i="17"/>
  <c r="AR61" i="17"/>
  <c r="AS61" i="17" s="1"/>
  <c r="AU61" i="17"/>
  <c r="AV61" i="17"/>
  <c r="AW61" i="17" s="1"/>
  <c r="AY61" i="17"/>
  <c r="AZ61" i="17"/>
  <c r="BA61" i="17" s="1"/>
  <c r="BC61" i="17"/>
  <c r="BD61" i="17"/>
  <c r="BE61" i="17" s="1"/>
  <c r="BG61" i="17"/>
  <c r="BH61" i="17"/>
  <c r="BI61" i="17" s="1"/>
  <c r="BK61" i="17"/>
  <c r="BL61" i="17"/>
  <c r="BM61" i="17" s="1"/>
  <c r="AM62" i="17"/>
  <c r="AN62" i="17"/>
  <c r="AO62" i="17" s="1"/>
  <c r="AQ62" i="17"/>
  <c r="AR62" i="17"/>
  <c r="AS62" i="17" s="1"/>
  <c r="AU62" i="17"/>
  <c r="AV62" i="17"/>
  <c r="AW62" i="17" s="1"/>
  <c r="AY62" i="17"/>
  <c r="AZ62" i="17"/>
  <c r="BA62" i="17" s="1"/>
  <c r="BC62" i="17"/>
  <c r="BD62" i="17"/>
  <c r="BE62" i="17" s="1"/>
  <c r="BG62" i="17"/>
  <c r="BH62" i="17"/>
  <c r="BI62" i="17" s="1"/>
  <c r="BK62" i="17"/>
  <c r="BL62" i="17"/>
  <c r="BM62" i="17" s="1"/>
  <c r="AM63" i="17"/>
  <c r="AN63" i="17"/>
  <c r="AO63" i="17" s="1"/>
  <c r="AQ63" i="17"/>
  <c r="AR63" i="17"/>
  <c r="AS63" i="17" s="1"/>
  <c r="AU63" i="17"/>
  <c r="AV63" i="17"/>
  <c r="AW63" i="17" s="1"/>
  <c r="AY63" i="17"/>
  <c r="AZ63" i="17"/>
  <c r="BA63" i="17" s="1"/>
  <c r="BC63" i="17"/>
  <c r="BD63" i="17"/>
  <c r="BE63" i="17" s="1"/>
  <c r="BG63" i="17"/>
  <c r="BH63" i="17"/>
  <c r="BI63" i="17" s="1"/>
  <c r="BK63" i="17"/>
  <c r="BL63" i="17"/>
  <c r="BM63" i="17" s="1"/>
  <c r="AM64" i="17"/>
  <c r="AN64" i="17"/>
  <c r="AO64" i="17" s="1"/>
  <c r="AQ64" i="17"/>
  <c r="AR64" i="17"/>
  <c r="AS64" i="17" s="1"/>
  <c r="AU64" i="17"/>
  <c r="AV64" i="17"/>
  <c r="AW64" i="17" s="1"/>
  <c r="AY64" i="17"/>
  <c r="AZ64" i="17"/>
  <c r="BA64" i="17" s="1"/>
  <c r="BC64" i="17"/>
  <c r="BD64" i="17"/>
  <c r="BE64" i="17" s="1"/>
  <c r="BG64" i="17"/>
  <c r="BH64" i="17"/>
  <c r="BI64" i="17" s="1"/>
  <c r="BK64" i="17"/>
  <c r="BL64" i="17"/>
  <c r="BM64" i="17" s="1"/>
  <c r="AM65" i="17"/>
  <c r="AN65" i="17"/>
  <c r="AO65" i="17" s="1"/>
  <c r="AQ65" i="17"/>
  <c r="AR65" i="17"/>
  <c r="AS65" i="17" s="1"/>
  <c r="AU65" i="17"/>
  <c r="AV65" i="17"/>
  <c r="AW65" i="17" s="1"/>
  <c r="AY65" i="17"/>
  <c r="AZ65" i="17"/>
  <c r="BA65" i="17" s="1"/>
  <c r="BC65" i="17"/>
  <c r="BD65" i="17"/>
  <c r="BE65" i="17" s="1"/>
  <c r="BG65" i="17"/>
  <c r="BH65" i="17"/>
  <c r="BI65" i="17" s="1"/>
  <c r="BK65" i="17"/>
  <c r="BL65" i="17"/>
  <c r="BM65" i="17" s="1"/>
  <c r="AM66" i="17"/>
  <c r="AN66" i="17"/>
  <c r="AO66" i="17" s="1"/>
  <c r="AQ66" i="17"/>
  <c r="AR66" i="17"/>
  <c r="AS66" i="17" s="1"/>
  <c r="AU66" i="17"/>
  <c r="AV66" i="17"/>
  <c r="AW66" i="17" s="1"/>
  <c r="AY66" i="17"/>
  <c r="AZ66" i="17"/>
  <c r="BA66" i="17" s="1"/>
  <c r="BC66" i="17"/>
  <c r="BD66" i="17"/>
  <c r="BE66" i="17" s="1"/>
  <c r="BG66" i="17"/>
  <c r="BH66" i="17"/>
  <c r="BI66" i="17" s="1"/>
  <c r="BK66" i="17"/>
  <c r="BL66" i="17"/>
  <c r="BM66" i="17" s="1"/>
  <c r="AM67" i="17"/>
  <c r="AN67" i="17"/>
  <c r="AO67" i="17" s="1"/>
  <c r="AQ67" i="17"/>
  <c r="AR67" i="17"/>
  <c r="AS67" i="17" s="1"/>
  <c r="AU67" i="17"/>
  <c r="AV67" i="17"/>
  <c r="AW67" i="17" s="1"/>
  <c r="AY67" i="17"/>
  <c r="AZ67" i="17"/>
  <c r="BA67" i="17" s="1"/>
  <c r="BC67" i="17"/>
  <c r="BD67" i="17"/>
  <c r="BE67" i="17" s="1"/>
  <c r="BG67" i="17"/>
  <c r="BH67" i="17"/>
  <c r="BI67" i="17" s="1"/>
  <c r="BK67" i="17"/>
  <c r="BL67" i="17"/>
  <c r="BM67" i="17" s="1"/>
  <c r="AM68" i="17"/>
  <c r="AN68" i="17"/>
  <c r="AO68" i="17" s="1"/>
  <c r="AQ68" i="17"/>
  <c r="AR68" i="17"/>
  <c r="AS68" i="17" s="1"/>
  <c r="AU68" i="17"/>
  <c r="AV68" i="17"/>
  <c r="AW68" i="17" s="1"/>
  <c r="AY68" i="17"/>
  <c r="AZ68" i="17"/>
  <c r="BA68" i="17" s="1"/>
  <c r="BC68" i="17"/>
  <c r="BD68" i="17"/>
  <c r="BE68" i="17" s="1"/>
  <c r="BG68" i="17"/>
  <c r="BH68" i="17"/>
  <c r="BI68" i="17" s="1"/>
  <c r="BK68" i="17"/>
  <c r="BL68" i="17"/>
  <c r="BM68" i="17" s="1"/>
  <c r="AM69" i="17"/>
  <c r="AN69" i="17"/>
  <c r="AO69" i="17" s="1"/>
  <c r="AQ69" i="17"/>
  <c r="AR69" i="17"/>
  <c r="AS69" i="17" s="1"/>
  <c r="AU69" i="17"/>
  <c r="AV69" i="17"/>
  <c r="AW69" i="17" s="1"/>
  <c r="AY69" i="17"/>
  <c r="AZ69" i="17"/>
  <c r="BA69" i="17" s="1"/>
  <c r="BC69" i="17"/>
  <c r="BD69" i="17"/>
  <c r="BE69" i="17" s="1"/>
  <c r="BG69" i="17"/>
  <c r="BH69" i="17"/>
  <c r="BI69" i="17" s="1"/>
  <c r="BK69" i="17"/>
  <c r="BL69" i="17"/>
  <c r="BM69" i="17" s="1"/>
  <c r="AM70" i="17"/>
  <c r="AN70" i="17"/>
  <c r="AO70" i="17" s="1"/>
  <c r="AQ70" i="17"/>
  <c r="AR70" i="17"/>
  <c r="AS70" i="17" s="1"/>
  <c r="AU70" i="17"/>
  <c r="AV70" i="17"/>
  <c r="AW70" i="17" s="1"/>
  <c r="AY70" i="17"/>
  <c r="AZ70" i="17"/>
  <c r="BA70" i="17" s="1"/>
  <c r="BC70" i="17"/>
  <c r="BD70" i="17"/>
  <c r="BE70" i="17" s="1"/>
  <c r="BG70" i="17"/>
  <c r="BH70" i="17"/>
  <c r="BI70" i="17" s="1"/>
  <c r="BK70" i="17"/>
  <c r="BL70" i="17"/>
  <c r="BM70" i="17" s="1"/>
  <c r="AM71" i="17"/>
  <c r="AN71" i="17"/>
  <c r="AO71" i="17" s="1"/>
  <c r="AQ71" i="17"/>
  <c r="AR71" i="17"/>
  <c r="AS71" i="17" s="1"/>
  <c r="AU71" i="17"/>
  <c r="AV71" i="17"/>
  <c r="AW71" i="17" s="1"/>
  <c r="AY71" i="17"/>
  <c r="AZ71" i="17"/>
  <c r="BA71" i="17" s="1"/>
  <c r="BC71" i="17"/>
  <c r="BD71" i="17"/>
  <c r="BE71" i="17" s="1"/>
  <c r="BG71" i="17"/>
  <c r="BH71" i="17"/>
  <c r="BI71" i="17" s="1"/>
  <c r="BK71" i="17"/>
  <c r="BL71" i="17"/>
  <c r="BM71" i="17" s="1"/>
  <c r="AM72" i="17"/>
  <c r="AN72" i="17"/>
  <c r="AO72" i="17" s="1"/>
  <c r="AQ72" i="17"/>
  <c r="AR72" i="17"/>
  <c r="AS72" i="17" s="1"/>
  <c r="AU72" i="17"/>
  <c r="AV72" i="17"/>
  <c r="AW72" i="17" s="1"/>
  <c r="AY72" i="17"/>
  <c r="AZ72" i="17"/>
  <c r="BA72" i="17" s="1"/>
  <c r="BC72" i="17"/>
  <c r="BD72" i="17"/>
  <c r="BE72" i="17" s="1"/>
  <c r="BG72" i="17"/>
  <c r="BH72" i="17"/>
  <c r="BI72" i="17" s="1"/>
  <c r="BK72" i="17"/>
  <c r="BL72" i="17"/>
  <c r="BM72" i="17" s="1"/>
  <c r="AM73" i="17"/>
  <c r="AN73" i="17"/>
  <c r="AO73" i="17" s="1"/>
  <c r="AQ73" i="17"/>
  <c r="AR73" i="17"/>
  <c r="AS73" i="17" s="1"/>
  <c r="AU73" i="17"/>
  <c r="AV73" i="17"/>
  <c r="AW73" i="17" s="1"/>
  <c r="AY73" i="17"/>
  <c r="AZ73" i="17"/>
  <c r="BA73" i="17" s="1"/>
  <c r="BC73" i="17"/>
  <c r="BD73" i="17"/>
  <c r="BE73" i="17" s="1"/>
  <c r="BG73" i="17"/>
  <c r="BH73" i="17"/>
  <c r="BI73" i="17" s="1"/>
  <c r="BK73" i="17"/>
  <c r="BL73" i="17"/>
  <c r="BM73" i="17" s="1"/>
  <c r="AM74" i="17"/>
  <c r="AN74" i="17"/>
  <c r="AO74" i="17" s="1"/>
  <c r="AQ74" i="17"/>
  <c r="AR74" i="17"/>
  <c r="AS74" i="17" s="1"/>
  <c r="AU74" i="17"/>
  <c r="AV74" i="17"/>
  <c r="AW74" i="17" s="1"/>
  <c r="AY74" i="17"/>
  <c r="AZ74" i="17"/>
  <c r="BA74" i="17" s="1"/>
  <c r="BC74" i="17"/>
  <c r="BD74" i="17"/>
  <c r="BE74" i="17" s="1"/>
  <c r="BG74" i="17"/>
  <c r="BH74" i="17"/>
  <c r="BI74" i="17" s="1"/>
  <c r="BK74" i="17"/>
  <c r="BL74" i="17"/>
  <c r="BM74" i="17" s="1"/>
  <c r="AM75" i="17"/>
  <c r="AN75" i="17"/>
  <c r="AO75" i="17" s="1"/>
  <c r="AQ75" i="17"/>
  <c r="AR75" i="17"/>
  <c r="AS75" i="17" s="1"/>
  <c r="AU75" i="17"/>
  <c r="AV75" i="17"/>
  <c r="AW75" i="17" s="1"/>
  <c r="AY75" i="17"/>
  <c r="AZ75" i="17"/>
  <c r="BA75" i="17" s="1"/>
  <c r="BC75" i="17"/>
  <c r="BD75" i="17"/>
  <c r="BE75" i="17" s="1"/>
  <c r="BG75" i="17"/>
  <c r="BH75" i="17"/>
  <c r="BI75" i="17" s="1"/>
  <c r="BK75" i="17"/>
  <c r="BL75" i="17"/>
  <c r="BM75" i="17" s="1"/>
  <c r="AM76" i="17"/>
  <c r="AN76" i="17"/>
  <c r="AO76" i="17" s="1"/>
  <c r="AQ76" i="17"/>
  <c r="AR76" i="17"/>
  <c r="AS76" i="17" s="1"/>
  <c r="AU76" i="17"/>
  <c r="AV76" i="17"/>
  <c r="AW76" i="17" s="1"/>
  <c r="AY76" i="17"/>
  <c r="AZ76" i="17"/>
  <c r="BA76" i="17" s="1"/>
  <c r="BC76" i="17"/>
  <c r="BD76" i="17"/>
  <c r="BE76" i="17" s="1"/>
  <c r="BG76" i="17"/>
  <c r="BH76" i="17"/>
  <c r="BI76" i="17" s="1"/>
  <c r="BK76" i="17"/>
  <c r="BL76" i="17"/>
  <c r="BM76" i="17" s="1"/>
  <c r="AM77" i="17"/>
  <c r="AN77" i="17"/>
  <c r="AO77" i="17" s="1"/>
  <c r="AQ77" i="17"/>
  <c r="AR77" i="17"/>
  <c r="AS77" i="17" s="1"/>
  <c r="AU77" i="17"/>
  <c r="AV77" i="17"/>
  <c r="AW77" i="17" s="1"/>
  <c r="AY77" i="17"/>
  <c r="AZ77" i="17"/>
  <c r="BA77" i="17" s="1"/>
  <c r="BC77" i="17"/>
  <c r="BD77" i="17"/>
  <c r="BE77" i="17" s="1"/>
  <c r="BG77" i="17"/>
  <c r="BH77" i="17"/>
  <c r="BI77" i="17" s="1"/>
  <c r="BK77" i="17"/>
  <c r="BL77" i="17"/>
  <c r="BM77" i="17" s="1"/>
  <c r="AM78" i="17"/>
  <c r="AN78" i="17"/>
  <c r="AO78" i="17" s="1"/>
  <c r="AQ78" i="17"/>
  <c r="AR78" i="17"/>
  <c r="AS78" i="17" s="1"/>
  <c r="AU78" i="17"/>
  <c r="AV78" i="17"/>
  <c r="AW78" i="17" s="1"/>
  <c r="AY78" i="17"/>
  <c r="AZ78" i="17"/>
  <c r="BA78" i="17" s="1"/>
  <c r="BC78" i="17"/>
  <c r="BD78" i="17"/>
  <c r="BE78" i="17" s="1"/>
  <c r="BG78" i="17"/>
  <c r="BH78" i="17"/>
  <c r="BI78" i="17" s="1"/>
  <c r="BK78" i="17"/>
  <c r="BL78" i="17"/>
  <c r="BM78" i="17" s="1"/>
  <c r="AM79" i="17"/>
  <c r="AN79" i="17"/>
  <c r="AO79" i="17" s="1"/>
  <c r="AQ79" i="17"/>
  <c r="AR79" i="17"/>
  <c r="AS79" i="17" s="1"/>
  <c r="AU79" i="17"/>
  <c r="AV79" i="17"/>
  <c r="AW79" i="17" s="1"/>
  <c r="AY79" i="17"/>
  <c r="AZ79" i="17"/>
  <c r="BA79" i="17" s="1"/>
  <c r="BC79" i="17"/>
  <c r="BD79" i="17"/>
  <c r="BE79" i="17" s="1"/>
  <c r="BG79" i="17"/>
  <c r="BH79" i="17"/>
  <c r="BI79" i="17" s="1"/>
  <c r="BK79" i="17"/>
  <c r="BL79" i="17"/>
  <c r="BM79" i="17" s="1"/>
  <c r="AM80" i="17"/>
  <c r="AN80" i="17"/>
  <c r="AO80" i="17" s="1"/>
  <c r="AQ80" i="17"/>
  <c r="AR80" i="17"/>
  <c r="AS80" i="17" s="1"/>
  <c r="AU80" i="17"/>
  <c r="AV80" i="17"/>
  <c r="AW80" i="17" s="1"/>
  <c r="AY80" i="17"/>
  <c r="AZ80" i="17"/>
  <c r="BA80" i="17" s="1"/>
  <c r="BC80" i="17"/>
  <c r="BD80" i="17"/>
  <c r="BE80" i="17" s="1"/>
  <c r="BG80" i="17"/>
  <c r="BH80" i="17"/>
  <c r="BI80" i="17" s="1"/>
  <c r="BK80" i="17"/>
  <c r="BL80" i="17"/>
  <c r="BM80" i="17" s="1"/>
  <c r="AM81" i="17"/>
  <c r="AN81" i="17"/>
  <c r="AO81" i="17" s="1"/>
  <c r="AQ81" i="17"/>
  <c r="AR81" i="17"/>
  <c r="AS81" i="17" s="1"/>
  <c r="AU81" i="17"/>
  <c r="AV81" i="17"/>
  <c r="AW81" i="17" s="1"/>
  <c r="AY81" i="17"/>
  <c r="AZ81" i="17"/>
  <c r="BA81" i="17" s="1"/>
  <c r="BC81" i="17"/>
  <c r="BD81" i="17"/>
  <c r="BE81" i="17" s="1"/>
  <c r="BG81" i="17"/>
  <c r="BH81" i="17"/>
  <c r="BI81" i="17" s="1"/>
  <c r="BK81" i="17"/>
  <c r="BL81" i="17"/>
  <c r="BM81" i="17" s="1"/>
  <c r="AM82" i="17"/>
  <c r="AN82" i="17"/>
  <c r="AO82" i="17" s="1"/>
  <c r="AQ82" i="17"/>
  <c r="AR82" i="17"/>
  <c r="AS82" i="17" s="1"/>
  <c r="AU82" i="17"/>
  <c r="AV82" i="17"/>
  <c r="AW82" i="17" s="1"/>
  <c r="AY82" i="17"/>
  <c r="AZ82" i="17"/>
  <c r="BA82" i="17" s="1"/>
  <c r="BC82" i="17"/>
  <c r="BD82" i="17"/>
  <c r="BE82" i="17" s="1"/>
  <c r="BG82" i="17"/>
  <c r="BH82" i="17"/>
  <c r="BI82" i="17" s="1"/>
  <c r="BK82" i="17"/>
  <c r="BL82" i="17"/>
  <c r="BM82" i="17" s="1"/>
  <c r="AM83" i="17"/>
  <c r="AN83" i="17"/>
  <c r="AO83" i="17" s="1"/>
  <c r="AQ83" i="17"/>
  <c r="AR83" i="17"/>
  <c r="AS83" i="17" s="1"/>
  <c r="AU83" i="17"/>
  <c r="AV83" i="17"/>
  <c r="AW83" i="17" s="1"/>
  <c r="AY83" i="17"/>
  <c r="AZ83" i="17"/>
  <c r="BA83" i="17" s="1"/>
  <c r="BC83" i="17"/>
  <c r="BD83" i="17"/>
  <c r="BE83" i="17" s="1"/>
  <c r="BG83" i="17"/>
  <c r="BH83" i="17"/>
  <c r="BI83" i="17" s="1"/>
  <c r="BK83" i="17"/>
  <c r="BL83" i="17"/>
  <c r="BM83" i="17" s="1"/>
  <c r="AM84" i="17"/>
  <c r="AN84" i="17"/>
  <c r="AO84" i="17" s="1"/>
  <c r="AQ84" i="17"/>
  <c r="AR84" i="17"/>
  <c r="AS84" i="17" s="1"/>
  <c r="AU84" i="17"/>
  <c r="AV84" i="17"/>
  <c r="AW84" i="17" s="1"/>
  <c r="AY84" i="17"/>
  <c r="AZ84" i="17"/>
  <c r="BA84" i="17" s="1"/>
  <c r="BC84" i="17"/>
  <c r="BD84" i="17"/>
  <c r="BE84" i="17" s="1"/>
  <c r="BG84" i="17"/>
  <c r="BH84" i="17"/>
  <c r="BI84" i="17" s="1"/>
  <c r="BK84" i="17"/>
  <c r="BL84" i="17"/>
  <c r="BM84" i="17" s="1"/>
  <c r="AM85" i="17"/>
  <c r="AN85" i="17"/>
  <c r="AO85" i="17" s="1"/>
  <c r="AQ85" i="17"/>
  <c r="AR85" i="17"/>
  <c r="AS85" i="17" s="1"/>
  <c r="AU85" i="17"/>
  <c r="AV85" i="17"/>
  <c r="AW85" i="17" s="1"/>
  <c r="AY85" i="17"/>
  <c r="AZ85" i="17"/>
  <c r="BA85" i="17" s="1"/>
  <c r="BC85" i="17"/>
  <c r="BD85" i="17"/>
  <c r="BE85" i="17" s="1"/>
  <c r="BG85" i="17"/>
  <c r="BH85" i="17"/>
  <c r="BI85" i="17" s="1"/>
  <c r="BK85" i="17"/>
  <c r="BL85" i="17"/>
  <c r="BM85" i="17" s="1"/>
  <c r="AM86" i="17"/>
  <c r="AN86" i="17"/>
  <c r="AO86" i="17" s="1"/>
  <c r="AQ86" i="17"/>
  <c r="AR86" i="17"/>
  <c r="AS86" i="17" s="1"/>
  <c r="AU86" i="17"/>
  <c r="AV86" i="17"/>
  <c r="AW86" i="17" s="1"/>
  <c r="AY86" i="17"/>
  <c r="AZ86" i="17"/>
  <c r="BA86" i="17" s="1"/>
  <c r="BC86" i="17"/>
  <c r="BD86" i="17"/>
  <c r="BE86" i="17" s="1"/>
  <c r="BG86" i="17"/>
  <c r="BH86" i="17"/>
  <c r="BI86" i="17" s="1"/>
  <c r="BK86" i="17"/>
  <c r="BL86" i="17"/>
  <c r="BM86" i="17" s="1"/>
  <c r="AM87" i="17"/>
  <c r="AN87" i="17"/>
  <c r="AO87" i="17" s="1"/>
  <c r="AQ87" i="17"/>
  <c r="AR87" i="17"/>
  <c r="AS87" i="17" s="1"/>
  <c r="AU87" i="17"/>
  <c r="AV87" i="17"/>
  <c r="AW87" i="17" s="1"/>
  <c r="AY87" i="17"/>
  <c r="AZ87" i="17"/>
  <c r="BA87" i="17" s="1"/>
  <c r="BC87" i="17"/>
  <c r="BD87" i="17"/>
  <c r="BE87" i="17" s="1"/>
  <c r="BG87" i="17"/>
  <c r="BH87" i="17"/>
  <c r="BI87" i="17" s="1"/>
  <c r="BK87" i="17"/>
  <c r="BL87" i="17"/>
  <c r="BM87" i="17" s="1"/>
  <c r="AM88" i="17"/>
  <c r="AN88" i="17"/>
  <c r="AO88" i="17" s="1"/>
  <c r="AQ88" i="17"/>
  <c r="AR88" i="17"/>
  <c r="AS88" i="17" s="1"/>
  <c r="AU88" i="17"/>
  <c r="AV88" i="17"/>
  <c r="AW88" i="17" s="1"/>
  <c r="AY88" i="17"/>
  <c r="AZ88" i="17"/>
  <c r="BA88" i="17" s="1"/>
  <c r="BC88" i="17"/>
  <c r="BD88" i="17"/>
  <c r="BE88" i="17" s="1"/>
  <c r="BG88" i="17"/>
  <c r="BH88" i="17"/>
  <c r="BI88" i="17" s="1"/>
  <c r="BK88" i="17"/>
  <c r="BL88" i="17"/>
  <c r="BM88" i="17" s="1"/>
  <c r="AM89" i="17"/>
  <c r="AN89" i="17"/>
  <c r="AO89" i="17" s="1"/>
  <c r="AQ89" i="17"/>
  <c r="AR89" i="17"/>
  <c r="AS89" i="17" s="1"/>
  <c r="AU89" i="17"/>
  <c r="AV89" i="17"/>
  <c r="AW89" i="17" s="1"/>
  <c r="AY89" i="17"/>
  <c r="AZ89" i="17"/>
  <c r="BA89" i="17" s="1"/>
  <c r="BC89" i="17"/>
  <c r="BD89" i="17"/>
  <c r="BE89" i="17" s="1"/>
  <c r="BG89" i="17"/>
  <c r="BH89" i="17"/>
  <c r="BI89" i="17" s="1"/>
  <c r="BK89" i="17"/>
  <c r="BL89" i="17"/>
  <c r="BM89" i="17" s="1"/>
  <c r="AM90" i="17"/>
  <c r="AN90" i="17"/>
  <c r="AO90" i="17" s="1"/>
  <c r="AQ90" i="17"/>
  <c r="AR90" i="17"/>
  <c r="AS90" i="17" s="1"/>
  <c r="AU90" i="17"/>
  <c r="AV90" i="17"/>
  <c r="AW90" i="17" s="1"/>
  <c r="AY90" i="17"/>
  <c r="AZ90" i="17"/>
  <c r="BA90" i="17" s="1"/>
  <c r="BC90" i="17"/>
  <c r="BD90" i="17"/>
  <c r="BE90" i="17" s="1"/>
  <c r="BG90" i="17"/>
  <c r="BH90" i="17"/>
  <c r="BI90" i="17" s="1"/>
  <c r="BK90" i="17"/>
  <c r="BL90" i="17"/>
  <c r="BM90" i="17" s="1"/>
  <c r="AM91" i="17"/>
  <c r="AN91" i="17"/>
  <c r="AO91" i="17" s="1"/>
  <c r="AQ91" i="17"/>
  <c r="AR91" i="17"/>
  <c r="AS91" i="17" s="1"/>
  <c r="AU91" i="17"/>
  <c r="AV91" i="17"/>
  <c r="AW91" i="17" s="1"/>
  <c r="AY91" i="17"/>
  <c r="AZ91" i="17"/>
  <c r="BA91" i="17" s="1"/>
  <c r="BC91" i="17"/>
  <c r="BD91" i="17"/>
  <c r="BE91" i="17" s="1"/>
  <c r="BG91" i="17"/>
  <c r="BH91" i="17"/>
  <c r="BI91" i="17" s="1"/>
  <c r="BK91" i="17"/>
  <c r="BL91" i="17"/>
  <c r="BM91" i="17" s="1"/>
  <c r="AM92" i="17"/>
  <c r="AN92" i="17"/>
  <c r="AO92" i="17" s="1"/>
  <c r="AQ92" i="17"/>
  <c r="AR92" i="17"/>
  <c r="AS92" i="17" s="1"/>
  <c r="AU92" i="17"/>
  <c r="AV92" i="17"/>
  <c r="AW92" i="17" s="1"/>
  <c r="AY92" i="17"/>
  <c r="AZ92" i="17"/>
  <c r="BA92" i="17" s="1"/>
  <c r="BC92" i="17"/>
  <c r="BD92" i="17"/>
  <c r="BE92" i="17" s="1"/>
  <c r="BG92" i="17"/>
  <c r="BH92" i="17"/>
  <c r="BI92" i="17" s="1"/>
  <c r="BK92" i="17"/>
  <c r="BL92" i="17"/>
  <c r="BM92" i="17" s="1"/>
  <c r="AM93" i="17"/>
  <c r="AN93" i="17"/>
  <c r="AO93" i="17" s="1"/>
  <c r="AQ93" i="17"/>
  <c r="AR93" i="17"/>
  <c r="AS93" i="17" s="1"/>
  <c r="AU93" i="17"/>
  <c r="AV93" i="17"/>
  <c r="AW93" i="17" s="1"/>
  <c r="AY93" i="17"/>
  <c r="AZ93" i="17"/>
  <c r="BA93" i="17" s="1"/>
  <c r="BC93" i="17"/>
  <c r="BD93" i="17"/>
  <c r="BE93" i="17" s="1"/>
  <c r="BG93" i="17"/>
  <c r="BH93" i="17"/>
  <c r="BI93" i="17" s="1"/>
  <c r="BK93" i="17"/>
  <c r="BL93" i="17"/>
  <c r="BM93" i="17" s="1"/>
  <c r="AM94" i="17"/>
  <c r="AN94" i="17"/>
  <c r="AO94" i="17" s="1"/>
  <c r="AQ94" i="17"/>
  <c r="AR94" i="17"/>
  <c r="AS94" i="17" s="1"/>
  <c r="AU94" i="17"/>
  <c r="AV94" i="17"/>
  <c r="AW94" i="17" s="1"/>
  <c r="AY94" i="17"/>
  <c r="AZ94" i="17"/>
  <c r="BA94" i="17" s="1"/>
  <c r="BC94" i="17"/>
  <c r="BD94" i="17"/>
  <c r="BE94" i="17" s="1"/>
  <c r="BG94" i="17"/>
  <c r="BH94" i="17"/>
  <c r="BI94" i="17" s="1"/>
  <c r="BK94" i="17"/>
  <c r="BL94" i="17"/>
  <c r="BM94" i="17" s="1"/>
  <c r="AM95" i="17"/>
  <c r="AN95" i="17"/>
  <c r="AO95" i="17" s="1"/>
  <c r="AQ95" i="17"/>
  <c r="AR95" i="17"/>
  <c r="AS95" i="17" s="1"/>
  <c r="AU95" i="17"/>
  <c r="AV95" i="17"/>
  <c r="AW95" i="17" s="1"/>
  <c r="AY95" i="17"/>
  <c r="AZ95" i="17"/>
  <c r="BA95" i="17" s="1"/>
  <c r="BC95" i="17"/>
  <c r="BD95" i="17"/>
  <c r="BE95" i="17" s="1"/>
  <c r="BG95" i="17"/>
  <c r="BH95" i="17"/>
  <c r="BI95" i="17" s="1"/>
  <c r="BK95" i="17"/>
  <c r="BL95" i="17"/>
  <c r="BM95" i="17" s="1"/>
  <c r="AM96" i="17"/>
  <c r="AN96" i="17"/>
  <c r="AO96" i="17" s="1"/>
  <c r="AQ96" i="17"/>
  <c r="AR96" i="17"/>
  <c r="AS96" i="17" s="1"/>
  <c r="AU96" i="17"/>
  <c r="AV96" i="17"/>
  <c r="AW96" i="17" s="1"/>
  <c r="AY96" i="17"/>
  <c r="AZ96" i="17"/>
  <c r="BA96" i="17" s="1"/>
  <c r="BC96" i="17"/>
  <c r="BD96" i="17"/>
  <c r="BE96" i="17" s="1"/>
  <c r="BG96" i="17"/>
  <c r="BH96" i="17"/>
  <c r="BI96" i="17" s="1"/>
  <c r="BK96" i="17"/>
  <c r="BL96" i="17"/>
  <c r="BM96" i="17" s="1"/>
  <c r="AM97" i="17"/>
  <c r="AN97" i="17"/>
  <c r="AO97" i="17" s="1"/>
  <c r="AQ97" i="17"/>
  <c r="AR97" i="17"/>
  <c r="AS97" i="17" s="1"/>
  <c r="AU97" i="17"/>
  <c r="AV97" i="17"/>
  <c r="AW97" i="17" s="1"/>
  <c r="AY97" i="17"/>
  <c r="AZ97" i="17"/>
  <c r="BA97" i="17" s="1"/>
  <c r="BC97" i="17"/>
  <c r="BD97" i="17"/>
  <c r="BE97" i="17" s="1"/>
  <c r="BG97" i="17"/>
  <c r="BH97" i="17"/>
  <c r="BI97" i="17" s="1"/>
  <c r="BK97" i="17"/>
  <c r="BL97" i="17"/>
  <c r="BM97" i="17" s="1"/>
  <c r="AM98" i="17"/>
  <c r="AN98" i="17"/>
  <c r="AO98" i="17" s="1"/>
  <c r="AQ98" i="17"/>
  <c r="AR98" i="17"/>
  <c r="AS98" i="17" s="1"/>
  <c r="AU98" i="17"/>
  <c r="AV98" i="17"/>
  <c r="AW98" i="17" s="1"/>
  <c r="AY98" i="17"/>
  <c r="AZ98" i="17"/>
  <c r="BA98" i="17" s="1"/>
  <c r="BC98" i="17"/>
  <c r="BD98" i="17"/>
  <c r="BE98" i="17" s="1"/>
  <c r="BG98" i="17"/>
  <c r="BH98" i="17"/>
  <c r="BI98" i="17" s="1"/>
  <c r="BK98" i="17"/>
  <c r="BL98" i="17"/>
  <c r="BM98" i="17" s="1"/>
  <c r="AM99" i="17"/>
  <c r="AN99" i="17"/>
  <c r="AO99" i="17" s="1"/>
  <c r="AQ99" i="17"/>
  <c r="AR99" i="17"/>
  <c r="AS99" i="17" s="1"/>
  <c r="AU99" i="17"/>
  <c r="AV99" i="17"/>
  <c r="AW99" i="17" s="1"/>
  <c r="AY99" i="17"/>
  <c r="AZ99" i="17"/>
  <c r="BA99" i="17" s="1"/>
  <c r="BC99" i="17"/>
  <c r="BD99" i="17"/>
  <c r="BE99" i="17" s="1"/>
  <c r="BG99" i="17"/>
  <c r="BH99" i="17"/>
  <c r="BI99" i="17" s="1"/>
  <c r="BK99" i="17"/>
  <c r="BL99" i="17"/>
  <c r="BM99" i="17" s="1"/>
  <c r="AM100" i="17"/>
  <c r="AN100" i="17"/>
  <c r="AO100" i="17" s="1"/>
  <c r="AQ100" i="17"/>
  <c r="AR100" i="17"/>
  <c r="AS100" i="17" s="1"/>
  <c r="AU100" i="17"/>
  <c r="AV100" i="17"/>
  <c r="AW100" i="17" s="1"/>
  <c r="AY100" i="17"/>
  <c r="AZ100" i="17"/>
  <c r="BA100" i="17" s="1"/>
  <c r="BC100" i="17"/>
  <c r="BD100" i="17"/>
  <c r="BE100" i="17" s="1"/>
  <c r="BG100" i="17"/>
  <c r="BH100" i="17"/>
  <c r="BI100" i="17" s="1"/>
  <c r="BK100" i="17"/>
  <c r="BL100" i="17"/>
  <c r="BM100" i="17" s="1"/>
  <c r="AM101" i="17"/>
  <c r="AN101" i="17"/>
  <c r="AO101" i="17" s="1"/>
  <c r="AQ101" i="17"/>
  <c r="AR101" i="17"/>
  <c r="AS101" i="17" s="1"/>
  <c r="AU101" i="17"/>
  <c r="AV101" i="17"/>
  <c r="AW101" i="17" s="1"/>
  <c r="AY101" i="17"/>
  <c r="AZ101" i="17"/>
  <c r="BA101" i="17" s="1"/>
  <c r="BC101" i="17"/>
  <c r="BD101" i="17"/>
  <c r="BE101" i="17" s="1"/>
  <c r="BG101" i="17"/>
  <c r="BH101" i="17"/>
  <c r="BI101" i="17" s="1"/>
  <c r="BK101" i="17"/>
  <c r="BL101" i="17"/>
  <c r="BM101" i="17" s="1"/>
  <c r="AM102" i="17"/>
  <c r="AN102" i="17"/>
  <c r="AO102" i="17" s="1"/>
  <c r="AQ102" i="17"/>
  <c r="AR102" i="17"/>
  <c r="AS102" i="17" s="1"/>
  <c r="AU102" i="17"/>
  <c r="AV102" i="17"/>
  <c r="AW102" i="17" s="1"/>
  <c r="AY102" i="17"/>
  <c r="AZ102" i="17"/>
  <c r="BA102" i="17" s="1"/>
  <c r="BC102" i="17"/>
  <c r="BD102" i="17"/>
  <c r="BE102" i="17" s="1"/>
  <c r="BG102" i="17"/>
  <c r="BH102" i="17"/>
  <c r="BI102" i="17" s="1"/>
  <c r="BK102" i="17"/>
  <c r="BL102" i="17"/>
  <c r="BM102" i="17" s="1"/>
  <c r="AM103" i="17"/>
  <c r="AN103" i="17"/>
  <c r="AO103" i="17" s="1"/>
  <c r="AQ103" i="17"/>
  <c r="AR103" i="17"/>
  <c r="AS103" i="17" s="1"/>
  <c r="AU103" i="17"/>
  <c r="AV103" i="17"/>
  <c r="AW103" i="17" s="1"/>
  <c r="AY103" i="17"/>
  <c r="AZ103" i="17"/>
  <c r="BA103" i="17" s="1"/>
  <c r="BC103" i="17"/>
  <c r="BD103" i="17"/>
  <c r="BE103" i="17" s="1"/>
  <c r="BG103" i="17"/>
  <c r="BH103" i="17"/>
  <c r="BI103" i="17" s="1"/>
  <c r="BK103" i="17"/>
  <c r="BL103" i="17"/>
  <c r="BM103" i="17" s="1"/>
  <c r="AM104" i="17"/>
  <c r="AN104" i="17"/>
  <c r="AO104" i="17" s="1"/>
  <c r="AQ104" i="17"/>
  <c r="AR104" i="17"/>
  <c r="AS104" i="17" s="1"/>
  <c r="AU104" i="17"/>
  <c r="AV104" i="17"/>
  <c r="AW104" i="17" s="1"/>
  <c r="AY104" i="17"/>
  <c r="AZ104" i="17"/>
  <c r="BA104" i="17" s="1"/>
  <c r="BC104" i="17"/>
  <c r="BD104" i="17"/>
  <c r="BE104" i="17" s="1"/>
  <c r="BG104" i="17"/>
  <c r="BH104" i="17"/>
  <c r="BI104" i="17" s="1"/>
  <c r="BK104" i="17"/>
  <c r="BL104" i="17"/>
  <c r="BM104" i="17" s="1"/>
  <c r="AM105" i="17"/>
  <c r="AN105" i="17"/>
  <c r="AO105" i="17" s="1"/>
  <c r="AQ105" i="17"/>
  <c r="AR105" i="17"/>
  <c r="AS105" i="17" s="1"/>
  <c r="AU105" i="17"/>
  <c r="AV105" i="17"/>
  <c r="AW105" i="17" s="1"/>
  <c r="AY105" i="17"/>
  <c r="AZ105" i="17"/>
  <c r="BA105" i="17" s="1"/>
  <c r="BC105" i="17"/>
  <c r="BD105" i="17"/>
  <c r="BE105" i="17" s="1"/>
  <c r="BG105" i="17"/>
  <c r="BH105" i="17"/>
  <c r="BI105" i="17" s="1"/>
  <c r="BK105" i="17"/>
  <c r="BL105" i="17"/>
  <c r="BM105" i="17" s="1"/>
  <c r="AM106" i="17"/>
  <c r="AN106" i="17"/>
  <c r="AO106" i="17" s="1"/>
  <c r="AQ106" i="17"/>
  <c r="AR106" i="17"/>
  <c r="AS106" i="17" s="1"/>
  <c r="AU106" i="17"/>
  <c r="AV106" i="17"/>
  <c r="AW106" i="17" s="1"/>
  <c r="AY106" i="17"/>
  <c r="AZ106" i="17"/>
  <c r="BA106" i="17" s="1"/>
  <c r="BC106" i="17"/>
  <c r="BD106" i="17"/>
  <c r="BE106" i="17" s="1"/>
  <c r="BG106" i="17"/>
  <c r="BH106" i="17"/>
  <c r="BI106" i="17" s="1"/>
  <c r="BK106" i="17"/>
  <c r="BL106" i="17"/>
  <c r="BM106" i="17" s="1"/>
  <c r="AM107" i="17"/>
  <c r="AN107" i="17"/>
  <c r="AO107" i="17" s="1"/>
  <c r="AQ107" i="17"/>
  <c r="AR107" i="17"/>
  <c r="AS107" i="17" s="1"/>
  <c r="AU107" i="17"/>
  <c r="AV107" i="17"/>
  <c r="AW107" i="17" s="1"/>
  <c r="AY107" i="17"/>
  <c r="AZ107" i="17"/>
  <c r="BA107" i="17" s="1"/>
  <c r="BC107" i="17"/>
  <c r="BD107" i="17"/>
  <c r="BE107" i="17" s="1"/>
  <c r="BG107" i="17"/>
  <c r="BH107" i="17"/>
  <c r="BI107" i="17" s="1"/>
  <c r="BK107" i="17"/>
  <c r="BL107" i="17"/>
  <c r="BM107" i="17" s="1"/>
  <c r="AM108" i="17"/>
  <c r="AN108" i="17"/>
  <c r="AO108" i="17" s="1"/>
  <c r="AQ108" i="17"/>
  <c r="AR108" i="17"/>
  <c r="AS108" i="17" s="1"/>
  <c r="AU108" i="17"/>
  <c r="AV108" i="17"/>
  <c r="AW108" i="17" s="1"/>
  <c r="AY108" i="17"/>
  <c r="AZ108" i="17"/>
  <c r="BA108" i="17" s="1"/>
  <c r="BC108" i="17"/>
  <c r="BD108" i="17"/>
  <c r="BE108" i="17" s="1"/>
  <c r="BG108" i="17"/>
  <c r="BH108" i="17"/>
  <c r="BI108" i="17" s="1"/>
  <c r="BK108" i="17"/>
  <c r="BL108" i="17"/>
  <c r="BM108" i="17" s="1"/>
  <c r="AM109" i="17"/>
  <c r="AN109" i="17"/>
  <c r="AO109" i="17" s="1"/>
  <c r="AQ109" i="17"/>
  <c r="AR109" i="17"/>
  <c r="AS109" i="17" s="1"/>
  <c r="AU109" i="17"/>
  <c r="AV109" i="17"/>
  <c r="AW109" i="17" s="1"/>
  <c r="AY109" i="17"/>
  <c r="AZ109" i="17"/>
  <c r="BA109" i="17" s="1"/>
  <c r="BC109" i="17"/>
  <c r="BD109" i="17"/>
  <c r="BE109" i="17" s="1"/>
  <c r="BG109" i="17"/>
  <c r="BH109" i="17"/>
  <c r="BI109" i="17" s="1"/>
  <c r="BK109" i="17"/>
  <c r="BL109" i="17"/>
  <c r="BM109" i="17" s="1"/>
  <c r="AM110" i="17"/>
  <c r="AN110" i="17"/>
  <c r="AO110" i="17" s="1"/>
  <c r="AQ110" i="17"/>
  <c r="AR110" i="17"/>
  <c r="AS110" i="17" s="1"/>
  <c r="AU110" i="17"/>
  <c r="AV110" i="17"/>
  <c r="AW110" i="17" s="1"/>
  <c r="AY110" i="17"/>
  <c r="AZ110" i="17"/>
  <c r="BA110" i="17" s="1"/>
  <c r="BC110" i="17"/>
  <c r="BD110" i="17"/>
  <c r="BE110" i="17" s="1"/>
  <c r="BG110" i="17"/>
  <c r="BH110" i="17"/>
  <c r="BI110" i="17" s="1"/>
  <c r="BK110" i="17"/>
  <c r="BL110" i="17"/>
  <c r="BM110" i="17" s="1"/>
  <c r="AM111" i="17"/>
  <c r="AN111" i="17"/>
  <c r="AO111" i="17" s="1"/>
  <c r="AQ111" i="17"/>
  <c r="AR111" i="17"/>
  <c r="AS111" i="17" s="1"/>
  <c r="AU111" i="17"/>
  <c r="AV111" i="17"/>
  <c r="AW111" i="17" s="1"/>
  <c r="AY111" i="17"/>
  <c r="AZ111" i="17"/>
  <c r="BA111" i="17" s="1"/>
  <c r="BC111" i="17"/>
  <c r="BD111" i="17"/>
  <c r="BE111" i="17" s="1"/>
  <c r="BG111" i="17"/>
  <c r="BH111" i="17"/>
  <c r="BI111" i="17" s="1"/>
  <c r="BK111" i="17"/>
  <c r="BL111" i="17"/>
  <c r="BM111" i="17" s="1"/>
  <c r="AM112" i="17"/>
  <c r="AN112" i="17"/>
  <c r="AO112" i="17" s="1"/>
  <c r="AQ112" i="17"/>
  <c r="AR112" i="17"/>
  <c r="AS112" i="17" s="1"/>
  <c r="AU112" i="17"/>
  <c r="AV112" i="17"/>
  <c r="AW112" i="17" s="1"/>
  <c r="AY112" i="17"/>
  <c r="AZ112" i="17"/>
  <c r="BA112" i="17" s="1"/>
  <c r="BC112" i="17"/>
  <c r="BD112" i="17"/>
  <c r="BE112" i="17" s="1"/>
  <c r="BG112" i="17"/>
  <c r="BH112" i="17"/>
  <c r="BI112" i="17" s="1"/>
  <c r="BK112" i="17"/>
  <c r="BL112" i="17"/>
  <c r="BM112" i="17" s="1"/>
  <c r="AM113" i="17"/>
  <c r="AN113" i="17"/>
  <c r="AO113" i="17" s="1"/>
  <c r="AQ113" i="17"/>
  <c r="AR113" i="17"/>
  <c r="AS113" i="17" s="1"/>
  <c r="AU113" i="17"/>
  <c r="AV113" i="17"/>
  <c r="AW113" i="17" s="1"/>
  <c r="AY113" i="17"/>
  <c r="AZ113" i="17"/>
  <c r="BA113" i="17" s="1"/>
  <c r="BC113" i="17"/>
  <c r="BD113" i="17"/>
  <c r="BE113" i="17" s="1"/>
  <c r="BG113" i="17"/>
  <c r="BH113" i="17"/>
  <c r="BI113" i="17" s="1"/>
  <c r="BK113" i="17"/>
  <c r="BL113" i="17"/>
  <c r="BM113" i="17" s="1"/>
  <c r="AM114" i="17"/>
  <c r="AN114" i="17"/>
  <c r="AO114" i="17" s="1"/>
  <c r="AQ114" i="17"/>
  <c r="AR114" i="17"/>
  <c r="AS114" i="17" s="1"/>
  <c r="AU114" i="17"/>
  <c r="AV114" i="17"/>
  <c r="AW114" i="17" s="1"/>
  <c r="AY114" i="17"/>
  <c r="AZ114" i="17"/>
  <c r="BA114" i="17" s="1"/>
  <c r="BC114" i="17"/>
  <c r="BD114" i="17"/>
  <c r="BE114" i="17" s="1"/>
  <c r="BG114" i="17"/>
  <c r="BH114" i="17"/>
  <c r="BI114" i="17" s="1"/>
  <c r="BK114" i="17"/>
  <c r="BL114" i="17"/>
  <c r="BM114" i="17" s="1"/>
  <c r="AM115" i="17"/>
  <c r="AN115" i="17"/>
  <c r="AO115" i="17" s="1"/>
  <c r="AQ115" i="17"/>
  <c r="AR115" i="17"/>
  <c r="AS115" i="17" s="1"/>
  <c r="AU115" i="17"/>
  <c r="AV115" i="17"/>
  <c r="AW115" i="17" s="1"/>
  <c r="AY115" i="17"/>
  <c r="AZ115" i="17"/>
  <c r="BA115" i="17" s="1"/>
  <c r="BC115" i="17"/>
  <c r="BD115" i="17"/>
  <c r="BE115" i="17" s="1"/>
  <c r="BG115" i="17"/>
  <c r="BH115" i="17"/>
  <c r="BI115" i="17" s="1"/>
  <c r="BK115" i="17"/>
  <c r="BL115" i="17"/>
  <c r="BM115" i="17" s="1"/>
  <c r="AM116" i="17"/>
  <c r="AN116" i="17"/>
  <c r="AO116" i="17" s="1"/>
  <c r="AQ116" i="17"/>
  <c r="AR116" i="17"/>
  <c r="AS116" i="17" s="1"/>
  <c r="AU116" i="17"/>
  <c r="AV116" i="17"/>
  <c r="AW116" i="17" s="1"/>
  <c r="AY116" i="17"/>
  <c r="AZ116" i="17"/>
  <c r="BA116" i="17" s="1"/>
  <c r="BC116" i="17"/>
  <c r="BD116" i="17"/>
  <c r="BE116" i="17" s="1"/>
  <c r="BG116" i="17"/>
  <c r="BH116" i="17"/>
  <c r="BI116" i="17" s="1"/>
  <c r="BK116" i="17"/>
  <c r="BL116" i="17"/>
  <c r="BM116" i="17" s="1"/>
  <c r="AM117" i="17"/>
  <c r="AN117" i="17"/>
  <c r="AO117" i="17" s="1"/>
  <c r="AQ117" i="17"/>
  <c r="AR117" i="17"/>
  <c r="AS117" i="17" s="1"/>
  <c r="AU117" i="17"/>
  <c r="AV117" i="17"/>
  <c r="AW117" i="17" s="1"/>
  <c r="AY117" i="17"/>
  <c r="AZ117" i="17"/>
  <c r="BA117" i="17" s="1"/>
  <c r="BC117" i="17"/>
  <c r="BD117" i="17"/>
  <c r="BE117" i="17" s="1"/>
  <c r="BG117" i="17"/>
  <c r="BH117" i="17"/>
  <c r="BI117" i="17" s="1"/>
  <c r="BK117" i="17"/>
  <c r="BL117" i="17"/>
  <c r="BM117" i="17" s="1"/>
  <c r="AM118" i="17"/>
  <c r="AN118" i="17"/>
  <c r="AO118" i="17" s="1"/>
  <c r="AQ118" i="17"/>
  <c r="AR118" i="17"/>
  <c r="AS118" i="17" s="1"/>
  <c r="AU118" i="17"/>
  <c r="AV118" i="17"/>
  <c r="AW118" i="17" s="1"/>
  <c r="AY118" i="17"/>
  <c r="AZ118" i="17"/>
  <c r="BA118" i="17" s="1"/>
  <c r="BC118" i="17"/>
  <c r="BD118" i="17"/>
  <c r="BE118" i="17" s="1"/>
  <c r="BG118" i="17"/>
  <c r="BH118" i="17"/>
  <c r="BI118" i="17" s="1"/>
  <c r="BK118" i="17"/>
  <c r="BL118" i="17"/>
  <c r="BM118" i="17" s="1"/>
  <c r="AM119" i="17"/>
  <c r="AN119" i="17"/>
  <c r="AO119" i="17" s="1"/>
  <c r="AQ119" i="17"/>
  <c r="AR119" i="17"/>
  <c r="AS119" i="17" s="1"/>
  <c r="AU119" i="17"/>
  <c r="AV119" i="17"/>
  <c r="AW119" i="17" s="1"/>
  <c r="AY119" i="17"/>
  <c r="AZ119" i="17"/>
  <c r="BA119" i="17" s="1"/>
  <c r="BC119" i="17"/>
  <c r="BD119" i="17"/>
  <c r="BE119" i="17" s="1"/>
  <c r="BG119" i="17"/>
  <c r="BH119" i="17"/>
  <c r="BI119" i="17" s="1"/>
  <c r="BK119" i="17"/>
  <c r="BL119" i="17"/>
  <c r="BM119" i="17" s="1"/>
  <c r="AM120" i="17"/>
  <c r="AN120" i="17"/>
  <c r="AO120" i="17" s="1"/>
  <c r="AQ120" i="17"/>
  <c r="AR120" i="17"/>
  <c r="AS120" i="17" s="1"/>
  <c r="AU120" i="17"/>
  <c r="AV120" i="17"/>
  <c r="AW120" i="17" s="1"/>
  <c r="AY120" i="17"/>
  <c r="AZ120" i="17"/>
  <c r="BA120" i="17" s="1"/>
  <c r="BC120" i="17"/>
  <c r="BD120" i="17"/>
  <c r="BE120" i="17" s="1"/>
  <c r="BG120" i="17"/>
  <c r="BH120" i="17"/>
  <c r="BI120" i="17" s="1"/>
  <c r="BK120" i="17"/>
  <c r="BL120" i="17"/>
  <c r="BM120" i="17" s="1"/>
  <c r="AM121" i="17"/>
  <c r="AN121" i="17"/>
  <c r="AO121" i="17" s="1"/>
  <c r="AQ121" i="17"/>
  <c r="AR121" i="17"/>
  <c r="AS121" i="17" s="1"/>
  <c r="AU121" i="17"/>
  <c r="AV121" i="17"/>
  <c r="AW121" i="17" s="1"/>
  <c r="AY121" i="17"/>
  <c r="AZ121" i="17"/>
  <c r="BA121" i="17" s="1"/>
  <c r="BC121" i="17"/>
  <c r="BD121" i="17"/>
  <c r="BE121" i="17" s="1"/>
  <c r="BG121" i="17"/>
  <c r="BH121" i="17"/>
  <c r="BI121" i="17" s="1"/>
  <c r="BK121" i="17"/>
  <c r="BL121" i="17"/>
  <c r="BM121" i="17" s="1"/>
  <c r="AM122" i="17"/>
  <c r="AN122" i="17"/>
  <c r="AO122" i="17" s="1"/>
  <c r="AQ122" i="17"/>
  <c r="AR122" i="17"/>
  <c r="AS122" i="17" s="1"/>
  <c r="AU122" i="17"/>
  <c r="AV122" i="17"/>
  <c r="AW122" i="17" s="1"/>
  <c r="AY122" i="17"/>
  <c r="AZ122" i="17"/>
  <c r="BA122" i="17" s="1"/>
  <c r="BC122" i="17"/>
  <c r="BD122" i="17"/>
  <c r="BE122" i="17" s="1"/>
  <c r="BG122" i="17"/>
  <c r="BH122" i="17"/>
  <c r="BI122" i="17" s="1"/>
  <c r="BK122" i="17"/>
  <c r="BL122" i="17"/>
  <c r="BM122" i="17" s="1"/>
  <c r="AM123" i="17"/>
  <c r="AN123" i="17"/>
  <c r="AO123" i="17" s="1"/>
  <c r="AQ123" i="17"/>
  <c r="AR123" i="17"/>
  <c r="AS123" i="17" s="1"/>
  <c r="AU123" i="17"/>
  <c r="AV123" i="17"/>
  <c r="AW123" i="17" s="1"/>
  <c r="AY123" i="17"/>
  <c r="AZ123" i="17"/>
  <c r="BA123" i="17" s="1"/>
  <c r="BC123" i="17"/>
  <c r="BD123" i="17"/>
  <c r="BE123" i="17" s="1"/>
  <c r="BG123" i="17"/>
  <c r="BH123" i="17"/>
  <c r="BI123" i="17" s="1"/>
  <c r="BK123" i="17"/>
  <c r="BL123" i="17"/>
  <c r="BM123" i="17" s="1"/>
  <c r="AM124" i="17"/>
  <c r="AN124" i="17"/>
  <c r="AO124" i="17" s="1"/>
  <c r="AQ124" i="17"/>
  <c r="AR124" i="17"/>
  <c r="AS124" i="17" s="1"/>
  <c r="AU124" i="17"/>
  <c r="AV124" i="17"/>
  <c r="AW124" i="17" s="1"/>
  <c r="AY124" i="17"/>
  <c r="AZ124" i="17"/>
  <c r="BA124" i="17" s="1"/>
  <c r="BC124" i="17"/>
  <c r="BD124" i="17"/>
  <c r="BE124" i="17" s="1"/>
  <c r="BG124" i="17"/>
  <c r="BH124" i="17"/>
  <c r="BI124" i="17" s="1"/>
  <c r="BK124" i="17"/>
  <c r="BL124" i="17"/>
  <c r="BM124" i="17" s="1"/>
  <c r="AM125" i="17"/>
  <c r="AN125" i="17"/>
  <c r="AO125" i="17" s="1"/>
  <c r="AQ125" i="17"/>
  <c r="AR125" i="17"/>
  <c r="AS125" i="17" s="1"/>
  <c r="AU125" i="17"/>
  <c r="AV125" i="17"/>
  <c r="AW125" i="17" s="1"/>
  <c r="AY125" i="17"/>
  <c r="AZ125" i="17"/>
  <c r="BA125" i="17" s="1"/>
  <c r="BC125" i="17"/>
  <c r="BD125" i="17"/>
  <c r="BE125" i="17" s="1"/>
  <c r="BG125" i="17"/>
  <c r="BH125" i="17"/>
  <c r="BI125" i="17" s="1"/>
  <c r="BK125" i="17"/>
  <c r="BL125" i="17"/>
  <c r="BM125" i="17" s="1"/>
  <c r="AM126" i="17"/>
  <c r="AN126" i="17"/>
  <c r="AO126" i="17" s="1"/>
  <c r="AQ126" i="17"/>
  <c r="AR126" i="17"/>
  <c r="AS126" i="17" s="1"/>
  <c r="AU126" i="17"/>
  <c r="AV126" i="17"/>
  <c r="AW126" i="17" s="1"/>
  <c r="AY126" i="17"/>
  <c r="AZ126" i="17"/>
  <c r="BA126" i="17" s="1"/>
  <c r="BC126" i="17"/>
  <c r="BD126" i="17"/>
  <c r="BE126" i="17" s="1"/>
  <c r="BG126" i="17"/>
  <c r="BH126" i="17"/>
  <c r="BI126" i="17" s="1"/>
  <c r="BK126" i="17"/>
  <c r="BL126" i="17"/>
  <c r="BM126" i="17" s="1"/>
  <c r="AM127" i="17"/>
  <c r="AN127" i="17"/>
  <c r="AO127" i="17" s="1"/>
  <c r="AQ127" i="17"/>
  <c r="AR127" i="17"/>
  <c r="AS127" i="17" s="1"/>
  <c r="AU127" i="17"/>
  <c r="AV127" i="17"/>
  <c r="AW127" i="17" s="1"/>
  <c r="AY127" i="17"/>
  <c r="AZ127" i="17"/>
  <c r="BA127" i="17" s="1"/>
  <c r="BC127" i="17"/>
  <c r="BD127" i="17"/>
  <c r="BE127" i="17" s="1"/>
  <c r="BG127" i="17"/>
  <c r="BH127" i="17"/>
  <c r="BI127" i="17" s="1"/>
  <c r="BK127" i="17"/>
  <c r="BL127" i="17"/>
  <c r="BM127" i="17" s="1"/>
  <c r="AM128" i="17"/>
  <c r="AN128" i="17"/>
  <c r="AO128" i="17" s="1"/>
  <c r="AQ128" i="17"/>
  <c r="AR128" i="17"/>
  <c r="AS128" i="17" s="1"/>
  <c r="AU128" i="17"/>
  <c r="AV128" i="17"/>
  <c r="AW128" i="17" s="1"/>
  <c r="AY128" i="17"/>
  <c r="AZ128" i="17"/>
  <c r="BA128" i="17" s="1"/>
  <c r="BC128" i="17"/>
  <c r="BD128" i="17"/>
  <c r="BE128" i="17" s="1"/>
  <c r="BG128" i="17"/>
  <c r="BH128" i="17"/>
  <c r="BI128" i="17" s="1"/>
  <c r="BK128" i="17"/>
  <c r="BL128" i="17"/>
  <c r="BM128" i="17" s="1"/>
  <c r="AM129" i="17"/>
  <c r="AN129" i="17"/>
  <c r="AO129" i="17" s="1"/>
  <c r="AQ129" i="17"/>
  <c r="AR129" i="17"/>
  <c r="AS129" i="17" s="1"/>
  <c r="AU129" i="17"/>
  <c r="AV129" i="17"/>
  <c r="AW129" i="17" s="1"/>
  <c r="AY129" i="17"/>
  <c r="AZ129" i="17"/>
  <c r="BA129" i="17" s="1"/>
  <c r="BC129" i="17"/>
  <c r="BD129" i="17"/>
  <c r="BE129" i="17" s="1"/>
  <c r="BG129" i="17"/>
  <c r="BH129" i="17"/>
  <c r="BI129" i="17" s="1"/>
  <c r="BK129" i="17"/>
  <c r="BL129" i="17"/>
  <c r="BM129" i="17" s="1"/>
  <c r="AM130" i="17"/>
  <c r="AN130" i="17"/>
  <c r="AO130" i="17" s="1"/>
  <c r="AQ130" i="17"/>
  <c r="AR130" i="17"/>
  <c r="AS130" i="17" s="1"/>
  <c r="AU130" i="17"/>
  <c r="AV130" i="17"/>
  <c r="AW130" i="17" s="1"/>
  <c r="AY130" i="17"/>
  <c r="AZ130" i="17"/>
  <c r="BA130" i="17" s="1"/>
  <c r="BC130" i="17"/>
  <c r="BD130" i="17"/>
  <c r="BE130" i="17" s="1"/>
  <c r="BG130" i="17"/>
  <c r="BH130" i="17"/>
  <c r="BI130" i="17" s="1"/>
  <c r="BK130" i="17"/>
  <c r="BL130" i="17"/>
  <c r="BM130" i="17" s="1"/>
  <c r="AM131" i="17"/>
  <c r="AN131" i="17"/>
  <c r="AO131" i="17" s="1"/>
  <c r="AQ131" i="17"/>
  <c r="AR131" i="17"/>
  <c r="AS131" i="17" s="1"/>
  <c r="AU131" i="17"/>
  <c r="AV131" i="17"/>
  <c r="AW131" i="17" s="1"/>
  <c r="AY131" i="17"/>
  <c r="AZ131" i="17"/>
  <c r="BA131" i="17" s="1"/>
  <c r="BC131" i="17"/>
  <c r="BD131" i="17"/>
  <c r="BE131" i="17" s="1"/>
  <c r="BG131" i="17"/>
  <c r="BH131" i="17"/>
  <c r="BI131" i="17" s="1"/>
  <c r="BK131" i="17"/>
  <c r="BL131" i="17"/>
  <c r="BM131" i="17" s="1"/>
  <c r="AM132" i="17"/>
  <c r="AN132" i="17"/>
  <c r="AO132" i="17" s="1"/>
  <c r="AQ132" i="17"/>
  <c r="AR132" i="17"/>
  <c r="AS132" i="17" s="1"/>
  <c r="AU132" i="17"/>
  <c r="AV132" i="17"/>
  <c r="AW132" i="17" s="1"/>
  <c r="AY132" i="17"/>
  <c r="AZ132" i="17"/>
  <c r="BA132" i="17" s="1"/>
  <c r="BC132" i="17"/>
  <c r="BD132" i="17"/>
  <c r="BE132" i="17" s="1"/>
  <c r="BG132" i="17"/>
  <c r="BH132" i="17"/>
  <c r="BI132" i="17" s="1"/>
  <c r="BK132" i="17"/>
  <c r="BL132" i="17"/>
  <c r="BM132" i="17" s="1"/>
  <c r="AM133" i="17"/>
  <c r="AN133" i="17"/>
  <c r="AO133" i="17" s="1"/>
  <c r="AQ133" i="17"/>
  <c r="AR133" i="17"/>
  <c r="AS133" i="17" s="1"/>
  <c r="AU133" i="17"/>
  <c r="AV133" i="17"/>
  <c r="AW133" i="17" s="1"/>
  <c r="AY133" i="17"/>
  <c r="AZ133" i="17"/>
  <c r="BA133" i="17" s="1"/>
  <c r="BC133" i="17"/>
  <c r="BD133" i="17"/>
  <c r="BE133" i="17" s="1"/>
  <c r="BG133" i="17"/>
  <c r="BH133" i="17"/>
  <c r="BI133" i="17" s="1"/>
  <c r="BK133" i="17"/>
  <c r="BL133" i="17"/>
  <c r="BM133" i="17" s="1"/>
  <c r="AM134" i="17"/>
  <c r="AN134" i="17"/>
  <c r="AO134" i="17" s="1"/>
  <c r="AQ134" i="17"/>
  <c r="AR134" i="17"/>
  <c r="AS134" i="17" s="1"/>
  <c r="AU134" i="17"/>
  <c r="AV134" i="17"/>
  <c r="AW134" i="17" s="1"/>
  <c r="AY134" i="17"/>
  <c r="AZ134" i="17"/>
  <c r="BA134" i="17" s="1"/>
  <c r="BC134" i="17"/>
  <c r="BD134" i="17"/>
  <c r="BE134" i="17" s="1"/>
  <c r="BG134" i="17"/>
  <c r="BH134" i="17"/>
  <c r="BI134" i="17" s="1"/>
  <c r="BK134" i="17"/>
  <c r="BL134" i="17"/>
  <c r="BM134" i="17" s="1"/>
  <c r="AM135" i="17"/>
  <c r="AN135" i="17"/>
  <c r="AO135" i="17" s="1"/>
  <c r="AQ135" i="17"/>
  <c r="AR135" i="17"/>
  <c r="AS135" i="17" s="1"/>
  <c r="AU135" i="17"/>
  <c r="AV135" i="17"/>
  <c r="AW135" i="17" s="1"/>
  <c r="AY135" i="17"/>
  <c r="AZ135" i="17"/>
  <c r="BA135" i="17" s="1"/>
  <c r="BC135" i="17"/>
  <c r="BD135" i="17"/>
  <c r="BE135" i="17" s="1"/>
  <c r="BG135" i="17"/>
  <c r="BH135" i="17"/>
  <c r="BI135" i="17" s="1"/>
  <c r="BK135" i="17"/>
  <c r="BL135" i="17"/>
  <c r="BM135" i="17" s="1"/>
  <c r="AM136" i="17"/>
  <c r="AN136" i="17"/>
  <c r="AO136" i="17" s="1"/>
  <c r="AQ136" i="17"/>
  <c r="AR136" i="17"/>
  <c r="AS136" i="17" s="1"/>
  <c r="AU136" i="17"/>
  <c r="AV136" i="17"/>
  <c r="AW136" i="17" s="1"/>
  <c r="AY136" i="17"/>
  <c r="AZ136" i="17"/>
  <c r="BA136" i="17" s="1"/>
  <c r="BC136" i="17"/>
  <c r="BD136" i="17"/>
  <c r="BE136" i="17" s="1"/>
  <c r="BG136" i="17"/>
  <c r="BH136" i="17"/>
  <c r="BI136" i="17" s="1"/>
  <c r="BK136" i="17"/>
  <c r="BL136" i="17"/>
  <c r="BM136" i="17" s="1"/>
  <c r="AM137" i="17"/>
  <c r="AN137" i="17"/>
  <c r="AO137" i="17" s="1"/>
  <c r="AQ137" i="17"/>
  <c r="AR137" i="17"/>
  <c r="AS137" i="17" s="1"/>
  <c r="AU137" i="17"/>
  <c r="AV137" i="17"/>
  <c r="AW137" i="17" s="1"/>
  <c r="AY137" i="17"/>
  <c r="AZ137" i="17"/>
  <c r="BA137" i="17" s="1"/>
  <c r="BC137" i="17"/>
  <c r="BD137" i="17"/>
  <c r="BE137" i="17" s="1"/>
  <c r="BG137" i="17"/>
  <c r="BH137" i="17"/>
  <c r="BI137" i="17" s="1"/>
  <c r="BK137" i="17"/>
  <c r="BL137" i="17"/>
  <c r="BM137" i="17" s="1"/>
  <c r="AM138" i="17"/>
  <c r="AN138" i="17"/>
  <c r="AO138" i="17" s="1"/>
  <c r="AQ138" i="17"/>
  <c r="AR138" i="17"/>
  <c r="AS138" i="17" s="1"/>
  <c r="AU138" i="17"/>
  <c r="AV138" i="17"/>
  <c r="AW138" i="17" s="1"/>
  <c r="AY138" i="17"/>
  <c r="AZ138" i="17"/>
  <c r="BA138" i="17" s="1"/>
  <c r="BC138" i="17"/>
  <c r="BD138" i="17"/>
  <c r="BE138" i="17" s="1"/>
  <c r="BG138" i="17"/>
  <c r="BH138" i="17"/>
  <c r="BI138" i="17" s="1"/>
  <c r="BK138" i="17"/>
  <c r="BL138" i="17"/>
  <c r="BM138" i="17" s="1"/>
  <c r="AM139" i="17"/>
  <c r="AN139" i="17"/>
  <c r="AO139" i="17" s="1"/>
  <c r="AQ139" i="17"/>
  <c r="AR139" i="17"/>
  <c r="AS139" i="17" s="1"/>
  <c r="AU139" i="17"/>
  <c r="AV139" i="17"/>
  <c r="AW139" i="17" s="1"/>
  <c r="AY139" i="17"/>
  <c r="AZ139" i="17"/>
  <c r="BA139" i="17" s="1"/>
  <c r="BC139" i="17"/>
  <c r="BD139" i="17"/>
  <c r="BE139" i="17" s="1"/>
  <c r="BG139" i="17"/>
  <c r="BH139" i="17"/>
  <c r="BI139" i="17" s="1"/>
  <c r="BK139" i="17"/>
  <c r="BL139" i="17"/>
  <c r="BM139" i="17" s="1"/>
  <c r="AM140" i="17"/>
  <c r="AN140" i="17"/>
  <c r="AO140" i="17" s="1"/>
  <c r="AQ140" i="17"/>
  <c r="AR140" i="17"/>
  <c r="AS140" i="17" s="1"/>
  <c r="AU140" i="17"/>
  <c r="AV140" i="17"/>
  <c r="AW140" i="17" s="1"/>
  <c r="AY140" i="17"/>
  <c r="AZ140" i="17"/>
  <c r="BA140" i="17" s="1"/>
  <c r="BC140" i="17"/>
  <c r="BD140" i="17"/>
  <c r="BE140" i="17" s="1"/>
  <c r="BG140" i="17"/>
  <c r="BH140" i="17"/>
  <c r="BI140" i="17" s="1"/>
  <c r="BK140" i="17"/>
  <c r="BL140" i="17"/>
  <c r="BM140" i="17" s="1"/>
  <c r="AM141" i="17"/>
  <c r="AN141" i="17"/>
  <c r="AO141" i="17" s="1"/>
  <c r="AQ141" i="17"/>
  <c r="AR141" i="17"/>
  <c r="AS141" i="17" s="1"/>
  <c r="AU141" i="17"/>
  <c r="AV141" i="17"/>
  <c r="AW141" i="17" s="1"/>
  <c r="AY141" i="17"/>
  <c r="AZ141" i="17"/>
  <c r="BA141" i="17" s="1"/>
  <c r="BC141" i="17"/>
  <c r="BD141" i="17"/>
  <c r="BE141" i="17" s="1"/>
  <c r="BG141" i="17"/>
  <c r="BH141" i="17"/>
  <c r="BI141" i="17" s="1"/>
  <c r="BK141" i="17"/>
  <c r="BL141" i="17"/>
  <c r="BM141" i="17" s="1"/>
  <c r="AM142" i="17"/>
  <c r="AN142" i="17"/>
  <c r="AO142" i="17" s="1"/>
  <c r="AQ142" i="17"/>
  <c r="AR142" i="17"/>
  <c r="AS142" i="17" s="1"/>
  <c r="AU142" i="17"/>
  <c r="AV142" i="17"/>
  <c r="AW142" i="17" s="1"/>
  <c r="AY142" i="17"/>
  <c r="AZ142" i="17"/>
  <c r="BA142" i="17" s="1"/>
  <c r="BC142" i="17"/>
  <c r="BD142" i="17"/>
  <c r="BE142" i="17" s="1"/>
  <c r="BG142" i="17"/>
  <c r="BH142" i="17"/>
  <c r="BI142" i="17" s="1"/>
  <c r="BK142" i="17"/>
  <c r="BL142" i="17"/>
  <c r="BM142" i="17" s="1"/>
  <c r="AM143" i="17"/>
  <c r="AN143" i="17"/>
  <c r="AO143" i="17" s="1"/>
  <c r="AQ143" i="17"/>
  <c r="AR143" i="17"/>
  <c r="AS143" i="17" s="1"/>
  <c r="AU143" i="17"/>
  <c r="AV143" i="17"/>
  <c r="AW143" i="17" s="1"/>
  <c r="AY143" i="17"/>
  <c r="AZ143" i="17"/>
  <c r="BA143" i="17" s="1"/>
  <c r="BC143" i="17"/>
  <c r="BD143" i="17"/>
  <c r="BE143" i="17" s="1"/>
  <c r="BG143" i="17"/>
  <c r="BH143" i="17"/>
  <c r="BI143" i="17" s="1"/>
  <c r="BK143" i="17"/>
  <c r="BL143" i="17"/>
  <c r="BM143" i="17" s="1"/>
  <c r="AM144" i="17"/>
  <c r="AN144" i="17"/>
  <c r="AO144" i="17" s="1"/>
  <c r="AQ144" i="17"/>
  <c r="AR144" i="17"/>
  <c r="AS144" i="17" s="1"/>
  <c r="AU144" i="17"/>
  <c r="AV144" i="17"/>
  <c r="AW144" i="17" s="1"/>
  <c r="AY144" i="17"/>
  <c r="AZ144" i="17"/>
  <c r="BA144" i="17" s="1"/>
  <c r="BC144" i="17"/>
  <c r="BD144" i="17"/>
  <c r="BE144" i="17" s="1"/>
  <c r="BG144" i="17"/>
  <c r="BH144" i="17"/>
  <c r="BI144" i="17" s="1"/>
  <c r="BK144" i="17"/>
  <c r="BL144" i="17"/>
  <c r="BM144" i="17" s="1"/>
  <c r="AM145" i="17"/>
  <c r="AN145" i="17"/>
  <c r="AO145" i="17" s="1"/>
  <c r="AQ145" i="17"/>
  <c r="AR145" i="17"/>
  <c r="AS145" i="17" s="1"/>
  <c r="AU145" i="17"/>
  <c r="AV145" i="17"/>
  <c r="AW145" i="17" s="1"/>
  <c r="AY145" i="17"/>
  <c r="AZ145" i="17"/>
  <c r="BA145" i="17" s="1"/>
  <c r="BC145" i="17"/>
  <c r="BD145" i="17"/>
  <c r="BE145" i="17" s="1"/>
  <c r="BG145" i="17"/>
  <c r="BH145" i="17"/>
  <c r="BI145" i="17" s="1"/>
  <c r="BK145" i="17"/>
  <c r="BL145" i="17"/>
  <c r="BM145" i="17" s="1"/>
  <c r="AM146" i="17"/>
  <c r="AN146" i="17"/>
  <c r="AO146" i="17" s="1"/>
  <c r="AQ146" i="17"/>
  <c r="AR146" i="17"/>
  <c r="AS146" i="17" s="1"/>
  <c r="AU146" i="17"/>
  <c r="AV146" i="17"/>
  <c r="AW146" i="17" s="1"/>
  <c r="AY146" i="17"/>
  <c r="AZ146" i="17"/>
  <c r="BA146" i="17" s="1"/>
  <c r="BC146" i="17"/>
  <c r="BD146" i="17"/>
  <c r="BE146" i="17" s="1"/>
  <c r="BG146" i="17"/>
  <c r="BH146" i="17"/>
  <c r="BI146" i="17" s="1"/>
  <c r="BK146" i="17"/>
  <c r="BL146" i="17"/>
  <c r="BM146" i="17" s="1"/>
  <c r="AM147" i="17"/>
  <c r="AN147" i="17"/>
  <c r="AO147" i="17" s="1"/>
  <c r="AQ147" i="17"/>
  <c r="AR147" i="17"/>
  <c r="AS147" i="17" s="1"/>
  <c r="AU147" i="17"/>
  <c r="AV147" i="17"/>
  <c r="AW147" i="17" s="1"/>
  <c r="AY147" i="17"/>
  <c r="AZ147" i="17"/>
  <c r="BA147" i="17" s="1"/>
  <c r="BC147" i="17"/>
  <c r="BD147" i="17"/>
  <c r="BE147" i="17" s="1"/>
  <c r="BG147" i="17"/>
  <c r="BH147" i="17"/>
  <c r="BI147" i="17" s="1"/>
  <c r="BK147" i="17"/>
  <c r="BL147" i="17"/>
  <c r="BM147" i="17" s="1"/>
  <c r="AM148" i="17"/>
  <c r="AN148" i="17"/>
  <c r="AO148" i="17" s="1"/>
  <c r="AQ148" i="17"/>
  <c r="AR148" i="17"/>
  <c r="AS148" i="17" s="1"/>
  <c r="AU148" i="17"/>
  <c r="AV148" i="17"/>
  <c r="AW148" i="17" s="1"/>
  <c r="AY148" i="17"/>
  <c r="AZ148" i="17"/>
  <c r="BA148" i="17" s="1"/>
  <c r="BC148" i="17"/>
  <c r="BD148" i="17"/>
  <c r="BE148" i="17" s="1"/>
  <c r="BG148" i="17"/>
  <c r="BH148" i="17"/>
  <c r="BI148" i="17" s="1"/>
  <c r="BK148" i="17"/>
  <c r="BL148" i="17"/>
  <c r="BM148" i="17" s="1"/>
  <c r="AM149" i="17"/>
  <c r="AN149" i="17"/>
  <c r="AO149" i="17" s="1"/>
  <c r="AQ149" i="17"/>
  <c r="AR149" i="17"/>
  <c r="AS149" i="17" s="1"/>
  <c r="AU149" i="17"/>
  <c r="AV149" i="17"/>
  <c r="AW149" i="17" s="1"/>
  <c r="AY149" i="17"/>
  <c r="AZ149" i="17"/>
  <c r="BA149" i="17" s="1"/>
  <c r="BC149" i="17"/>
  <c r="BD149" i="17"/>
  <c r="BE149" i="17" s="1"/>
  <c r="BG149" i="17"/>
  <c r="BH149" i="17"/>
  <c r="BI149" i="17" s="1"/>
  <c r="BK149" i="17"/>
  <c r="BL149" i="17"/>
  <c r="BM149" i="17" s="1"/>
  <c r="AM150" i="17"/>
  <c r="AN150" i="17"/>
  <c r="AO150" i="17" s="1"/>
  <c r="AQ150" i="17"/>
  <c r="AR150" i="17"/>
  <c r="AS150" i="17" s="1"/>
  <c r="AU150" i="17"/>
  <c r="AV150" i="17"/>
  <c r="AW150" i="17" s="1"/>
  <c r="AY150" i="17"/>
  <c r="AZ150" i="17"/>
  <c r="BA150" i="17" s="1"/>
  <c r="BC150" i="17"/>
  <c r="BD150" i="17"/>
  <c r="BE150" i="17" s="1"/>
  <c r="BG150" i="17"/>
  <c r="BH150" i="17"/>
  <c r="BI150" i="17" s="1"/>
  <c r="BK150" i="17"/>
  <c r="BL150" i="17"/>
  <c r="BM150" i="17" s="1"/>
  <c r="BG13" i="17"/>
  <c r="BH13" i="17"/>
  <c r="AL13" i="17"/>
  <c r="AB150" i="17"/>
  <c r="AL150" i="17" s="1"/>
  <c r="AA150" i="17"/>
  <c r="Z150" i="17"/>
  <c r="Y150" i="17"/>
  <c r="X150" i="17"/>
  <c r="W150" i="17"/>
  <c r="V150" i="17"/>
  <c r="AB149" i="17"/>
  <c r="AL149" i="17" s="1"/>
  <c r="AA149" i="17"/>
  <c r="Z149" i="17"/>
  <c r="Y149" i="17"/>
  <c r="X149" i="17"/>
  <c r="W149" i="17"/>
  <c r="V149" i="17"/>
  <c r="AB148" i="17"/>
  <c r="AL148" i="17" s="1"/>
  <c r="AA148" i="17"/>
  <c r="Z148" i="17"/>
  <c r="Y148" i="17"/>
  <c r="X148" i="17"/>
  <c r="W148" i="17"/>
  <c r="V148" i="17"/>
  <c r="AB147" i="17"/>
  <c r="AL147" i="17" s="1"/>
  <c r="AA147" i="17"/>
  <c r="Z147" i="17"/>
  <c r="Y147" i="17"/>
  <c r="X147" i="17"/>
  <c r="W147" i="17"/>
  <c r="V147" i="17"/>
  <c r="AB146" i="17"/>
  <c r="AL146" i="17" s="1"/>
  <c r="AA146" i="17"/>
  <c r="Z146" i="17"/>
  <c r="Y146" i="17"/>
  <c r="X146" i="17"/>
  <c r="W146" i="17"/>
  <c r="V146" i="17"/>
  <c r="AB145" i="17"/>
  <c r="AL145" i="17" s="1"/>
  <c r="AA145" i="17"/>
  <c r="Z145" i="17"/>
  <c r="Y145" i="17"/>
  <c r="X145" i="17"/>
  <c r="W145" i="17"/>
  <c r="V145" i="17"/>
  <c r="AB144" i="17"/>
  <c r="AL144" i="17" s="1"/>
  <c r="AA144" i="17"/>
  <c r="Z144" i="17"/>
  <c r="Y144" i="17"/>
  <c r="X144" i="17"/>
  <c r="W144" i="17"/>
  <c r="V144" i="17"/>
  <c r="AB143" i="17"/>
  <c r="AL143" i="17" s="1"/>
  <c r="AA143" i="17"/>
  <c r="Z143" i="17"/>
  <c r="Y143" i="17"/>
  <c r="X143" i="17"/>
  <c r="W143" i="17"/>
  <c r="V143" i="17"/>
  <c r="AB142" i="17"/>
  <c r="AL142" i="17" s="1"/>
  <c r="AA142" i="17"/>
  <c r="Z142" i="17"/>
  <c r="Y142" i="17"/>
  <c r="X142" i="17"/>
  <c r="W142" i="17"/>
  <c r="V142" i="17"/>
  <c r="AB141" i="17"/>
  <c r="AL141" i="17" s="1"/>
  <c r="AA141" i="17"/>
  <c r="Z141" i="17"/>
  <c r="Y141" i="17"/>
  <c r="X141" i="17"/>
  <c r="W141" i="17"/>
  <c r="V141" i="17"/>
  <c r="AB140" i="17"/>
  <c r="AL140" i="17" s="1"/>
  <c r="AA140" i="17"/>
  <c r="Z140" i="17"/>
  <c r="Y140" i="17"/>
  <c r="X140" i="17"/>
  <c r="W140" i="17"/>
  <c r="V140" i="17"/>
  <c r="AB139" i="17"/>
  <c r="AL139" i="17" s="1"/>
  <c r="AA139" i="17"/>
  <c r="Z139" i="17"/>
  <c r="Y139" i="17"/>
  <c r="X139" i="17"/>
  <c r="W139" i="17"/>
  <c r="V139" i="17"/>
  <c r="AB138" i="17"/>
  <c r="AL138" i="17" s="1"/>
  <c r="AA138" i="17"/>
  <c r="Z138" i="17"/>
  <c r="Y138" i="17"/>
  <c r="X138" i="17"/>
  <c r="W138" i="17"/>
  <c r="V138" i="17"/>
  <c r="AB137" i="17"/>
  <c r="AL137" i="17" s="1"/>
  <c r="AA137" i="17"/>
  <c r="Z137" i="17"/>
  <c r="Y137" i="17"/>
  <c r="X137" i="17"/>
  <c r="W137" i="17"/>
  <c r="V137" i="17"/>
  <c r="AB136" i="17"/>
  <c r="AL136" i="17" s="1"/>
  <c r="AA136" i="17"/>
  <c r="Z136" i="17"/>
  <c r="Y136" i="17"/>
  <c r="X136" i="17"/>
  <c r="W136" i="17"/>
  <c r="V136" i="17"/>
  <c r="AB135" i="17"/>
  <c r="AL135" i="17" s="1"/>
  <c r="AA135" i="17"/>
  <c r="Z135" i="17"/>
  <c r="Y135" i="17"/>
  <c r="X135" i="17"/>
  <c r="W135" i="17"/>
  <c r="V135" i="17"/>
  <c r="AB134" i="17"/>
  <c r="AL134" i="17" s="1"/>
  <c r="AA134" i="17"/>
  <c r="Z134" i="17"/>
  <c r="Y134" i="17"/>
  <c r="X134" i="17"/>
  <c r="W134" i="17"/>
  <c r="V134" i="17"/>
  <c r="AB133" i="17"/>
  <c r="AL133" i="17" s="1"/>
  <c r="AA133" i="17"/>
  <c r="Z133" i="17"/>
  <c r="Y133" i="17"/>
  <c r="X133" i="17"/>
  <c r="W133" i="17"/>
  <c r="V133" i="17"/>
  <c r="AB132" i="17"/>
  <c r="AL132" i="17" s="1"/>
  <c r="AA132" i="17"/>
  <c r="Z132" i="17"/>
  <c r="Y132" i="17"/>
  <c r="X132" i="17"/>
  <c r="W132" i="17"/>
  <c r="V132" i="17"/>
  <c r="AB131" i="17"/>
  <c r="AL131" i="17" s="1"/>
  <c r="AA131" i="17"/>
  <c r="Z131" i="17"/>
  <c r="Y131" i="17"/>
  <c r="X131" i="17"/>
  <c r="W131" i="17"/>
  <c r="V131" i="17"/>
  <c r="AB130" i="17"/>
  <c r="AL130" i="17" s="1"/>
  <c r="AA130" i="17"/>
  <c r="Z130" i="17"/>
  <c r="Y130" i="17"/>
  <c r="X130" i="17"/>
  <c r="W130" i="17"/>
  <c r="V130" i="17"/>
  <c r="AB129" i="17"/>
  <c r="AL129" i="17" s="1"/>
  <c r="AA129" i="17"/>
  <c r="Z129" i="17"/>
  <c r="Y129" i="17"/>
  <c r="X129" i="17"/>
  <c r="W129" i="17"/>
  <c r="V129" i="17"/>
  <c r="AB128" i="17"/>
  <c r="AL128" i="17" s="1"/>
  <c r="AA128" i="17"/>
  <c r="Z128" i="17"/>
  <c r="Y128" i="17"/>
  <c r="X128" i="17"/>
  <c r="W128" i="17"/>
  <c r="V128" i="17"/>
  <c r="AB127" i="17"/>
  <c r="AL127" i="17" s="1"/>
  <c r="AA127" i="17"/>
  <c r="Z127" i="17"/>
  <c r="Y127" i="17"/>
  <c r="X127" i="17"/>
  <c r="W127" i="17"/>
  <c r="V127" i="17"/>
  <c r="AB126" i="17"/>
  <c r="AL126" i="17" s="1"/>
  <c r="AA126" i="17"/>
  <c r="Z126" i="17"/>
  <c r="Y126" i="17"/>
  <c r="X126" i="17"/>
  <c r="W126" i="17"/>
  <c r="V126" i="17"/>
  <c r="AB125" i="17"/>
  <c r="AL125" i="17" s="1"/>
  <c r="AA125" i="17"/>
  <c r="Z125" i="17"/>
  <c r="Y125" i="17"/>
  <c r="X125" i="17"/>
  <c r="W125" i="17"/>
  <c r="V125" i="17"/>
  <c r="AB124" i="17"/>
  <c r="AL124" i="17" s="1"/>
  <c r="AA124" i="17"/>
  <c r="Z124" i="17"/>
  <c r="Y124" i="17"/>
  <c r="X124" i="17"/>
  <c r="W124" i="17"/>
  <c r="V124" i="17"/>
  <c r="AB123" i="17"/>
  <c r="AL123" i="17" s="1"/>
  <c r="AA123" i="17"/>
  <c r="Z123" i="17"/>
  <c r="Y123" i="17"/>
  <c r="X123" i="17"/>
  <c r="W123" i="17"/>
  <c r="V123" i="17"/>
  <c r="AB122" i="17"/>
  <c r="AL122" i="17" s="1"/>
  <c r="AA122" i="17"/>
  <c r="Z122" i="17"/>
  <c r="Y122" i="17"/>
  <c r="X122" i="17"/>
  <c r="W122" i="17"/>
  <c r="V122" i="17"/>
  <c r="AB121" i="17"/>
  <c r="AL121" i="17" s="1"/>
  <c r="AA121" i="17"/>
  <c r="Z121" i="17"/>
  <c r="Y121" i="17"/>
  <c r="X121" i="17"/>
  <c r="W121" i="17"/>
  <c r="V121" i="17"/>
  <c r="AB120" i="17"/>
  <c r="AL120" i="17" s="1"/>
  <c r="AA120" i="17"/>
  <c r="Z120" i="17"/>
  <c r="Y120" i="17"/>
  <c r="X120" i="17"/>
  <c r="W120" i="17"/>
  <c r="V120" i="17"/>
  <c r="AB119" i="17"/>
  <c r="AL119" i="17" s="1"/>
  <c r="AA119" i="17"/>
  <c r="Z119" i="17"/>
  <c r="Y119" i="17"/>
  <c r="X119" i="17"/>
  <c r="W119" i="17"/>
  <c r="V119" i="17"/>
  <c r="AB118" i="17"/>
  <c r="AL118" i="17" s="1"/>
  <c r="AA118" i="17"/>
  <c r="Z118" i="17"/>
  <c r="Y118" i="17"/>
  <c r="X118" i="17"/>
  <c r="W118" i="17"/>
  <c r="V118" i="17"/>
  <c r="AB117" i="17"/>
  <c r="AL117" i="17" s="1"/>
  <c r="AA117" i="17"/>
  <c r="Z117" i="17"/>
  <c r="Y117" i="17"/>
  <c r="X117" i="17"/>
  <c r="W117" i="17"/>
  <c r="V117" i="17"/>
  <c r="AB116" i="17"/>
  <c r="AL116" i="17" s="1"/>
  <c r="AA116" i="17"/>
  <c r="Z116" i="17"/>
  <c r="Y116" i="17"/>
  <c r="X116" i="17"/>
  <c r="W116" i="17"/>
  <c r="V116" i="17"/>
  <c r="AB115" i="17"/>
  <c r="AL115" i="17" s="1"/>
  <c r="AA115" i="17"/>
  <c r="Z115" i="17"/>
  <c r="Y115" i="17"/>
  <c r="X115" i="17"/>
  <c r="W115" i="17"/>
  <c r="V115" i="17"/>
  <c r="AB114" i="17"/>
  <c r="AL114" i="17" s="1"/>
  <c r="AA114" i="17"/>
  <c r="Z114" i="17"/>
  <c r="Y114" i="17"/>
  <c r="X114" i="17"/>
  <c r="W114" i="17"/>
  <c r="V114" i="17"/>
  <c r="AB113" i="17"/>
  <c r="AL113" i="17" s="1"/>
  <c r="AA113" i="17"/>
  <c r="Z113" i="17"/>
  <c r="Y113" i="17"/>
  <c r="X113" i="17"/>
  <c r="W113" i="17"/>
  <c r="V113" i="17"/>
  <c r="AB112" i="17"/>
  <c r="AL112" i="17" s="1"/>
  <c r="AA112" i="17"/>
  <c r="Z112" i="17"/>
  <c r="Y112" i="17"/>
  <c r="X112" i="17"/>
  <c r="W112" i="17"/>
  <c r="V112" i="17"/>
  <c r="AB111" i="17"/>
  <c r="AL111" i="17" s="1"/>
  <c r="AA111" i="17"/>
  <c r="Z111" i="17"/>
  <c r="Y111" i="17"/>
  <c r="X111" i="17"/>
  <c r="W111" i="17"/>
  <c r="V111" i="17"/>
  <c r="AB110" i="17"/>
  <c r="AL110" i="17" s="1"/>
  <c r="AA110" i="17"/>
  <c r="Z110" i="17"/>
  <c r="Y110" i="17"/>
  <c r="X110" i="17"/>
  <c r="W110" i="17"/>
  <c r="V110" i="17"/>
  <c r="AB109" i="17"/>
  <c r="AL109" i="17" s="1"/>
  <c r="AA109" i="17"/>
  <c r="Z109" i="17"/>
  <c r="Y109" i="17"/>
  <c r="X109" i="17"/>
  <c r="W109" i="17"/>
  <c r="V109" i="17"/>
  <c r="AB108" i="17"/>
  <c r="AL108" i="17" s="1"/>
  <c r="AA108" i="17"/>
  <c r="Z108" i="17"/>
  <c r="Y108" i="17"/>
  <c r="X108" i="17"/>
  <c r="W108" i="17"/>
  <c r="V108" i="17"/>
  <c r="AB107" i="17"/>
  <c r="AL107" i="17" s="1"/>
  <c r="AA107" i="17"/>
  <c r="Z107" i="17"/>
  <c r="Y107" i="17"/>
  <c r="X107" i="17"/>
  <c r="W107" i="17"/>
  <c r="V107" i="17"/>
  <c r="AB106" i="17"/>
  <c r="AL106" i="17" s="1"/>
  <c r="AA106" i="17"/>
  <c r="Z106" i="17"/>
  <c r="Y106" i="17"/>
  <c r="X106" i="17"/>
  <c r="W106" i="17"/>
  <c r="V106" i="17"/>
  <c r="AB105" i="17"/>
  <c r="AL105" i="17" s="1"/>
  <c r="AA105" i="17"/>
  <c r="Z105" i="17"/>
  <c r="Y105" i="17"/>
  <c r="X105" i="17"/>
  <c r="W105" i="17"/>
  <c r="V105" i="17"/>
  <c r="AB104" i="17"/>
  <c r="AL104" i="17" s="1"/>
  <c r="AA104" i="17"/>
  <c r="Z104" i="17"/>
  <c r="Y104" i="17"/>
  <c r="X104" i="17"/>
  <c r="W104" i="17"/>
  <c r="V104" i="17"/>
  <c r="AB103" i="17"/>
  <c r="AL103" i="17" s="1"/>
  <c r="AA103" i="17"/>
  <c r="Z103" i="17"/>
  <c r="Y103" i="17"/>
  <c r="X103" i="17"/>
  <c r="W103" i="17"/>
  <c r="V103" i="17"/>
  <c r="AB102" i="17"/>
  <c r="AL102" i="17" s="1"/>
  <c r="AA102" i="17"/>
  <c r="Z102" i="17"/>
  <c r="Y102" i="17"/>
  <c r="X102" i="17"/>
  <c r="W102" i="17"/>
  <c r="V102" i="17"/>
  <c r="AB101" i="17"/>
  <c r="AL101" i="17" s="1"/>
  <c r="AA101" i="17"/>
  <c r="Z101" i="17"/>
  <c r="Y101" i="17"/>
  <c r="X101" i="17"/>
  <c r="W101" i="17"/>
  <c r="V101" i="17"/>
  <c r="AB100" i="17"/>
  <c r="AL100" i="17" s="1"/>
  <c r="AA100" i="17"/>
  <c r="Z100" i="17"/>
  <c r="Y100" i="17"/>
  <c r="X100" i="17"/>
  <c r="W100" i="17"/>
  <c r="V100" i="17"/>
  <c r="AB99" i="17"/>
  <c r="AL99" i="17" s="1"/>
  <c r="AA99" i="17"/>
  <c r="Z99" i="17"/>
  <c r="Y99" i="17"/>
  <c r="X99" i="17"/>
  <c r="W99" i="17"/>
  <c r="V99" i="17"/>
  <c r="AB98" i="17"/>
  <c r="AL98" i="17" s="1"/>
  <c r="AA98" i="17"/>
  <c r="Z98" i="17"/>
  <c r="Y98" i="17"/>
  <c r="X98" i="17"/>
  <c r="W98" i="17"/>
  <c r="V98" i="17"/>
  <c r="AB97" i="17"/>
  <c r="AL97" i="17" s="1"/>
  <c r="AA97" i="17"/>
  <c r="Z97" i="17"/>
  <c r="Y97" i="17"/>
  <c r="X97" i="17"/>
  <c r="W97" i="17"/>
  <c r="V97" i="17"/>
  <c r="AB96" i="17"/>
  <c r="AL96" i="17" s="1"/>
  <c r="AA96" i="17"/>
  <c r="Z96" i="17"/>
  <c r="Y96" i="17"/>
  <c r="X96" i="17"/>
  <c r="W96" i="17"/>
  <c r="V96" i="17"/>
  <c r="AB95" i="17"/>
  <c r="AL95" i="17" s="1"/>
  <c r="AA95" i="17"/>
  <c r="Z95" i="17"/>
  <c r="Y95" i="17"/>
  <c r="X95" i="17"/>
  <c r="W95" i="17"/>
  <c r="V95" i="17"/>
  <c r="AB94" i="17"/>
  <c r="AL94" i="17" s="1"/>
  <c r="AA94" i="17"/>
  <c r="Z94" i="17"/>
  <c r="Y94" i="17"/>
  <c r="X94" i="17"/>
  <c r="W94" i="17"/>
  <c r="V94" i="17"/>
  <c r="AB93" i="17"/>
  <c r="AL93" i="17" s="1"/>
  <c r="AA93" i="17"/>
  <c r="Z93" i="17"/>
  <c r="Y93" i="17"/>
  <c r="X93" i="17"/>
  <c r="W93" i="17"/>
  <c r="V93" i="17"/>
  <c r="AB92" i="17"/>
  <c r="AL92" i="17" s="1"/>
  <c r="AA92" i="17"/>
  <c r="Z92" i="17"/>
  <c r="Y92" i="17"/>
  <c r="X92" i="17"/>
  <c r="W92" i="17"/>
  <c r="V92" i="17"/>
  <c r="AB91" i="17"/>
  <c r="AL91" i="17" s="1"/>
  <c r="AA91" i="17"/>
  <c r="Z91" i="17"/>
  <c r="Y91" i="17"/>
  <c r="X91" i="17"/>
  <c r="W91" i="17"/>
  <c r="V91" i="17"/>
  <c r="AB90" i="17"/>
  <c r="AL90" i="17" s="1"/>
  <c r="AA90" i="17"/>
  <c r="Z90" i="17"/>
  <c r="Y90" i="17"/>
  <c r="X90" i="17"/>
  <c r="W90" i="17"/>
  <c r="V90" i="17"/>
  <c r="AB89" i="17"/>
  <c r="AL89" i="17" s="1"/>
  <c r="AA89" i="17"/>
  <c r="Z89" i="17"/>
  <c r="Y89" i="17"/>
  <c r="X89" i="17"/>
  <c r="W89" i="17"/>
  <c r="V89" i="17"/>
  <c r="AB88" i="17"/>
  <c r="AL88" i="17" s="1"/>
  <c r="AA88" i="17"/>
  <c r="Z88" i="17"/>
  <c r="Y88" i="17"/>
  <c r="X88" i="17"/>
  <c r="W88" i="17"/>
  <c r="V88" i="17"/>
  <c r="AB87" i="17"/>
  <c r="AL87" i="17" s="1"/>
  <c r="AA87" i="17"/>
  <c r="Z87" i="17"/>
  <c r="Y87" i="17"/>
  <c r="X87" i="17"/>
  <c r="W87" i="17"/>
  <c r="V87" i="17"/>
  <c r="AB86" i="17"/>
  <c r="AL86" i="17" s="1"/>
  <c r="AA86" i="17"/>
  <c r="Z86" i="17"/>
  <c r="Y86" i="17"/>
  <c r="X86" i="17"/>
  <c r="W86" i="17"/>
  <c r="V86" i="17"/>
  <c r="AB85" i="17"/>
  <c r="AL85" i="17" s="1"/>
  <c r="AA85" i="17"/>
  <c r="Z85" i="17"/>
  <c r="Y85" i="17"/>
  <c r="X85" i="17"/>
  <c r="W85" i="17"/>
  <c r="V85" i="17"/>
  <c r="AB84" i="17"/>
  <c r="AL84" i="17" s="1"/>
  <c r="AA84" i="17"/>
  <c r="Z84" i="17"/>
  <c r="Y84" i="17"/>
  <c r="X84" i="17"/>
  <c r="W84" i="17"/>
  <c r="V84" i="17"/>
  <c r="AB83" i="17"/>
  <c r="AL83" i="17" s="1"/>
  <c r="AA83" i="17"/>
  <c r="Z83" i="17"/>
  <c r="Y83" i="17"/>
  <c r="X83" i="17"/>
  <c r="W83" i="17"/>
  <c r="V83" i="17"/>
  <c r="AB82" i="17"/>
  <c r="AL82" i="17" s="1"/>
  <c r="AA82" i="17"/>
  <c r="Z82" i="17"/>
  <c r="Y82" i="17"/>
  <c r="X82" i="17"/>
  <c r="W82" i="17"/>
  <c r="V82" i="17"/>
  <c r="AB81" i="17"/>
  <c r="AL81" i="17" s="1"/>
  <c r="AA81" i="17"/>
  <c r="Z81" i="17"/>
  <c r="Y81" i="17"/>
  <c r="X81" i="17"/>
  <c r="W81" i="17"/>
  <c r="V81" i="17"/>
  <c r="AB80" i="17"/>
  <c r="AL80" i="17" s="1"/>
  <c r="AA80" i="17"/>
  <c r="Z80" i="17"/>
  <c r="Y80" i="17"/>
  <c r="X80" i="17"/>
  <c r="W80" i="17"/>
  <c r="V80" i="17"/>
  <c r="AB79" i="17"/>
  <c r="AL79" i="17" s="1"/>
  <c r="AA79" i="17"/>
  <c r="Z79" i="17"/>
  <c r="Y79" i="17"/>
  <c r="X79" i="17"/>
  <c r="W79" i="17"/>
  <c r="V79" i="17"/>
  <c r="AB78" i="17"/>
  <c r="AL78" i="17" s="1"/>
  <c r="AA78" i="17"/>
  <c r="Z78" i="17"/>
  <c r="Y78" i="17"/>
  <c r="X78" i="17"/>
  <c r="W78" i="17"/>
  <c r="V78" i="17"/>
  <c r="AB77" i="17"/>
  <c r="AL77" i="17" s="1"/>
  <c r="AA77" i="17"/>
  <c r="Z77" i="17"/>
  <c r="Y77" i="17"/>
  <c r="X77" i="17"/>
  <c r="W77" i="17"/>
  <c r="V77" i="17"/>
  <c r="AB76" i="17"/>
  <c r="AL76" i="17" s="1"/>
  <c r="AA76" i="17"/>
  <c r="Z76" i="17"/>
  <c r="Y76" i="17"/>
  <c r="X76" i="17"/>
  <c r="W76" i="17"/>
  <c r="V76" i="17"/>
  <c r="AB75" i="17"/>
  <c r="AL75" i="17" s="1"/>
  <c r="AA75" i="17"/>
  <c r="Z75" i="17"/>
  <c r="Y75" i="17"/>
  <c r="X75" i="17"/>
  <c r="W75" i="17"/>
  <c r="V75" i="17"/>
  <c r="AB74" i="17"/>
  <c r="AL74" i="17" s="1"/>
  <c r="AA74" i="17"/>
  <c r="Z74" i="17"/>
  <c r="Y74" i="17"/>
  <c r="X74" i="17"/>
  <c r="W74" i="17"/>
  <c r="V74" i="17"/>
  <c r="AB73" i="17"/>
  <c r="AL73" i="17" s="1"/>
  <c r="AA73" i="17"/>
  <c r="Z73" i="17"/>
  <c r="Y73" i="17"/>
  <c r="X73" i="17"/>
  <c r="W73" i="17"/>
  <c r="V73" i="17"/>
  <c r="AB72" i="17"/>
  <c r="AL72" i="17" s="1"/>
  <c r="AA72" i="17"/>
  <c r="Z72" i="17"/>
  <c r="Y72" i="17"/>
  <c r="X72" i="17"/>
  <c r="W72" i="17"/>
  <c r="V72" i="17"/>
  <c r="AB71" i="17"/>
  <c r="AL71" i="17" s="1"/>
  <c r="AA71" i="17"/>
  <c r="Z71" i="17"/>
  <c r="Y71" i="17"/>
  <c r="X71" i="17"/>
  <c r="W71" i="17"/>
  <c r="V71" i="17"/>
  <c r="AB70" i="17"/>
  <c r="AL70" i="17" s="1"/>
  <c r="AA70" i="17"/>
  <c r="Z70" i="17"/>
  <c r="Y70" i="17"/>
  <c r="X70" i="17"/>
  <c r="W70" i="17"/>
  <c r="V70" i="17"/>
  <c r="AB69" i="17"/>
  <c r="AL69" i="17" s="1"/>
  <c r="AA69" i="17"/>
  <c r="Z69" i="17"/>
  <c r="Y69" i="17"/>
  <c r="X69" i="17"/>
  <c r="W69" i="17"/>
  <c r="V69" i="17"/>
  <c r="AB68" i="17"/>
  <c r="AL68" i="17" s="1"/>
  <c r="AA68" i="17"/>
  <c r="Z68" i="17"/>
  <c r="Y68" i="17"/>
  <c r="X68" i="17"/>
  <c r="W68" i="17"/>
  <c r="V68" i="17"/>
  <c r="AB67" i="17"/>
  <c r="AL67" i="17" s="1"/>
  <c r="AA67" i="17"/>
  <c r="Z67" i="17"/>
  <c r="Y67" i="17"/>
  <c r="X67" i="17"/>
  <c r="W67" i="17"/>
  <c r="V67" i="17"/>
  <c r="AB66" i="17"/>
  <c r="AL66" i="17" s="1"/>
  <c r="AA66" i="17"/>
  <c r="Z66" i="17"/>
  <c r="Y66" i="17"/>
  <c r="X66" i="17"/>
  <c r="W66" i="17"/>
  <c r="V66" i="17"/>
  <c r="AB65" i="17"/>
  <c r="AL65" i="17" s="1"/>
  <c r="AA65" i="17"/>
  <c r="Z65" i="17"/>
  <c r="Y65" i="17"/>
  <c r="X65" i="17"/>
  <c r="W65" i="17"/>
  <c r="V65" i="17"/>
  <c r="AB64" i="17"/>
  <c r="AL64" i="17" s="1"/>
  <c r="AA64" i="17"/>
  <c r="Z64" i="17"/>
  <c r="Y64" i="17"/>
  <c r="X64" i="17"/>
  <c r="W64" i="17"/>
  <c r="V64" i="17"/>
  <c r="AB63" i="17"/>
  <c r="AL63" i="17" s="1"/>
  <c r="AA63" i="17"/>
  <c r="Z63" i="17"/>
  <c r="Y63" i="17"/>
  <c r="X63" i="17"/>
  <c r="W63" i="17"/>
  <c r="V63" i="17"/>
  <c r="AB62" i="17"/>
  <c r="AL62" i="17" s="1"/>
  <c r="AA62" i="17"/>
  <c r="Z62" i="17"/>
  <c r="Y62" i="17"/>
  <c r="X62" i="17"/>
  <c r="W62" i="17"/>
  <c r="V62" i="17"/>
  <c r="AB61" i="17"/>
  <c r="AL61" i="17" s="1"/>
  <c r="AA61" i="17"/>
  <c r="Z61" i="17"/>
  <c r="Y61" i="17"/>
  <c r="X61" i="17"/>
  <c r="W61" i="17"/>
  <c r="V61" i="17"/>
  <c r="AB60" i="17"/>
  <c r="AL60" i="17" s="1"/>
  <c r="AA60" i="17"/>
  <c r="Z60" i="17"/>
  <c r="Y60" i="17"/>
  <c r="X60" i="17"/>
  <c r="W60" i="17"/>
  <c r="V60" i="17"/>
  <c r="AB59" i="17"/>
  <c r="AL59" i="17" s="1"/>
  <c r="AA59" i="17"/>
  <c r="Z59" i="17"/>
  <c r="Y59" i="17"/>
  <c r="X59" i="17"/>
  <c r="W59" i="17"/>
  <c r="V59" i="17"/>
  <c r="AB58" i="17"/>
  <c r="AL58" i="17" s="1"/>
  <c r="AA58" i="17"/>
  <c r="Z58" i="17"/>
  <c r="Y58" i="17"/>
  <c r="X58" i="17"/>
  <c r="W58" i="17"/>
  <c r="V58" i="17"/>
  <c r="AB57" i="17"/>
  <c r="AL57" i="17" s="1"/>
  <c r="AA57" i="17"/>
  <c r="Z57" i="17"/>
  <c r="Y57" i="17"/>
  <c r="X57" i="17"/>
  <c r="W57" i="17"/>
  <c r="V57" i="17"/>
  <c r="AB56" i="17"/>
  <c r="AL56" i="17" s="1"/>
  <c r="AA56" i="17"/>
  <c r="Z56" i="17"/>
  <c r="Y56" i="17"/>
  <c r="X56" i="17"/>
  <c r="W56" i="17"/>
  <c r="V56" i="17"/>
  <c r="AB55" i="17"/>
  <c r="AL55" i="17" s="1"/>
  <c r="AA55" i="17"/>
  <c r="Z55" i="17"/>
  <c r="Y55" i="17"/>
  <c r="X55" i="17"/>
  <c r="W55" i="17"/>
  <c r="V55" i="17"/>
  <c r="AB54" i="17"/>
  <c r="AL54" i="17" s="1"/>
  <c r="AA54" i="17"/>
  <c r="Z54" i="17"/>
  <c r="Y54" i="17"/>
  <c r="X54" i="17"/>
  <c r="W54" i="17"/>
  <c r="V54" i="17"/>
  <c r="AB53" i="17"/>
  <c r="AL53" i="17" s="1"/>
  <c r="AA53" i="17"/>
  <c r="Z53" i="17"/>
  <c r="Y53" i="17"/>
  <c r="X53" i="17"/>
  <c r="W53" i="17"/>
  <c r="V53" i="17"/>
  <c r="AB52" i="17"/>
  <c r="AL52" i="17" s="1"/>
  <c r="AA52" i="17"/>
  <c r="Z52" i="17"/>
  <c r="Y52" i="17"/>
  <c r="X52" i="17"/>
  <c r="W52" i="17"/>
  <c r="V52" i="17"/>
  <c r="AB51" i="17"/>
  <c r="AL51" i="17" s="1"/>
  <c r="AA51" i="17"/>
  <c r="Z51" i="17"/>
  <c r="Y51" i="17"/>
  <c r="X51" i="17"/>
  <c r="W51" i="17"/>
  <c r="V51" i="17"/>
  <c r="AB50" i="17"/>
  <c r="AL50" i="17" s="1"/>
  <c r="AA50" i="17"/>
  <c r="Z50" i="17"/>
  <c r="Y50" i="17"/>
  <c r="X50" i="17"/>
  <c r="W50" i="17"/>
  <c r="V50" i="17"/>
  <c r="AB49" i="17"/>
  <c r="AL49" i="17" s="1"/>
  <c r="AA49" i="17"/>
  <c r="Z49" i="17"/>
  <c r="Y49" i="17"/>
  <c r="X49" i="17"/>
  <c r="W49" i="17"/>
  <c r="V49" i="17"/>
  <c r="AB48" i="17"/>
  <c r="AL48" i="17" s="1"/>
  <c r="AA48" i="17"/>
  <c r="Z48" i="17"/>
  <c r="Y48" i="17"/>
  <c r="X48" i="17"/>
  <c r="W48" i="17"/>
  <c r="V48" i="17"/>
  <c r="AB47" i="17"/>
  <c r="AL47" i="17" s="1"/>
  <c r="AA47" i="17"/>
  <c r="Z47" i="17"/>
  <c r="Y47" i="17"/>
  <c r="X47" i="17"/>
  <c r="W47" i="17"/>
  <c r="V47" i="17"/>
  <c r="AB46" i="17"/>
  <c r="AL46" i="17" s="1"/>
  <c r="AA46" i="17"/>
  <c r="Z46" i="17"/>
  <c r="Y46" i="17"/>
  <c r="X46" i="17"/>
  <c r="W46" i="17"/>
  <c r="V46" i="17"/>
  <c r="AB45" i="17"/>
  <c r="AL45" i="17" s="1"/>
  <c r="AA45" i="17"/>
  <c r="Z45" i="17"/>
  <c r="Y45" i="17"/>
  <c r="X45" i="17"/>
  <c r="W45" i="17"/>
  <c r="V45" i="17"/>
  <c r="AB44" i="17"/>
  <c r="AL44" i="17" s="1"/>
  <c r="AA44" i="17"/>
  <c r="Z44" i="17"/>
  <c r="Y44" i="17"/>
  <c r="X44" i="17"/>
  <c r="W44" i="17"/>
  <c r="V44" i="17"/>
  <c r="AB43" i="17"/>
  <c r="AL43" i="17" s="1"/>
  <c r="AA43" i="17"/>
  <c r="Z43" i="17"/>
  <c r="Y43" i="17"/>
  <c r="X43" i="17"/>
  <c r="W43" i="17"/>
  <c r="V43" i="17"/>
  <c r="AB42" i="17"/>
  <c r="AL42" i="17" s="1"/>
  <c r="AA42" i="17"/>
  <c r="Z42" i="17"/>
  <c r="Y42" i="17"/>
  <c r="X42" i="17"/>
  <c r="W42" i="17"/>
  <c r="V42" i="17"/>
  <c r="AB41" i="17"/>
  <c r="AL41" i="17" s="1"/>
  <c r="AA41" i="17"/>
  <c r="Z41" i="17"/>
  <c r="Y41" i="17"/>
  <c r="X41" i="17"/>
  <c r="W41" i="17"/>
  <c r="V41" i="17"/>
  <c r="AB40" i="17"/>
  <c r="AL40" i="17" s="1"/>
  <c r="AA40" i="17"/>
  <c r="Z40" i="17"/>
  <c r="Y40" i="17"/>
  <c r="X40" i="17"/>
  <c r="W40" i="17"/>
  <c r="V40" i="17"/>
  <c r="AB39" i="17"/>
  <c r="AL39" i="17" s="1"/>
  <c r="AA39" i="17"/>
  <c r="Z39" i="17"/>
  <c r="Y39" i="17"/>
  <c r="X39" i="17"/>
  <c r="W39" i="17"/>
  <c r="V39" i="17"/>
  <c r="AB38" i="17"/>
  <c r="AL38" i="17" s="1"/>
  <c r="AA38" i="17"/>
  <c r="Z38" i="17"/>
  <c r="Y38" i="17"/>
  <c r="X38" i="17"/>
  <c r="W38" i="17"/>
  <c r="V38" i="17"/>
  <c r="AB37" i="17"/>
  <c r="AL37" i="17" s="1"/>
  <c r="AA37" i="17"/>
  <c r="Z37" i="17"/>
  <c r="Y37" i="17"/>
  <c r="X37" i="17"/>
  <c r="W37" i="17"/>
  <c r="V37" i="17"/>
  <c r="AB36" i="17"/>
  <c r="AL36" i="17" s="1"/>
  <c r="AA36" i="17"/>
  <c r="Z36" i="17"/>
  <c r="Y36" i="17"/>
  <c r="X36" i="17"/>
  <c r="W36" i="17"/>
  <c r="V36" i="17"/>
  <c r="AB35" i="17"/>
  <c r="AL35" i="17" s="1"/>
  <c r="AA35" i="17"/>
  <c r="Z35" i="17"/>
  <c r="Y35" i="17"/>
  <c r="X35" i="17"/>
  <c r="W35" i="17"/>
  <c r="V35" i="17"/>
  <c r="AB34" i="17"/>
  <c r="AL34" i="17" s="1"/>
  <c r="AA34" i="17"/>
  <c r="Z34" i="17"/>
  <c r="Y34" i="17"/>
  <c r="X34" i="17"/>
  <c r="W34" i="17"/>
  <c r="V34" i="17"/>
  <c r="AB33" i="17"/>
  <c r="AL33" i="17" s="1"/>
  <c r="AA33" i="17"/>
  <c r="Z33" i="17"/>
  <c r="Y33" i="17"/>
  <c r="X33" i="17"/>
  <c r="W33" i="17"/>
  <c r="V33" i="17"/>
  <c r="AB32" i="17"/>
  <c r="AL32" i="17" s="1"/>
  <c r="AA32" i="17"/>
  <c r="Z32" i="17"/>
  <c r="Y32" i="17"/>
  <c r="X32" i="17"/>
  <c r="W32" i="17"/>
  <c r="V32" i="17"/>
  <c r="AB31" i="17"/>
  <c r="AL31" i="17" s="1"/>
  <c r="AA31" i="17"/>
  <c r="Z31" i="17"/>
  <c r="Y31" i="17"/>
  <c r="X31" i="17"/>
  <c r="W31" i="17"/>
  <c r="V31" i="17"/>
  <c r="AB30" i="17"/>
  <c r="AL30" i="17" s="1"/>
  <c r="AA30" i="17"/>
  <c r="Z30" i="17"/>
  <c r="Y30" i="17"/>
  <c r="X30" i="17"/>
  <c r="W30" i="17"/>
  <c r="V30" i="17"/>
  <c r="AB29" i="17"/>
  <c r="AL29" i="17" s="1"/>
  <c r="AA29" i="17"/>
  <c r="Z29" i="17"/>
  <c r="Y29" i="17"/>
  <c r="X29" i="17"/>
  <c r="W29" i="17"/>
  <c r="V29" i="17"/>
  <c r="AB28" i="17"/>
  <c r="AL28" i="17" s="1"/>
  <c r="AA28" i="17"/>
  <c r="Z28" i="17"/>
  <c r="Y28" i="17"/>
  <c r="X28" i="17"/>
  <c r="W28" i="17"/>
  <c r="V28" i="17"/>
  <c r="AB27" i="17"/>
  <c r="AL27" i="17" s="1"/>
  <c r="AA27" i="17"/>
  <c r="Z27" i="17"/>
  <c r="Y27" i="17"/>
  <c r="X27" i="17"/>
  <c r="W27" i="17"/>
  <c r="V27" i="17"/>
  <c r="AB26" i="17"/>
  <c r="AL26" i="17" s="1"/>
  <c r="AA26" i="17"/>
  <c r="Z26" i="17"/>
  <c r="Y26" i="17"/>
  <c r="X26" i="17"/>
  <c r="W26" i="17"/>
  <c r="V26" i="17"/>
  <c r="AB25" i="17"/>
  <c r="AL25" i="17" s="1"/>
  <c r="AA25" i="17"/>
  <c r="Z25" i="17"/>
  <c r="Y25" i="17"/>
  <c r="X25" i="17"/>
  <c r="W25" i="17"/>
  <c r="V25" i="17"/>
  <c r="AB24" i="17"/>
  <c r="AL24" i="17" s="1"/>
  <c r="AA24" i="17"/>
  <c r="Z24" i="17"/>
  <c r="Y24" i="17"/>
  <c r="X24" i="17"/>
  <c r="W24" i="17"/>
  <c r="V24" i="17"/>
  <c r="AB23" i="17"/>
  <c r="AL23" i="17" s="1"/>
  <c r="AA23" i="17"/>
  <c r="Z23" i="17"/>
  <c r="Y23" i="17"/>
  <c r="X23" i="17"/>
  <c r="W23" i="17"/>
  <c r="V23" i="17"/>
  <c r="AB22" i="17"/>
  <c r="AL22" i="17" s="1"/>
  <c r="AA22" i="17"/>
  <c r="Z22" i="17"/>
  <c r="Y22" i="17"/>
  <c r="X22" i="17"/>
  <c r="W22" i="17"/>
  <c r="V22" i="17"/>
  <c r="AB21" i="17"/>
  <c r="AL21" i="17" s="1"/>
  <c r="AA21" i="17"/>
  <c r="Z21" i="17"/>
  <c r="Y21" i="17"/>
  <c r="X21" i="17"/>
  <c r="W21" i="17"/>
  <c r="V21" i="17"/>
  <c r="AB20" i="17"/>
  <c r="AL20" i="17" s="1"/>
  <c r="AA20" i="17"/>
  <c r="Z20" i="17"/>
  <c r="Y20" i="17"/>
  <c r="X20" i="17"/>
  <c r="W20" i="17"/>
  <c r="V20" i="17"/>
  <c r="AB19" i="17"/>
  <c r="AL19" i="17" s="1"/>
  <c r="AA19" i="17"/>
  <c r="Z19" i="17"/>
  <c r="Y19" i="17"/>
  <c r="X19" i="17"/>
  <c r="W19" i="17"/>
  <c r="V19" i="17"/>
  <c r="AB18" i="17"/>
  <c r="AL18" i="17" s="1"/>
  <c r="AA18" i="17"/>
  <c r="Z18" i="17"/>
  <c r="Y18" i="17"/>
  <c r="X18" i="17"/>
  <c r="W18" i="17"/>
  <c r="V18" i="17"/>
  <c r="AB17" i="17"/>
  <c r="AL17" i="17" s="1"/>
  <c r="AA17" i="17"/>
  <c r="Z17" i="17"/>
  <c r="Y17" i="17"/>
  <c r="X17" i="17"/>
  <c r="W17" i="17"/>
  <c r="V17" i="17"/>
  <c r="AB16" i="17"/>
  <c r="AL16" i="17" s="1"/>
  <c r="AA16" i="17"/>
  <c r="Z16" i="17"/>
  <c r="Y16" i="17"/>
  <c r="X16" i="17"/>
  <c r="W16" i="17"/>
  <c r="V16" i="17"/>
  <c r="AB15" i="17"/>
  <c r="AL15" i="17" s="1"/>
  <c r="AL14" i="17"/>
  <c r="S151" i="17"/>
  <c r="G188" i="17" s="1"/>
  <c r="F25" i="42" s="1"/>
  <c r="V26" i="43" s="1"/>
  <c r="CI12" i="17"/>
  <c r="BL13" i="17"/>
  <c r="BM13" i="17" s="1"/>
  <c r="AR13" i="17"/>
  <c r="BK13" i="17"/>
  <c r="AQ13" i="17"/>
  <c r="AU13" i="17"/>
  <c r="AH151" i="17"/>
  <c r="J188" i="17" s="1"/>
  <c r="I25" i="42" s="1"/>
  <c r="X26" i="43" l="1"/>
  <c r="I26" i="43"/>
  <c r="W26" i="43"/>
  <c r="H26" i="43"/>
  <c r="Y26" i="43"/>
  <c r="CD14" i="17"/>
  <c r="CD13" i="17"/>
  <c r="L25" i="42"/>
  <c r="N25" i="42"/>
  <c r="CI16" i="17"/>
  <c r="CI14" i="17"/>
  <c r="CI15" i="17"/>
  <c r="CI13" i="17"/>
  <c r="CI19" i="17" l="1"/>
  <c r="AX160" i="17" s="1"/>
  <c r="CI18" i="17"/>
  <c r="AU160" i="17" s="1"/>
  <c r="BC13" i="17" l="1"/>
  <c r="B24" i="42" l="1"/>
  <c r="CG12" i="17" l="1"/>
  <c r="CF12" i="17"/>
  <c r="CH12" i="17"/>
  <c r="CE12" i="17"/>
  <c r="CD12" i="17"/>
  <c r="CC12" i="17"/>
  <c r="BD13" i="17"/>
  <c r="AZ13" i="17"/>
  <c r="AG151" i="17"/>
  <c r="R151" i="17"/>
  <c r="CG14" i="17" l="1"/>
  <c r="CG15" i="17"/>
  <c r="CG13" i="17"/>
  <c r="CG16" i="17"/>
  <c r="J187" i="17"/>
  <c r="I24" i="42" s="1"/>
  <c r="G187" i="17"/>
  <c r="F24" i="42" s="1"/>
  <c r="V25" i="43" s="1"/>
  <c r="BE13" i="17"/>
  <c r="W25" i="43" l="1"/>
  <c r="H25" i="43"/>
  <c r="Y25" i="43"/>
  <c r="X25" i="43"/>
  <c r="I25" i="43"/>
  <c r="L24" i="42"/>
  <c r="N24" i="42"/>
  <c r="CG18" i="17"/>
  <c r="AU158" i="17" s="1"/>
  <c r="CG19" i="17"/>
  <c r="AX158" i="17" s="1"/>
  <c r="P187" i="17"/>
  <c r="N187" i="17"/>
  <c r="BQ40" i="17" l="1"/>
  <c r="BR40" i="17"/>
  <c r="BS40" i="17"/>
  <c r="BW40" i="17"/>
  <c r="BQ41" i="17"/>
  <c r="BR41" i="17"/>
  <c r="BS41" i="17"/>
  <c r="BW41" i="17"/>
  <c r="BQ42" i="17"/>
  <c r="BR42" i="17"/>
  <c r="BS42" i="17"/>
  <c r="BW42" i="17"/>
  <c r="BQ43" i="17"/>
  <c r="BR43" i="17"/>
  <c r="BS43" i="17"/>
  <c r="BW43" i="17"/>
  <c r="BQ44" i="17"/>
  <c r="BR44" i="17"/>
  <c r="BS44" i="17"/>
  <c r="BW44" i="17"/>
  <c r="BQ45" i="17"/>
  <c r="BR45" i="17"/>
  <c r="BS45" i="17"/>
  <c r="BW45" i="17"/>
  <c r="BQ46" i="17"/>
  <c r="BR46" i="17"/>
  <c r="BS46" i="17"/>
  <c r="BW46" i="17"/>
  <c r="BQ47" i="17"/>
  <c r="BR47" i="17"/>
  <c r="BS47" i="17"/>
  <c r="BV47" i="17"/>
  <c r="BQ48" i="17"/>
  <c r="BR48" i="17"/>
  <c r="BS48" i="17"/>
  <c r="BW48" i="17"/>
  <c r="BQ49" i="17"/>
  <c r="BR49" i="17"/>
  <c r="BS49" i="17"/>
  <c r="BV49" i="17"/>
  <c r="BQ50" i="17"/>
  <c r="BR50" i="17"/>
  <c r="BS50" i="17"/>
  <c r="BV50" i="17"/>
  <c r="BQ51" i="17"/>
  <c r="BR51" i="17"/>
  <c r="BS51" i="17"/>
  <c r="BV51" i="17"/>
  <c r="BQ52" i="17"/>
  <c r="BR52" i="17"/>
  <c r="BS52" i="17"/>
  <c r="BV52" i="17"/>
  <c r="BQ53" i="17"/>
  <c r="BR53" i="17"/>
  <c r="BS53" i="17"/>
  <c r="BV53" i="17"/>
  <c r="BQ54" i="17"/>
  <c r="BR54" i="17"/>
  <c r="BS54" i="17"/>
  <c r="BV54" i="17"/>
  <c r="BQ55" i="17"/>
  <c r="BR55" i="17"/>
  <c r="BS55" i="17"/>
  <c r="BV55" i="17"/>
  <c r="BQ56" i="17"/>
  <c r="BR56" i="17"/>
  <c r="BS56" i="17"/>
  <c r="BV56" i="17"/>
  <c r="BQ57" i="17"/>
  <c r="BR57" i="17"/>
  <c r="BS57" i="17"/>
  <c r="BV57" i="17"/>
  <c r="BQ58" i="17"/>
  <c r="BR58" i="17"/>
  <c r="BS58" i="17"/>
  <c r="BV58" i="17"/>
  <c r="BQ59" i="17"/>
  <c r="BR59" i="17"/>
  <c r="BS59" i="17"/>
  <c r="BV59" i="17"/>
  <c r="BQ60" i="17"/>
  <c r="BR60" i="17"/>
  <c r="BS60" i="17"/>
  <c r="BV60" i="17"/>
  <c r="BQ61" i="17"/>
  <c r="BR61" i="17"/>
  <c r="BS61" i="17"/>
  <c r="BV61" i="17"/>
  <c r="BQ62" i="17"/>
  <c r="BR62" i="17"/>
  <c r="BS62" i="17"/>
  <c r="BV62" i="17"/>
  <c r="BQ63" i="17"/>
  <c r="BR63" i="17"/>
  <c r="BS63" i="17"/>
  <c r="BV63" i="17"/>
  <c r="BQ64" i="17"/>
  <c r="BR64" i="17"/>
  <c r="BS64" i="17"/>
  <c r="BV64" i="17"/>
  <c r="BQ65" i="17"/>
  <c r="BR65" i="17"/>
  <c r="BS65" i="17"/>
  <c r="BV65" i="17"/>
  <c r="BQ66" i="17"/>
  <c r="BR66" i="17"/>
  <c r="BS66" i="17"/>
  <c r="BV66" i="17"/>
  <c r="BW66" i="17"/>
  <c r="BQ67" i="17"/>
  <c r="BR67" i="17"/>
  <c r="BS67" i="17"/>
  <c r="BV67" i="17"/>
  <c r="BW67" i="17"/>
  <c r="BQ68" i="17"/>
  <c r="BR68" i="17"/>
  <c r="BS68" i="17"/>
  <c r="BV68" i="17"/>
  <c r="BW68" i="17"/>
  <c r="BQ69" i="17"/>
  <c r="BR69" i="17"/>
  <c r="BS69" i="17"/>
  <c r="BV69" i="17"/>
  <c r="BW69" i="17"/>
  <c r="BQ70" i="17"/>
  <c r="BR70" i="17"/>
  <c r="BS70" i="17"/>
  <c r="BV70" i="17"/>
  <c r="BW70" i="17"/>
  <c r="BQ71" i="17"/>
  <c r="BR71" i="17"/>
  <c r="BS71" i="17"/>
  <c r="BV71" i="17"/>
  <c r="BW71" i="17"/>
  <c r="BQ72" i="17"/>
  <c r="BR72" i="17"/>
  <c r="BS72" i="17"/>
  <c r="BV72" i="17"/>
  <c r="BW72" i="17"/>
  <c r="BQ73" i="17"/>
  <c r="BR73" i="17"/>
  <c r="BS73" i="17"/>
  <c r="BV73" i="17"/>
  <c r="BW73" i="17"/>
  <c r="BQ74" i="17"/>
  <c r="BR74" i="17"/>
  <c r="BS74" i="17"/>
  <c r="BV74" i="17"/>
  <c r="BW74" i="17"/>
  <c r="BQ75" i="17"/>
  <c r="BR75" i="17"/>
  <c r="BS75" i="17"/>
  <c r="BV75" i="17"/>
  <c r="BW75" i="17"/>
  <c r="BQ76" i="17"/>
  <c r="BR76" i="17"/>
  <c r="BS76" i="17"/>
  <c r="BV76" i="17"/>
  <c r="BW76" i="17"/>
  <c r="BQ77" i="17"/>
  <c r="BR77" i="17"/>
  <c r="BS77" i="17"/>
  <c r="BV77" i="17"/>
  <c r="BW77" i="17"/>
  <c r="BQ78" i="17"/>
  <c r="BR78" i="17"/>
  <c r="BS78" i="17"/>
  <c r="BV78" i="17"/>
  <c r="BW78" i="17"/>
  <c r="BQ79" i="17"/>
  <c r="BR79" i="17"/>
  <c r="BS79" i="17"/>
  <c r="BV79" i="17"/>
  <c r="BW79" i="17"/>
  <c r="BQ80" i="17"/>
  <c r="BR80" i="17"/>
  <c r="BS80" i="17"/>
  <c r="BV80" i="17"/>
  <c r="BW80" i="17"/>
  <c r="BQ81" i="17"/>
  <c r="BR81" i="17"/>
  <c r="BS81" i="17"/>
  <c r="BV81" i="17"/>
  <c r="BW81" i="17"/>
  <c r="BQ82" i="17"/>
  <c r="BR82" i="17"/>
  <c r="BS82" i="17"/>
  <c r="BV82" i="17"/>
  <c r="BW82" i="17"/>
  <c r="BQ83" i="17"/>
  <c r="BR83" i="17"/>
  <c r="BS83" i="17"/>
  <c r="BV83" i="17"/>
  <c r="BW83" i="17"/>
  <c r="BQ84" i="17"/>
  <c r="BR84" i="17"/>
  <c r="BS84" i="17"/>
  <c r="BV84" i="17"/>
  <c r="BW84" i="17"/>
  <c r="BQ85" i="17"/>
  <c r="BR85" i="17"/>
  <c r="BS85" i="17"/>
  <c r="BV85" i="17"/>
  <c r="BW85" i="17"/>
  <c r="BQ86" i="17"/>
  <c r="BR86" i="17"/>
  <c r="BS86" i="17"/>
  <c r="BV86" i="17"/>
  <c r="BW86" i="17"/>
  <c r="BQ87" i="17"/>
  <c r="BR87" i="17"/>
  <c r="BS87" i="17"/>
  <c r="BV87" i="17"/>
  <c r="BW87" i="17"/>
  <c r="BQ88" i="17"/>
  <c r="BR88" i="17"/>
  <c r="BS88" i="17"/>
  <c r="BV88" i="17"/>
  <c r="BW88" i="17"/>
  <c r="BQ89" i="17"/>
  <c r="BR89" i="17"/>
  <c r="BS89" i="17"/>
  <c r="BV89" i="17"/>
  <c r="BW89" i="17"/>
  <c r="BQ90" i="17"/>
  <c r="BR90" i="17"/>
  <c r="BS90" i="17"/>
  <c r="BV90" i="17"/>
  <c r="BW90" i="17"/>
  <c r="BQ91" i="17"/>
  <c r="BR91" i="17"/>
  <c r="BS91" i="17"/>
  <c r="BV91" i="17"/>
  <c r="BW91" i="17"/>
  <c r="BQ92" i="17"/>
  <c r="BR92" i="17"/>
  <c r="BS92" i="17"/>
  <c r="BV92" i="17"/>
  <c r="BW92" i="17"/>
  <c r="BQ93" i="17"/>
  <c r="BR93" i="17"/>
  <c r="BS93" i="17"/>
  <c r="BV93" i="17"/>
  <c r="BW93" i="17"/>
  <c r="BQ94" i="17"/>
  <c r="BR94" i="17"/>
  <c r="BS94" i="17"/>
  <c r="BV94" i="17"/>
  <c r="BW94" i="17"/>
  <c r="BQ95" i="17"/>
  <c r="BR95" i="17"/>
  <c r="BS95" i="17"/>
  <c r="BV95" i="17"/>
  <c r="BW95" i="17"/>
  <c r="BQ96" i="17"/>
  <c r="BR96" i="17"/>
  <c r="BS96" i="17"/>
  <c r="BV96" i="17"/>
  <c r="BW96" i="17"/>
  <c r="BQ97" i="17"/>
  <c r="BR97" i="17"/>
  <c r="BS97" i="17"/>
  <c r="BV97" i="17"/>
  <c r="BW97" i="17"/>
  <c r="BQ98" i="17"/>
  <c r="BR98" i="17"/>
  <c r="BS98" i="17"/>
  <c r="BV98" i="17"/>
  <c r="BW98" i="17"/>
  <c r="BQ99" i="17"/>
  <c r="BR99" i="17"/>
  <c r="BS99" i="17"/>
  <c r="BV99" i="17"/>
  <c r="BW99" i="17"/>
  <c r="BQ100" i="17"/>
  <c r="BR100" i="17"/>
  <c r="BS100" i="17"/>
  <c r="BV100" i="17"/>
  <c r="BW100" i="17"/>
  <c r="BQ101" i="17"/>
  <c r="BR101" i="17"/>
  <c r="BS101" i="17"/>
  <c r="BV101" i="17"/>
  <c r="BW101" i="17"/>
  <c r="BQ102" i="17"/>
  <c r="BR102" i="17"/>
  <c r="BS102" i="17"/>
  <c r="BV102" i="17"/>
  <c r="BW102" i="17"/>
  <c r="BQ103" i="17"/>
  <c r="BR103" i="17"/>
  <c r="BS103" i="17"/>
  <c r="BV103" i="17"/>
  <c r="BW103" i="17"/>
  <c r="BQ104" i="17"/>
  <c r="BR104" i="17"/>
  <c r="BS104" i="17"/>
  <c r="BV104" i="17"/>
  <c r="BW104" i="17"/>
  <c r="BQ105" i="17"/>
  <c r="BR105" i="17"/>
  <c r="BS105" i="17"/>
  <c r="BV105" i="17"/>
  <c r="BW105" i="17"/>
  <c r="BQ106" i="17"/>
  <c r="BR106" i="17"/>
  <c r="BS106" i="17"/>
  <c r="BV106" i="17"/>
  <c r="BW106" i="17"/>
  <c r="BQ107" i="17"/>
  <c r="BR107" i="17"/>
  <c r="BS107" i="17"/>
  <c r="BV107" i="17"/>
  <c r="BW107" i="17"/>
  <c r="BQ108" i="17"/>
  <c r="BR108" i="17"/>
  <c r="BS108" i="17"/>
  <c r="BV108" i="17"/>
  <c r="BW108" i="17"/>
  <c r="BQ109" i="17"/>
  <c r="BR109" i="17"/>
  <c r="BS109" i="17"/>
  <c r="BV109" i="17"/>
  <c r="BW109" i="17"/>
  <c r="BQ110" i="17"/>
  <c r="BR110" i="17"/>
  <c r="BS110" i="17"/>
  <c r="BV110" i="17"/>
  <c r="BW110" i="17"/>
  <c r="BQ111" i="17"/>
  <c r="BR111" i="17"/>
  <c r="BS111" i="17"/>
  <c r="BV111" i="17"/>
  <c r="BW111" i="17"/>
  <c r="BQ112" i="17"/>
  <c r="BR112" i="17"/>
  <c r="BS112" i="17"/>
  <c r="BV112" i="17"/>
  <c r="BW112" i="17"/>
  <c r="BQ113" i="17"/>
  <c r="BR113" i="17"/>
  <c r="BS113" i="17"/>
  <c r="BV113" i="17"/>
  <c r="BW113" i="17"/>
  <c r="BQ114" i="17"/>
  <c r="BR114" i="17"/>
  <c r="BS114" i="17"/>
  <c r="BV114" i="17"/>
  <c r="BW114" i="17"/>
  <c r="BQ115" i="17"/>
  <c r="BR115" i="17"/>
  <c r="BS115" i="17"/>
  <c r="BV115" i="17"/>
  <c r="BW115" i="17"/>
  <c r="BQ116" i="17"/>
  <c r="BR116" i="17"/>
  <c r="BS116" i="17"/>
  <c r="BV116" i="17"/>
  <c r="BW116" i="17"/>
  <c r="BQ117" i="17"/>
  <c r="BR117" i="17"/>
  <c r="BS117" i="17"/>
  <c r="BV117" i="17"/>
  <c r="BW117" i="17"/>
  <c r="BQ118" i="17"/>
  <c r="BR118" i="17"/>
  <c r="BS118" i="17"/>
  <c r="BV118" i="17"/>
  <c r="BW118" i="17"/>
  <c r="BQ119" i="17"/>
  <c r="BR119" i="17"/>
  <c r="BS119" i="17"/>
  <c r="BV119" i="17"/>
  <c r="BW119" i="17"/>
  <c r="BQ120" i="17"/>
  <c r="BR120" i="17"/>
  <c r="BS120" i="17"/>
  <c r="BV120" i="17"/>
  <c r="BW120" i="17"/>
  <c r="BQ121" i="17"/>
  <c r="BR121" i="17"/>
  <c r="BS121" i="17"/>
  <c r="BV121" i="17"/>
  <c r="BW121" i="17"/>
  <c r="BQ122" i="17"/>
  <c r="BR122" i="17"/>
  <c r="BS122" i="17"/>
  <c r="BV122" i="17"/>
  <c r="BW122" i="17"/>
  <c r="BQ123" i="17"/>
  <c r="BR123" i="17"/>
  <c r="BS123" i="17"/>
  <c r="BV123" i="17"/>
  <c r="BW123" i="17"/>
  <c r="BQ124" i="17"/>
  <c r="BR124" i="17"/>
  <c r="BS124" i="17"/>
  <c r="BV124" i="17"/>
  <c r="BW124" i="17"/>
  <c r="BQ125" i="17"/>
  <c r="BR125" i="17"/>
  <c r="BS125" i="17"/>
  <c r="BV125" i="17"/>
  <c r="BW125" i="17"/>
  <c r="BQ126" i="17"/>
  <c r="BR126" i="17"/>
  <c r="BS126" i="17"/>
  <c r="BV126" i="17"/>
  <c r="BW126" i="17"/>
  <c r="BQ127" i="17"/>
  <c r="BR127" i="17"/>
  <c r="BS127" i="17"/>
  <c r="BV127" i="17"/>
  <c r="BW127" i="17"/>
  <c r="BQ128" i="17"/>
  <c r="BR128" i="17"/>
  <c r="BS128" i="17"/>
  <c r="BV128" i="17"/>
  <c r="BW128" i="17"/>
  <c r="BQ129" i="17"/>
  <c r="BR129" i="17"/>
  <c r="BS129" i="17"/>
  <c r="BV129" i="17"/>
  <c r="BW129" i="17"/>
  <c r="BQ130" i="17"/>
  <c r="BR130" i="17"/>
  <c r="BS130" i="17"/>
  <c r="BV130" i="17"/>
  <c r="BW130" i="17"/>
  <c r="BQ131" i="17"/>
  <c r="BR131" i="17"/>
  <c r="BS131" i="17"/>
  <c r="BV131" i="17"/>
  <c r="BW131" i="17"/>
  <c r="BQ132" i="17"/>
  <c r="BR132" i="17"/>
  <c r="BS132" i="17"/>
  <c r="BV132" i="17"/>
  <c r="BW132" i="17"/>
  <c r="BQ133" i="17"/>
  <c r="BR133" i="17"/>
  <c r="BS133" i="17"/>
  <c r="BV133" i="17"/>
  <c r="BW133" i="17"/>
  <c r="BQ134" i="17"/>
  <c r="BR134" i="17"/>
  <c r="BS134" i="17"/>
  <c r="BV134" i="17"/>
  <c r="BW134" i="17"/>
  <c r="BQ135" i="17"/>
  <c r="BR135" i="17"/>
  <c r="BS135" i="17"/>
  <c r="BV135" i="17"/>
  <c r="BW135" i="17"/>
  <c r="BQ136" i="17"/>
  <c r="BR136" i="17"/>
  <c r="BS136" i="17"/>
  <c r="BV136" i="17"/>
  <c r="BW136" i="17"/>
  <c r="BQ137" i="17"/>
  <c r="BR137" i="17"/>
  <c r="BS137" i="17"/>
  <c r="BV137" i="17"/>
  <c r="BW137" i="17"/>
  <c r="BQ138" i="17"/>
  <c r="BR138" i="17"/>
  <c r="BS138" i="17"/>
  <c r="BV138" i="17"/>
  <c r="BW138" i="17"/>
  <c r="BQ139" i="17"/>
  <c r="BR139" i="17"/>
  <c r="BS139" i="17"/>
  <c r="BV139" i="17"/>
  <c r="BW139" i="17"/>
  <c r="BQ140" i="17"/>
  <c r="BR140" i="17"/>
  <c r="BS140" i="17"/>
  <c r="BV140" i="17"/>
  <c r="BW140" i="17"/>
  <c r="BQ141" i="17"/>
  <c r="BR141" i="17"/>
  <c r="BS141" i="17"/>
  <c r="BV141" i="17"/>
  <c r="BW141" i="17"/>
  <c r="BQ142" i="17"/>
  <c r="BR142" i="17"/>
  <c r="BS142" i="17"/>
  <c r="BV142" i="17"/>
  <c r="BW142" i="17"/>
  <c r="BQ143" i="17"/>
  <c r="BR143" i="17"/>
  <c r="BS143" i="17"/>
  <c r="BV143" i="17"/>
  <c r="BW143" i="17"/>
  <c r="BQ144" i="17"/>
  <c r="BR144" i="17"/>
  <c r="BS144" i="17"/>
  <c r="BV144" i="17"/>
  <c r="BQ145" i="17"/>
  <c r="BR145" i="17"/>
  <c r="BS145" i="17"/>
  <c r="BV145" i="17"/>
  <c r="BW145" i="17"/>
  <c r="BQ146" i="17"/>
  <c r="BR146" i="17"/>
  <c r="BS146" i="17"/>
  <c r="BV146" i="17"/>
  <c r="BW146" i="17"/>
  <c r="BQ147" i="17"/>
  <c r="BR147" i="17"/>
  <c r="BS147" i="17"/>
  <c r="BV147" i="17"/>
  <c r="BW147" i="17"/>
  <c r="BQ148" i="17"/>
  <c r="BR148" i="17"/>
  <c r="BS148" i="17"/>
  <c r="BV148" i="17"/>
  <c r="BW148" i="17"/>
  <c r="BQ149" i="17"/>
  <c r="BR149" i="17"/>
  <c r="BS149" i="17"/>
  <c r="BV149" i="17"/>
  <c r="BW149" i="17"/>
  <c r="BQ150" i="17"/>
  <c r="BR150" i="17"/>
  <c r="BS150" i="17"/>
  <c r="BV150" i="17"/>
  <c r="BW150" i="17"/>
  <c r="Q156" i="14" l="1"/>
  <c r="P15" i="14"/>
  <c r="Q15" i="14"/>
  <c r="P16" i="14"/>
  <c r="Q16" i="14"/>
  <c r="P17" i="14"/>
  <c r="Q17" i="14"/>
  <c r="P18" i="14"/>
  <c r="Q18" i="14"/>
  <c r="P19" i="14"/>
  <c r="Q19" i="14"/>
  <c r="P20" i="14"/>
  <c r="Q20" i="14"/>
  <c r="P21" i="14"/>
  <c r="Q21" i="14"/>
  <c r="P22" i="14"/>
  <c r="Q22" i="14"/>
  <c r="P23" i="14"/>
  <c r="Q23" i="14"/>
  <c r="P24" i="14"/>
  <c r="Q24" i="14"/>
  <c r="P25" i="14"/>
  <c r="Q25" i="14"/>
  <c r="P26" i="14"/>
  <c r="Q26" i="14"/>
  <c r="P27" i="14"/>
  <c r="Q27" i="14"/>
  <c r="P28" i="14"/>
  <c r="Q28" i="14"/>
  <c r="P29" i="14"/>
  <c r="Q29" i="14"/>
  <c r="P30" i="14"/>
  <c r="Q30" i="14"/>
  <c r="P31" i="14"/>
  <c r="Q31" i="14"/>
  <c r="P32" i="14"/>
  <c r="Q32" i="14"/>
  <c r="P33" i="14"/>
  <c r="Q33" i="14"/>
  <c r="P34" i="14"/>
  <c r="Q34" i="14"/>
  <c r="P35" i="14"/>
  <c r="Q35" i="14"/>
  <c r="P36" i="14"/>
  <c r="Q36" i="14"/>
  <c r="P37" i="14"/>
  <c r="Q37" i="14"/>
  <c r="P38" i="14"/>
  <c r="Q38" i="14"/>
  <c r="P39" i="14"/>
  <c r="Q39" i="14"/>
  <c r="P40" i="14"/>
  <c r="Q40" i="14"/>
  <c r="P41" i="14"/>
  <c r="Q41" i="14"/>
  <c r="P42" i="14"/>
  <c r="Q42" i="14"/>
  <c r="P43" i="14"/>
  <c r="Q43" i="14"/>
  <c r="P44" i="14"/>
  <c r="Q44" i="14"/>
  <c r="P45" i="14"/>
  <c r="Q45" i="14"/>
  <c r="P46" i="14"/>
  <c r="Q46" i="14"/>
  <c r="P47" i="14"/>
  <c r="Q47" i="14"/>
  <c r="P48" i="14"/>
  <c r="Q48" i="14"/>
  <c r="P49" i="14"/>
  <c r="Q49" i="14"/>
  <c r="P50" i="14"/>
  <c r="Q50" i="14"/>
  <c r="P51" i="14"/>
  <c r="Q51" i="14"/>
  <c r="P52" i="14"/>
  <c r="Q52" i="14"/>
  <c r="P53" i="14"/>
  <c r="Q53" i="14"/>
  <c r="P54" i="14"/>
  <c r="Q54" i="14"/>
  <c r="P55" i="14"/>
  <c r="Q55" i="14"/>
  <c r="P56" i="14"/>
  <c r="Q56" i="14"/>
  <c r="P57" i="14"/>
  <c r="Q57" i="14"/>
  <c r="P58" i="14"/>
  <c r="Q58" i="14"/>
  <c r="P59" i="14"/>
  <c r="Q59" i="14"/>
  <c r="P60" i="14"/>
  <c r="Q60" i="14"/>
  <c r="P61" i="14"/>
  <c r="Q61" i="14"/>
  <c r="P62" i="14"/>
  <c r="Q62" i="14"/>
  <c r="P63" i="14"/>
  <c r="Q63" i="14"/>
  <c r="P64" i="14"/>
  <c r="Q64" i="14"/>
  <c r="P65" i="14"/>
  <c r="Q65" i="14"/>
  <c r="P66" i="14"/>
  <c r="Q66" i="14"/>
  <c r="P67" i="14"/>
  <c r="Q67" i="14"/>
  <c r="P68" i="14"/>
  <c r="Q68" i="14"/>
  <c r="P69" i="14"/>
  <c r="Q69" i="14"/>
  <c r="P70" i="14"/>
  <c r="Q70" i="14"/>
  <c r="P71" i="14"/>
  <c r="Q71" i="14"/>
  <c r="P72" i="14"/>
  <c r="Q72" i="14"/>
  <c r="P73" i="14"/>
  <c r="Q73" i="14"/>
  <c r="P74" i="14"/>
  <c r="Q74" i="14"/>
  <c r="P75" i="14"/>
  <c r="Q75" i="14"/>
  <c r="P76" i="14"/>
  <c r="Q76" i="14"/>
  <c r="P77" i="14"/>
  <c r="Q77" i="14"/>
  <c r="P78" i="14"/>
  <c r="Q78" i="14"/>
  <c r="P79" i="14"/>
  <c r="Q79" i="14"/>
  <c r="P80" i="14"/>
  <c r="Q80" i="14"/>
  <c r="P81" i="14"/>
  <c r="Q81" i="14"/>
  <c r="P82" i="14"/>
  <c r="Q82" i="14"/>
  <c r="P83" i="14"/>
  <c r="Q83" i="14"/>
  <c r="P84" i="14"/>
  <c r="Q84" i="14"/>
  <c r="P85" i="14"/>
  <c r="Q85" i="14"/>
  <c r="P86" i="14"/>
  <c r="Q86" i="14"/>
  <c r="P87" i="14"/>
  <c r="Q87" i="14"/>
  <c r="P88" i="14"/>
  <c r="Q88" i="14"/>
  <c r="P89" i="14"/>
  <c r="Q89" i="14"/>
  <c r="P90" i="14"/>
  <c r="Q90" i="14"/>
  <c r="P91" i="14"/>
  <c r="Q91" i="14"/>
  <c r="P92" i="14"/>
  <c r="Q92" i="14"/>
  <c r="P93" i="14"/>
  <c r="Q93" i="14"/>
  <c r="P94" i="14"/>
  <c r="Q94" i="14"/>
  <c r="P95" i="14"/>
  <c r="Q95" i="14"/>
  <c r="P96" i="14"/>
  <c r="Q96" i="14"/>
  <c r="P97" i="14"/>
  <c r="Q97" i="14"/>
  <c r="P98" i="14"/>
  <c r="Q98" i="14"/>
  <c r="P99" i="14"/>
  <c r="Q99" i="14"/>
  <c r="P100" i="14"/>
  <c r="Q100" i="14"/>
  <c r="P101" i="14"/>
  <c r="Q101" i="14"/>
  <c r="P102" i="14"/>
  <c r="Q102" i="14"/>
  <c r="P103" i="14"/>
  <c r="Q103" i="14"/>
  <c r="P104" i="14"/>
  <c r="Q104" i="14"/>
  <c r="P105" i="14"/>
  <c r="Q105" i="14"/>
  <c r="P106" i="14"/>
  <c r="Q106" i="14"/>
  <c r="P107" i="14"/>
  <c r="Q107" i="14"/>
  <c r="P108" i="14"/>
  <c r="Q108" i="14"/>
  <c r="P109" i="14"/>
  <c r="Q109" i="14"/>
  <c r="P110" i="14"/>
  <c r="Q110" i="14"/>
  <c r="P111" i="14"/>
  <c r="Q111" i="14"/>
  <c r="P112" i="14"/>
  <c r="Q112" i="14"/>
  <c r="P113" i="14"/>
  <c r="Q113" i="14"/>
  <c r="P114" i="14"/>
  <c r="Q114" i="14"/>
  <c r="P115" i="14"/>
  <c r="Q115" i="14"/>
  <c r="P116" i="14"/>
  <c r="Q116" i="14"/>
  <c r="P117" i="14"/>
  <c r="Q117" i="14"/>
  <c r="P118" i="14"/>
  <c r="Q118" i="14"/>
  <c r="P119" i="14"/>
  <c r="Q119" i="14"/>
  <c r="P120" i="14"/>
  <c r="Q120" i="14"/>
  <c r="P121" i="14"/>
  <c r="Q121" i="14"/>
  <c r="P122" i="14"/>
  <c r="Q122" i="14"/>
  <c r="P123" i="14"/>
  <c r="Q123" i="14"/>
  <c r="P124" i="14"/>
  <c r="Q124" i="14"/>
  <c r="P125" i="14"/>
  <c r="Q125" i="14"/>
  <c r="P126" i="14"/>
  <c r="Q126" i="14"/>
  <c r="P127" i="14"/>
  <c r="Q127" i="14"/>
  <c r="P128" i="14"/>
  <c r="Q128" i="14"/>
  <c r="P129" i="14"/>
  <c r="Q129" i="14"/>
  <c r="P130" i="14"/>
  <c r="Q130" i="14"/>
  <c r="P131" i="14"/>
  <c r="Q131" i="14"/>
  <c r="P132" i="14"/>
  <c r="Q132" i="14"/>
  <c r="P133" i="14"/>
  <c r="Q133" i="14"/>
  <c r="P134" i="14"/>
  <c r="Q134" i="14"/>
  <c r="P135" i="14"/>
  <c r="Q135" i="14"/>
  <c r="P136" i="14"/>
  <c r="Q136" i="14"/>
  <c r="P137" i="14"/>
  <c r="Q137" i="14"/>
  <c r="P138" i="14"/>
  <c r="Q138" i="14"/>
  <c r="P139" i="14"/>
  <c r="Q139" i="14"/>
  <c r="P140" i="14"/>
  <c r="Q140" i="14"/>
  <c r="P141" i="14"/>
  <c r="Q141" i="14"/>
  <c r="P142" i="14"/>
  <c r="Q142" i="14"/>
  <c r="P143" i="14"/>
  <c r="Q143" i="14"/>
  <c r="P144" i="14"/>
  <c r="Q144" i="14"/>
  <c r="P145" i="14"/>
  <c r="Q145" i="14"/>
  <c r="P146" i="14"/>
  <c r="Q146" i="14"/>
  <c r="P147" i="14"/>
  <c r="Q147" i="14"/>
  <c r="P148" i="14"/>
  <c r="Q148" i="14"/>
  <c r="P149" i="14"/>
  <c r="Q149" i="14"/>
  <c r="P150" i="14"/>
  <c r="Q150" i="14"/>
  <c r="AC151" i="17"/>
  <c r="N151" i="17"/>
  <c r="BW59" i="17" l="1"/>
  <c r="BW51" i="17"/>
  <c r="BV43" i="17"/>
  <c r="BW58" i="17"/>
  <c r="BW50" i="17"/>
  <c r="BV42" i="17"/>
  <c r="BW65" i="17"/>
  <c r="BW57" i="17"/>
  <c r="BW49" i="17"/>
  <c r="BV41" i="17"/>
  <c r="BW56" i="17"/>
  <c r="BV48" i="17"/>
  <c r="BV40" i="17"/>
  <c r="BW55" i="17"/>
  <c r="BW47" i="17"/>
  <c r="BW62" i="17"/>
  <c r="BW54" i="17"/>
  <c r="BV46" i="17"/>
  <c r="BW64" i="17"/>
  <c r="BW61" i="17"/>
  <c r="BW53" i="17"/>
  <c r="BV45" i="17"/>
  <c r="BW63" i="17"/>
  <c r="BW60" i="17"/>
  <c r="BW52" i="17"/>
  <c r="BV44" i="17"/>
  <c r="BW144" i="17"/>
  <c r="J151" i="14" l="1"/>
  <c r="K151" i="14"/>
  <c r="Q151" i="14" s="1"/>
  <c r="O151" i="14"/>
  <c r="P151" i="14"/>
  <c r="J152" i="14"/>
  <c r="K152" i="14"/>
  <c r="Q152" i="14" s="1"/>
  <c r="O152" i="14"/>
  <c r="P152" i="14"/>
  <c r="J153" i="14"/>
  <c r="K153" i="14"/>
  <c r="Q153" i="14" s="1"/>
  <c r="O153" i="14"/>
  <c r="P153" i="14"/>
  <c r="J154" i="14"/>
  <c r="K154" i="14"/>
  <c r="Q154" i="14" s="1"/>
  <c r="O154" i="14"/>
  <c r="P154" i="14"/>
  <c r="J155" i="14"/>
  <c r="K155" i="14"/>
  <c r="Q155" i="14" s="1"/>
  <c r="O155" i="14"/>
  <c r="P155" i="14"/>
  <c r="AN13" i="17" l="1"/>
  <c r="AM13" i="17"/>
  <c r="BW36" i="17" l="1"/>
  <c r="BS36" i="17"/>
  <c r="BR36" i="17"/>
  <c r="BQ36" i="17"/>
  <c r="BW35" i="17"/>
  <c r="BS35" i="17"/>
  <c r="BR35" i="17"/>
  <c r="BQ35" i="17"/>
  <c r="BW34" i="17"/>
  <c r="BS34" i="17"/>
  <c r="BR34" i="17"/>
  <c r="BQ34" i="17"/>
  <c r="BW33" i="17"/>
  <c r="BS33" i="17"/>
  <c r="BR33" i="17"/>
  <c r="BQ33" i="17"/>
  <c r="BW32" i="17"/>
  <c r="BS32" i="17"/>
  <c r="BR32" i="17"/>
  <c r="BQ32" i="17"/>
  <c r="BW31" i="17"/>
  <c r="BS31" i="17"/>
  <c r="BR31" i="17"/>
  <c r="BQ31" i="17"/>
  <c r="BW30" i="17"/>
  <c r="BS30" i="17"/>
  <c r="BR30" i="17"/>
  <c r="BQ30" i="17"/>
  <c r="BW29" i="17"/>
  <c r="BS29" i="17"/>
  <c r="BR29" i="17"/>
  <c r="BQ29" i="17"/>
  <c r="BV28" i="17"/>
  <c r="BS28" i="17"/>
  <c r="BR28" i="17"/>
  <c r="BQ28" i="17"/>
  <c r="BV27" i="17"/>
  <c r="BS27" i="17"/>
  <c r="BR27" i="17"/>
  <c r="BQ27" i="17"/>
  <c r="BS26" i="17"/>
  <c r="BR26" i="17"/>
  <c r="BQ26" i="17"/>
  <c r="BS25" i="17"/>
  <c r="BR25" i="17"/>
  <c r="BQ25" i="17"/>
  <c r="F4" i="14"/>
  <c r="P5" i="14"/>
  <c r="P2" i="14"/>
  <c r="BQ13" i="17"/>
  <c r="BQ16" i="17"/>
  <c r="BQ17" i="17"/>
  <c r="BQ18" i="17"/>
  <c r="BQ14" i="17"/>
  <c r="BQ15" i="17"/>
  <c r="BQ19" i="17"/>
  <c r="BQ20" i="17"/>
  <c r="BQ21" i="17"/>
  <c r="BQ22" i="17"/>
  <c r="BQ23" i="17"/>
  <c r="BQ24" i="17"/>
  <c r="BQ37" i="17"/>
  <c r="BQ38" i="17"/>
  <c r="BQ39" i="17"/>
  <c r="BS13" i="17"/>
  <c r="BR13" i="17"/>
  <c r="S184" i="17"/>
  <c r="B14" i="42" s="1"/>
  <c r="S183" i="17"/>
  <c r="B13" i="42" s="1"/>
  <c r="S182" i="17"/>
  <c r="B12" i="42" s="1"/>
  <c r="BR20" i="17"/>
  <c r="BR21" i="17"/>
  <c r="BR22" i="17"/>
  <c r="BR23" i="17"/>
  <c r="BR24" i="17"/>
  <c r="BR37" i="17"/>
  <c r="BR38" i="17"/>
  <c r="BR39" i="17"/>
  <c r="BR15" i="17"/>
  <c r="BR16" i="17"/>
  <c r="BR17" i="17"/>
  <c r="BR18" i="17"/>
  <c r="BR19" i="17"/>
  <c r="V12" i="17"/>
  <c r="L151" i="17"/>
  <c r="W12" i="17"/>
  <c r="X12" i="17"/>
  <c r="Y12" i="17"/>
  <c r="Z12" i="17"/>
  <c r="AA12" i="17"/>
  <c r="BW17" i="17"/>
  <c r="AB12" i="17"/>
  <c r="AL11" i="17" s="1"/>
  <c r="AO13" i="17"/>
  <c r="AV13" i="17"/>
  <c r="CE14" i="17" s="1"/>
  <c r="AY13" i="17"/>
  <c r="BS14" i="17"/>
  <c r="BW14" i="17"/>
  <c r="BS15" i="17"/>
  <c r="BS16" i="17"/>
  <c r="BS17" i="17"/>
  <c r="BS18" i="17"/>
  <c r="BS19" i="17"/>
  <c r="BS20" i="17"/>
  <c r="BS21" i="17"/>
  <c r="BS22" i="17"/>
  <c r="BS23" i="17"/>
  <c r="BS24" i="17"/>
  <c r="BS37" i="17"/>
  <c r="BW37" i="17"/>
  <c r="BS38" i="17"/>
  <c r="BW38" i="17"/>
  <c r="BS39" i="17"/>
  <c r="BW39" i="17"/>
  <c r="G151" i="17"/>
  <c r="H151" i="17"/>
  <c r="I151" i="17"/>
  <c r="J151" i="17"/>
  <c r="K151" i="17"/>
  <c r="M151" i="17"/>
  <c r="G183" i="17"/>
  <c r="F20" i="42" s="1"/>
  <c r="O151" i="17"/>
  <c r="G184" i="17" s="1"/>
  <c r="F21" i="42" s="1"/>
  <c r="V22" i="43" s="1"/>
  <c r="P151" i="17"/>
  <c r="G185" i="17" s="1"/>
  <c r="F22" i="42" s="1"/>
  <c r="V23" i="43" s="1"/>
  <c r="Q151" i="17"/>
  <c r="G186" i="17" s="1"/>
  <c r="F23" i="42" s="1"/>
  <c r="V24" i="43" s="1"/>
  <c r="T151" i="17"/>
  <c r="G189" i="17" s="1"/>
  <c r="F26" i="42" s="1"/>
  <c r="V27" i="43" s="1"/>
  <c r="J183" i="17"/>
  <c r="I20" i="42" s="1"/>
  <c r="W21" i="43" s="1"/>
  <c r="AD151" i="17"/>
  <c r="AE151" i="17"/>
  <c r="AF151" i="17"/>
  <c r="J186" i="17" s="1"/>
  <c r="I23" i="42" s="1"/>
  <c r="AI151" i="17"/>
  <c r="J189" i="17" s="1"/>
  <c r="I26" i="42" s="1"/>
  <c r="B20" i="42"/>
  <c r="B21" i="42"/>
  <c r="B22" i="42"/>
  <c r="B23" i="42"/>
  <c r="B25" i="42"/>
  <c r="BW13" i="17"/>
  <c r="Q154" i="17" l="1"/>
  <c r="Q159" i="17" s="1"/>
  <c r="G182" i="17"/>
  <c r="W24" i="43"/>
  <c r="I24" i="43"/>
  <c r="H24" i="43"/>
  <c r="X24" i="43"/>
  <c r="Y24" i="43"/>
  <c r="I27" i="43"/>
  <c r="H27" i="43"/>
  <c r="W27" i="43"/>
  <c r="Y27" i="43"/>
  <c r="X27" i="43"/>
  <c r="H21" i="43"/>
  <c r="Y21" i="43"/>
  <c r="I21" i="43"/>
  <c r="X21" i="43"/>
  <c r="V21" i="43"/>
  <c r="G190" i="17"/>
  <c r="BR151" i="17"/>
  <c r="BQ151" i="17"/>
  <c r="X182" i="17" s="1"/>
  <c r="BS151" i="17"/>
  <c r="N26" i="42"/>
  <c r="L26" i="42"/>
  <c r="L23" i="42"/>
  <c r="N23" i="42"/>
  <c r="L20" i="42"/>
  <c r="N20" i="42"/>
  <c r="N189" i="17"/>
  <c r="P189" i="17"/>
  <c r="CC16" i="17"/>
  <c r="CC15" i="17"/>
  <c r="CC14" i="17"/>
  <c r="CF15" i="17"/>
  <c r="CF14" i="17"/>
  <c r="CF16" i="17"/>
  <c r="CD15" i="17"/>
  <c r="CD16" i="17"/>
  <c r="CF13" i="17"/>
  <c r="CH16" i="17"/>
  <c r="CH13" i="17"/>
  <c r="CH15" i="17"/>
  <c r="CH14" i="17"/>
  <c r="CE16" i="17"/>
  <c r="CE15" i="17"/>
  <c r="CE13" i="17"/>
  <c r="J185" i="17"/>
  <c r="I22" i="42" s="1"/>
  <c r="BV26" i="17"/>
  <c r="BV21" i="17"/>
  <c r="BW15" i="17"/>
  <c r="BV18" i="17"/>
  <c r="BV22" i="17"/>
  <c r="BV23" i="17"/>
  <c r="BV17" i="17"/>
  <c r="BV24" i="17"/>
  <c r="BV16" i="17"/>
  <c r="BV19" i="17"/>
  <c r="BV25" i="17"/>
  <c r="BV20" i="17"/>
  <c r="CC13" i="17"/>
  <c r="J184" i="17"/>
  <c r="I21" i="42" s="1"/>
  <c r="BA13" i="17"/>
  <c r="BI13" i="17"/>
  <c r="AW13" i="17"/>
  <c r="AS13" i="17"/>
  <c r="BW23" i="17"/>
  <c r="BW24" i="17"/>
  <c r="BW22" i="17"/>
  <c r="BV15" i="17"/>
  <c r="BV35" i="17"/>
  <c r="BV39" i="17"/>
  <c r="BW19" i="17"/>
  <c r="BW21" i="17"/>
  <c r="BV34" i="17"/>
  <c r="BW16" i="17"/>
  <c r="BW20" i="17"/>
  <c r="BV31" i="17"/>
  <c r="BV38" i="17"/>
  <c r="BW18" i="17"/>
  <c r="BV37" i="17"/>
  <c r="BV30" i="17"/>
  <c r="BV33" i="17"/>
  <c r="BV29" i="17"/>
  <c r="BW26" i="17"/>
  <c r="BW25" i="17"/>
  <c r="BW28" i="17"/>
  <c r="BW27" i="17"/>
  <c r="BV32" i="17"/>
  <c r="BV36" i="17"/>
  <c r="BV13" i="17"/>
  <c r="V151" i="17"/>
  <c r="Y151" i="17"/>
  <c r="Z151" i="17"/>
  <c r="AA151" i="17"/>
  <c r="BV14" i="17"/>
  <c r="AB151" i="17"/>
  <c r="X151" i="17"/>
  <c r="N186" i="17"/>
  <c r="P183" i="17"/>
  <c r="P186" i="17"/>
  <c r="N183" i="17"/>
  <c r="W151" i="17"/>
  <c r="W154" i="17" l="1"/>
  <c r="W159" i="17" s="1"/>
  <c r="AD159" i="17" s="1"/>
  <c r="N22" i="42"/>
  <c r="L21" i="42"/>
  <c r="X184" i="17"/>
  <c r="F14" i="42" s="1"/>
  <c r="F12" i="42"/>
  <c r="X183" i="17"/>
  <c r="F13" i="42" s="1"/>
  <c r="BW151" i="17"/>
  <c r="AA184" i="17" s="1"/>
  <c r="I14" i="42" s="1"/>
  <c r="W15" i="43" s="1"/>
  <c r="BV151" i="17"/>
  <c r="AA183" i="17" s="1"/>
  <c r="I13" i="42" s="1"/>
  <c r="W14" i="43" s="1"/>
  <c r="N21" i="42"/>
  <c r="L22" i="42"/>
  <c r="F19" i="42"/>
  <c r="N184" i="17"/>
  <c r="CD18" i="17"/>
  <c r="AU155" i="17" s="1"/>
  <c r="CC18" i="17"/>
  <c r="AU154" i="17" s="1"/>
  <c r="N185" i="17"/>
  <c r="CH19" i="17"/>
  <c r="AX159" i="17" s="1"/>
  <c r="P185" i="17"/>
  <c r="CE18" i="17"/>
  <c r="AU156" i="17" s="1"/>
  <c r="CF18" i="17"/>
  <c r="AU157" i="17" s="1"/>
  <c r="N188" i="17"/>
  <c r="P188" i="17"/>
  <c r="CD19" i="17"/>
  <c r="AX155" i="17" s="1"/>
  <c r="CC19" i="17"/>
  <c r="AX154" i="17" s="1"/>
  <c r="CF19" i="17"/>
  <c r="AX157" i="17" s="1"/>
  <c r="CH18" i="17"/>
  <c r="AU159" i="17" s="1"/>
  <c r="CE19" i="17"/>
  <c r="AX156" i="17" s="1"/>
  <c r="P184" i="17"/>
  <c r="I12" i="42"/>
  <c r="J182" i="17"/>
  <c r="X23" i="43" l="1"/>
  <c r="I23" i="43"/>
  <c r="H23" i="43"/>
  <c r="Y23" i="43"/>
  <c r="W23" i="43"/>
  <c r="W22" i="43"/>
  <c r="I22" i="43"/>
  <c r="H22" i="43"/>
  <c r="Y22" i="43"/>
  <c r="X22" i="43"/>
  <c r="F27" i="42"/>
  <c r="W13" i="43"/>
  <c r="W16" i="43" s="1"/>
  <c r="G16" i="43"/>
  <c r="Y14" i="43"/>
  <c r="X14" i="43"/>
  <c r="H14" i="43"/>
  <c r="I14" i="43"/>
  <c r="V14" i="43"/>
  <c r="F16" i="43"/>
  <c r="V13" i="43"/>
  <c r="Y13" i="43"/>
  <c r="X13" i="43"/>
  <c r="H13" i="43"/>
  <c r="I13" i="43"/>
  <c r="X15" i="43"/>
  <c r="I15" i="43"/>
  <c r="H15" i="43"/>
  <c r="Y15" i="43"/>
  <c r="V15" i="43"/>
  <c r="X185" i="17"/>
  <c r="F15" i="42"/>
  <c r="AX161" i="17"/>
  <c r="AU161" i="17"/>
  <c r="I15" i="42"/>
  <c r="J190" i="17"/>
  <c r="N190" i="17" s="1"/>
  <c r="I19" i="42"/>
  <c r="L13" i="42"/>
  <c r="N13" i="42"/>
  <c r="L12" i="42"/>
  <c r="N12" i="42"/>
  <c r="L14" i="42"/>
  <c r="N14" i="42"/>
  <c r="AA185" i="17"/>
  <c r="AF182" i="17"/>
  <c r="AD182" i="17"/>
  <c r="AD184" i="17"/>
  <c r="AF183" i="17"/>
  <c r="AF184" i="17"/>
  <c r="AD183" i="17"/>
  <c r="N182" i="17"/>
  <c r="P182" i="17"/>
  <c r="Y20" i="43" l="1"/>
  <c r="X20" i="43"/>
  <c r="W20" i="43"/>
  <c r="W28" i="43" s="1"/>
  <c r="I20" i="43"/>
  <c r="H20" i="43"/>
  <c r="G28" i="43"/>
  <c r="V20" i="43"/>
  <c r="V28" i="43" s="1"/>
  <c r="F28" i="43"/>
  <c r="V16" i="43"/>
  <c r="X16" i="43"/>
  <c r="I16" i="43"/>
  <c r="Y16" i="43"/>
  <c r="H16" i="43"/>
  <c r="AD185" i="17"/>
  <c r="BB159" i="17"/>
  <c r="P190" i="17"/>
  <c r="I27" i="42"/>
  <c r="L19" i="42"/>
  <c r="N19" i="42"/>
  <c r="N15" i="42"/>
  <c r="L15" i="42"/>
  <c r="AF185" i="17"/>
  <c r="I28" i="43" l="1"/>
  <c r="H28" i="43"/>
  <c r="Y28" i="43"/>
  <c r="X28" i="43"/>
  <c r="L27" i="42"/>
  <c r="N27" i="42"/>
</calcChain>
</file>

<file path=xl/sharedStrings.xml><?xml version="1.0" encoding="utf-8"?>
<sst xmlns="http://schemas.openxmlformats.org/spreadsheetml/2006/main" count="883" uniqueCount="465">
  <si>
    <t>PLANIFICACIÓN DEL TALENTO HUMANO</t>
  </si>
  <si>
    <t>N°</t>
  </si>
  <si>
    <t>Unidad administrativa</t>
  </si>
  <si>
    <t>Grupo ocupacional</t>
  </si>
  <si>
    <t>SP5</t>
  </si>
  <si>
    <t>RMU</t>
  </si>
  <si>
    <t>Cédula</t>
  </si>
  <si>
    <t>Rol</t>
  </si>
  <si>
    <t>Puesto institucional</t>
  </si>
  <si>
    <t xml:space="preserve">Apellidos y Nombres </t>
  </si>
  <si>
    <t>Número de puestos</t>
  </si>
  <si>
    <t>R.M.U</t>
  </si>
  <si>
    <t>Vigencia</t>
  </si>
  <si>
    <t>SP6</t>
  </si>
  <si>
    <t>SP7</t>
  </si>
  <si>
    <t>SP8</t>
  </si>
  <si>
    <t>SP9</t>
  </si>
  <si>
    <t>ROL</t>
  </si>
  <si>
    <t>GRUPO OCUPACIONAL</t>
  </si>
  <si>
    <t>Ejecución y coordinación de procesos</t>
  </si>
  <si>
    <t>Ejecución y supervisión de procesos</t>
  </si>
  <si>
    <t xml:space="preserve">Ejecución de procesos </t>
  </si>
  <si>
    <t xml:space="preserve">Ejecución de procesos de apoyo y tecnológico </t>
  </si>
  <si>
    <t>Apoyo administrativo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</si>
  <si>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</si>
  <si>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</si>
  <si>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</si>
  <si>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</si>
  <si>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</si>
  <si>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</si>
  <si>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</si>
  <si>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</si>
  <si>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</si>
  <si>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</si>
  <si>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</si>
  <si>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Servidor Público 8</t>
  </si>
  <si>
    <t>Servidor Público 9</t>
  </si>
  <si>
    <t>Servidor Público 10</t>
  </si>
  <si>
    <t>Servidor Público 11</t>
  </si>
  <si>
    <t>Servidor Público 12</t>
  </si>
  <si>
    <t>Servidor Público 13</t>
  </si>
  <si>
    <t>Servidor Público 14</t>
  </si>
  <si>
    <t>GRADO</t>
  </si>
  <si>
    <t>SP1</t>
  </si>
  <si>
    <t>SP2</t>
  </si>
  <si>
    <t>SPA1</t>
  </si>
  <si>
    <t>SPA2</t>
  </si>
  <si>
    <t>SPA3</t>
  </si>
  <si>
    <t>SPA4</t>
  </si>
  <si>
    <t>SP3</t>
  </si>
  <si>
    <t>SP4</t>
  </si>
  <si>
    <t>SP10</t>
  </si>
  <si>
    <t>SP11</t>
  </si>
  <si>
    <t>SP12</t>
  </si>
  <si>
    <t>SP13</t>
  </si>
  <si>
    <t>SP14</t>
  </si>
  <si>
    <t>INSTITUCIÓN:</t>
  </si>
  <si>
    <t>PARTIDA GENERAL:</t>
  </si>
  <si>
    <t>Partida individual</t>
  </si>
  <si>
    <t>Tipo de traspaso</t>
  </si>
  <si>
    <t xml:space="preserve">Código: </t>
  </si>
  <si>
    <t>Página:</t>
  </si>
  <si>
    <t xml:space="preserve">Versión: </t>
  </si>
  <si>
    <t xml:space="preserve">Fecha: </t>
  </si>
  <si>
    <t>Fecha:</t>
  </si>
  <si>
    <t xml:space="preserve">Página: </t>
  </si>
  <si>
    <t xml:space="preserve"> Unidad interna o
institución de destino</t>
  </si>
  <si>
    <t>Versión:</t>
  </si>
  <si>
    <t>GRUPO OCUPACIONAL REDUCIDO</t>
  </si>
  <si>
    <t>LOSEP</t>
  </si>
  <si>
    <t>NOMBRE DEL DOCUMENTO</t>
  </si>
  <si>
    <t>CÓDIGO</t>
  </si>
  <si>
    <t>FIRMA</t>
  </si>
  <si>
    <t>BRECHA</t>
  </si>
  <si>
    <t>BRECHA  INSTITUCIONAL GENERAL</t>
  </si>
  <si>
    <t>SITUACIÓN PROPUESTA</t>
  </si>
  <si>
    <t xml:space="preserve">SITUACIÓN ACTUAL </t>
  </si>
  <si>
    <t>PROCESOS</t>
  </si>
  <si>
    <t>BRECHA INSTITUCIONAL GENERAL</t>
  </si>
  <si>
    <t>NIVEL TERRITORIAL:</t>
  </si>
  <si>
    <t>TIPOLOGÍA:</t>
  </si>
  <si>
    <t xml:space="preserve">                     </t>
  </si>
  <si>
    <t>Código:</t>
  </si>
  <si>
    <t>Gobernante</t>
  </si>
  <si>
    <t>Nivel Jerárquico Superior</t>
  </si>
  <si>
    <t>PROCESO</t>
  </si>
  <si>
    <t>RESPONSABLE DE LA UATH INSTITUCIONAL</t>
  </si>
  <si>
    <t>NÚMERO DE SERVIDORES Y TRABAJADORES TOTAL INSTITUCIÓN:</t>
  </si>
  <si>
    <t>NÚMERO DE SERVIDORES:</t>
  </si>
  <si>
    <t>Dirección</t>
  </si>
  <si>
    <t>Observaciones</t>
  </si>
  <si>
    <t>Brecha</t>
  </si>
  <si>
    <t>Proceso</t>
  </si>
  <si>
    <t>CLASIFICACIÓN POR PROCESO PROPUESTO</t>
  </si>
  <si>
    <t>Clasificación</t>
  </si>
  <si>
    <t>N° De Puestos Bajo el Rol de:</t>
  </si>
  <si>
    <t>N° De Puestos de Nivel Jerárquico Superior</t>
  </si>
  <si>
    <t>SITUACIÓN ACTUAL</t>
  </si>
  <si>
    <t>ESTRUCTURA ORGÁNICA INSTITUCIONAL</t>
  </si>
  <si>
    <t>FECHA:</t>
  </si>
  <si>
    <t>TIPOLOGÍAS</t>
  </si>
  <si>
    <t>Autoridad nominadora</t>
  </si>
  <si>
    <t>Viceministros</t>
  </si>
  <si>
    <t>Subsecretarios</t>
  </si>
  <si>
    <t>Coordinadores</t>
  </si>
  <si>
    <t>Coordinador de despacho</t>
  </si>
  <si>
    <t>No.</t>
  </si>
  <si>
    <t>______________________________________________
Responsable de la UATH</t>
  </si>
  <si>
    <t>TOTAL TRASLADOS</t>
  </si>
  <si>
    <t>Apellidos y nombres</t>
  </si>
  <si>
    <t>Traspasos institucionales</t>
  </si>
  <si>
    <t>Traspasos interinstitucionales</t>
  </si>
  <si>
    <t>TOTAL CONTRATOS OCASIONALES</t>
  </si>
  <si>
    <t>semaforización</t>
  </si>
  <si>
    <t>ó</t>
  </si>
  <si>
    <t>ñ</t>
  </si>
  <si>
    <t>ò</t>
  </si>
  <si>
    <t>CAMPOS DE GESTIÓN</t>
  </si>
  <si>
    <t>Grado</t>
  </si>
  <si>
    <t>ANÁLISIS DE BRECHAS POR ROL</t>
  </si>
  <si>
    <t>Traslados administrativos institucionales</t>
  </si>
  <si>
    <t>Contratos de servicios ocasionales</t>
  </si>
  <si>
    <t>Habilitación de puestos vacantes</t>
  </si>
  <si>
    <t>Creación de puestos</t>
  </si>
  <si>
    <t>Supresiones de puestos</t>
  </si>
  <si>
    <t>Desvinculaciones de personal</t>
  </si>
  <si>
    <t xml:space="preserve">APELLIDOS Y NOMBRES: </t>
  </si>
  <si>
    <t>TOTAL BRECHA</t>
  </si>
  <si>
    <t>OTROS REGÍMENES ESPECIALES:</t>
  </si>
  <si>
    <t>NIVEL</t>
  </si>
  <si>
    <t>Clasificación por proceso</t>
  </si>
  <si>
    <t>TOTAL INSTITUCIONAL</t>
  </si>
  <si>
    <t>Comisiones de servicios en otras instituciones</t>
  </si>
  <si>
    <t>Página:    1 de</t>
  </si>
  <si>
    <t>Versión:   01</t>
  </si>
  <si>
    <t>TOTAL N° CAMPOS DE GESTIÓN</t>
  </si>
  <si>
    <t>N° CAMPOS DE GESTIÓN</t>
  </si>
  <si>
    <t>MATRIZ DE PLANIFICACIÓN DEL TALENTO HUMANO POR NIVELES TERRITORIALES</t>
  </si>
  <si>
    <t>PUESTO:</t>
  </si>
  <si>
    <t>TOTAL CAMPOS DE GESTIÓN DEL TALENTO HUMANO</t>
  </si>
  <si>
    <t>CARGO:</t>
  </si>
  <si>
    <t>BRECHA POR TERRITORIO</t>
  </si>
  <si>
    <t>TOTAL CAMPOS DE GESTIÓN POR TERRITORIO</t>
  </si>
  <si>
    <t>Jubilación por invalidez</t>
  </si>
  <si>
    <t>LISTA DE ASIGNACIONES PARA CONTRATOS DE SERVICIOS OCASIONALES</t>
  </si>
  <si>
    <t>LISTA DE ASIGNACIONES PARA CREACIONES DE PUESTOS</t>
  </si>
  <si>
    <t xml:space="preserve">LISTA DE ASIGNACIONES PARA SUPRESIONES DE PUESTOS </t>
  </si>
  <si>
    <t>LISTA DE ASIGNACIONES PARA DESVINCULACIONES DE PERSONAL</t>
  </si>
  <si>
    <t>Lista de asignaciones para traslados administrativos a otras unidades o procesos internos</t>
  </si>
  <si>
    <t>Lista de asignaciones para contratos de servicios ocasionales</t>
  </si>
  <si>
    <t xml:space="preserve">Lista de asignaciones para habilitación de partidas vacantes </t>
  </si>
  <si>
    <t>Lista de asignaciones para creaciones de puestos</t>
  </si>
  <si>
    <t xml:space="preserve">Lista de asignaciones para supresiones de puestos </t>
  </si>
  <si>
    <t>Lista de asignaciones para desvinculaciones de personal</t>
  </si>
  <si>
    <t>Estratégico</t>
  </si>
  <si>
    <t>Partida presupuestaria</t>
  </si>
  <si>
    <t>CAMPOS DE GESTIÓN DEL TALENTO HUMANO</t>
  </si>
  <si>
    <t>Lista de asignaciones para traspasos internos</t>
  </si>
  <si>
    <t>Lista de asignaciones para traspasos a otras instituciones</t>
  </si>
  <si>
    <t>Traspasos administrativos institucionales</t>
  </si>
  <si>
    <t>Traspasos administrativos interinstitucionales</t>
  </si>
  <si>
    <t>REPORTE DE DIAGNÓSTICO INSTITUCIONAL</t>
  </si>
  <si>
    <t>PRO-MDT-PTH-01 FOR 09 EXT</t>
  </si>
  <si>
    <t>PRO-MDT-PTH-01 FOR 10 EXT</t>
  </si>
  <si>
    <t>PRO-MDT-PTH-01 FOR 11 EXT</t>
  </si>
  <si>
    <t>PRO-MDT-PTH-01 FOR 12 EXT</t>
  </si>
  <si>
    <t>PRO-MDT-PTH-01 FOR 13 EXT</t>
  </si>
  <si>
    <t>PRO-MDT-PTH-01 FOR 14 EXT</t>
  </si>
  <si>
    <t>PRO-MDT-PTH-01 FOR 15 EXT</t>
  </si>
  <si>
    <t xml:space="preserve"> AUTORIDAD NOMINADORA</t>
  </si>
  <si>
    <t>DETALLE (Zonal/Distrito/Circuito/ o sus equivalentes):</t>
  </si>
  <si>
    <t>ZONAL O SU EQUIVALENTE</t>
  </si>
  <si>
    <t>CENTRAL O SU EQUIVALENTE</t>
  </si>
  <si>
    <t>Sustantivo</t>
  </si>
  <si>
    <t>Adjetivo</t>
  </si>
  <si>
    <t>Fecha</t>
  </si>
  <si>
    <t>INFORME DE OPTIMIZACIÓN Y RACIONALIZACIÓN POR NIVEL TERRITORIAL</t>
  </si>
  <si>
    <t xml:space="preserve">RESPONSABLE DE LA UATH </t>
  </si>
  <si>
    <r>
      <t xml:space="preserve">Desde
</t>
    </r>
    <r>
      <rPr>
        <sz val="6.5"/>
        <rFont val="Century Gothic"/>
        <family val="2"/>
      </rPr>
      <t>(aa/mm/dd)</t>
    </r>
  </si>
  <si>
    <r>
      <t xml:space="preserve">Hasta
</t>
    </r>
    <r>
      <rPr>
        <sz val="6.5"/>
        <rFont val="Century Gothic"/>
        <family val="2"/>
      </rPr>
      <t>(aa/mm/dd)</t>
    </r>
  </si>
  <si>
    <t>DISTRITAL O SU EQUIVALENTE</t>
  </si>
  <si>
    <t>CIRCUITAL O SU EQUIVALENTE</t>
  </si>
  <si>
    <t>PRO-MDT-PTH-01 FOR 07 EXT</t>
  </si>
  <si>
    <t>PRO-MDT-PTH-01 FOR 16 EXT</t>
  </si>
  <si>
    <t xml:space="preserve"> </t>
  </si>
  <si>
    <t>Equivalentes:</t>
  </si>
  <si>
    <t>TOTAL</t>
  </si>
  <si>
    <t>Ejecución de procesos</t>
  </si>
  <si>
    <t>DETALLE (Zona/Circuito/Distrito o equivalentes):</t>
  </si>
  <si>
    <t>APELLIDOS Y NOMBRES:</t>
  </si>
  <si>
    <t>TOTAL GENERAL:</t>
  </si>
  <si>
    <t>DETALLE (Zonal/Distrito/Circuito/ o equivalentes):</t>
  </si>
  <si>
    <t xml:space="preserve"> 1 de 1</t>
  </si>
  <si>
    <t xml:space="preserve">Versión:  </t>
  </si>
  <si>
    <t>Sobrevalorado
(Ingrese información en la hoja denominada "Datos"</t>
  </si>
  <si>
    <t>NO</t>
  </si>
  <si>
    <t>SI</t>
  </si>
  <si>
    <t>Técnico</t>
  </si>
  <si>
    <t>Privativo</t>
  </si>
  <si>
    <t>Alta desconcentración baja descentralización</t>
  </si>
  <si>
    <t>Alta descentralización baja desconcentración</t>
  </si>
  <si>
    <t>Sectores estratégicos</t>
  </si>
  <si>
    <t>Central</t>
  </si>
  <si>
    <t>Zonal</t>
  </si>
  <si>
    <t>Regional</t>
  </si>
  <si>
    <t>Provincial</t>
  </si>
  <si>
    <t>Distrital</t>
  </si>
  <si>
    <t>Cantonal</t>
  </si>
  <si>
    <t>Circuital</t>
  </si>
  <si>
    <t>Parroquial</t>
  </si>
  <si>
    <t>La situación actual presentada esta conformada por el siguiente número de servidores bajo la modalidad de:</t>
  </si>
  <si>
    <t>NOMBRAMIENTOS PROVISIONALES</t>
  </si>
  <si>
    <t>NOMBRAMIENTOS PERMANENTES</t>
  </si>
  <si>
    <t>NJS</t>
  </si>
  <si>
    <t>Contrato ocasional por:</t>
  </si>
  <si>
    <t>Habilitación de partidas:</t>
  </si>
  <si>
    <t>NÚMERO TOTAL DE PARTIDAS HABILITADAS CON CARGO AL RUBRO DE CONTRATOS OCASIONALES</t>
  </si>
  <si>
    <t>PARTIDA VACANTE HABILITADA SITUACIÓN ACTUAL</t>
  </si>
  <si>
    <t>Denominación de Puesto institucional</t>
  </si>
  <si>
    <t>FECHA</t>
  </si>
  <si>
    <t xml:space="preserve">CÓDIGO DE TRABAJO </t>
  </si>
  <si>
    <t>Habilitación de partida con cargo al rubro de contrato ocasional</t>
  </si>
  <si>
    <t>Requeridos</t>
  </si>
  <si>
    <t>Requerido</t>
  </si>
  <si>
    <t>Excedente</t>
  </si>
  <si>
    <t>TOTAL REQUERIDOS</t>
  </si>
  <si>
    <t>TOTAL EXCEDENTES</t>
  </si>
  <si>
    <t xml:space="preserve">Habilitación de partida por cierre de brecha </t>
  </si>
  <si>
    <t>Eliminación de partida</t>
  </si>
  <si>
    <t>Creación de partida</t>
  </si>
  <si>
    <t>Movimiento a realizar:
(Informativo)</t>
  </si>
  <si>
    <t>NÚMERO TOTAL DE PARTIDAS HABILITADAS POR CIERRE DE BRECHAS</t>
  </si>
  <si>
    <t>TOTAL DE HABILITACIONES DE PARTIDAS</t>
  </si>
  <si>
    <t>PROPUESTA DE REVISIÓN A LA CLASIFICACIÓN DE PARTIDA VACANTE</t>
  </si>
  <si>
    <t>Administrativo</t>
  </si>
  <si>
    <t>Ejecución de procesos de apoyo</t>
  </si>
  <si>
    <t>Ejecución y  supervisión de procesos</t>
  </si>
  <si>
    <t>Administraivo</t>
  </si>
  <si>
    <t xml:space="preserve">      Técnico</t>
  </si>
  <si>
    <t xml:space="preserve">      Administrativo</t>
  </si>
  <si>
    <t>Revisión de partidas vacantes</t>
  </si>
  <si>
    <t>Partida vacante</t>
  </si>
  <si>
    <t>Partida ocupada</t>
  </si>
  <si>
    <t>VACANTES:</t>
  </si>
  <si>
    <t>Unidad Administrativa</t>
  </si>
  <si>
    <t>DATOS</t>
  </si>
  <si>
    <t xml:space="preserve">Ejecución de procesos de apoyo </t>
  </si>
  <si>
    <t>Revisión de partida por diferencia de brecha</t>
  </si>
  <si>
    <t>Revisión de partida con cargo a rubro de contrato ocasional</t>
  </si>
  <si>
    <t>NÚMERO TOTAL DE PARTIDAS SUJETAS A REVISIÓN DE PARTIDA POR DIFERENCIA DE BRECHA</t>
  </si>
  <si>
    <t>NÚMERO TOTAL DE PARTIDAS SUJETAS A REVISIÓN DE PARTIDA CON CARGO A RUBRO DE CONTRATO OCASIONAL</t>
  </si>
  <si>
    <t>* Número total de revisiones a la clasificación con cargo al rubro de contratos de servicios ocasionales</t>
  </si>
  <si>
    <t>FECHA CON CORTE A:</t>
  </si>
  <si>
    <t>Partida en litigio</t>
  </si>
  <si>
    <t>Servicios</t>
  </si>
  <si>
    <t>Excedentes</t>
  </si>
  <si>
    <t>DIFERENCIA EN PRESUPUESTO (CÁLCULO TOTAL PARTIDAS REVISADAS)</t>
  </si>
  <si>
    <t>partida vacante titular en comisión de servicio, encargo u otros</t>
  </si>
  <si>
    <t>* Número total de partidas habilitadas por diferencia de brechas</t>
  </si>
  <si>
    <t>* Número total de partidas con cargo al rubro de contratos de servicios ocasionales</t>
  </si>
  <si>
    <t xml:space="preserve">Lista de asignaciones para comisiones de servicio con remuneración para prestación de servicios en otras instituciones </t>
  </si>
  <si>
    <t>AÑO - 2019</t>
  </si>
  <si>
    <t>NO CSO - D. T. Décima Cuarta - 12 meses al 13/09/2017 NO presenta solicitud de creación hasta el 18/07/2018</t>
  </si>
  <si>
    <t>Responsable de la UATH</t>
  </si>
  <si>
    <t>Terminación de contratos de servicios ocasionales por cierre de brecha</t>
  </si>
  <si>
    <t>NÚMERO TOTAL ELIMINACIÓN DE PARTIDAS</t>
  </si>
  <si>
    <t>NÚMERO TOTAL DE CREACIÓN DE PARTIDAS POR DIFERENCIA DE BRECHA</t>
  </si>
  <si>
    <t>TOTAL INDEMNIZACIONES:</t>
  </si>
  <si>
    <t>TOTAL PUESTOS:</t>
  </si>
  <si>
    <t>SBU</t>
  </si>
  <si>
    <t>AÑOS</t>
  </si>
  <si>
    <t>Monto de la indemnización</t>
  </si>
  <si>
    <t>Años de servicio en el sector público</t>
  </si>
  <si>
    <t>Número de Imposiciones en el Sector Público</t>
  </si>
  <si>
    <t>año</t>
  </si>
  <si>
    <t>Fecha de Salida</t>
  </si>
  <si>
    <t>Partida individual a suprimirse</t>
  </si>
  <si>
    <t xml:space="preserve"> Unidad administrativa</t>
  </si>
  <si>
    <t>Apellidos y Nombres</t>
  </si>
  <si>
    <t xml:space="preserve">TOTAL DE COSTO REMUNERATIVO:    </t>
  </si>
  <si>
    <t>TOTAL DE CREACIONES</t>
  </si>
  <si>
    <t>Creación por:</t>
  </si>
  <si>
    <t>Total Costo</t>
  </si>
  <si>
    <t>Aporte patronal</t>
  </si>
  <si>
    <t>Fondos de reserva</t>
  </si>
  <si>
    <t>Décimo cuarto</t>
  </si>
  <si>
    <t>Décimo tercero</t>
  </si>
  <si>
    <t>R.M.U  anual</t>
  </si>
  <si>
    <t>COSTO REMUNERATIVO ANUAL</t>
  </si>
  <si>
    <t>N° De puestos</t>
  </si>
  <si>
    <t>* Número total de Jubilación Obligatoria 70 años</t>
  </si>
  <si>
    <t>* Número total eliminación de partidas</t>
  </si>
  <si>
    <t>* Número total de creación de partidas por diferencia de brecha</t>
  </si>
  <si>
    <t>* Número total de terminación de contratos de servicios ocasionales por cierre de brecha</t>
  </si>
  <si>
    <t>1. Nombre de la institución</t>
  </si>
  <si>
    <t>2. Nivel de desconcentración (planta Central o desconcentrado)</t>
  </si>
  <si>
    <t xml:space="preserve">3. Tipología institucional </t>
  </si>
  <si>
    <t>4. Partida general</t>
  </si>
  <si>
    <t>5. Partida individual</t>
  </si>
  <si>
    <t>7. Unidad administrativa (unidad a la que pertenece el servidor)</t>
  </si>
  <si>
    <t>8. Lugar de trabajo (Ciudad)</t>
  </si>
  <si>
    <t xml:space="preserve">9. Apellidos y nombres del servidor </t>
  </si>
  <si>
    <t>10. No. de documento (Cédula: 10 dígitos, en caso de iniciar con cero “0”, debe aparecer)</t>
  </si>
  <si>
    <t>11. Puesto institucional (denominación del puesto)</t>
  </si>
  <si>
    <t>12. Grupo ocupacional (servidor público 1,  servidor público 2, jerárquico superior 1, etc.)</t>
  </si>
  <si>
    <t>13. Rol (Ejecución de procesos, Ejecución y supervisión de procesos, Ejecución y coordinación de procesos, etc)</t>
  </si>
  <si>
    <t>14. Ámbito del puesto (nacional, zonal, regional, distrital, circuital, provincial, cantonal, parroquial)</t>
  </si>
  <si>
    <t>15. Grado (1,2,3,4, etc)</t>
  </si>
  <si>
    <t>16. Remuneración mensual unificada (Remuneración del puesto)</t>
  </si>
  <si>
    <t>17.1 Fecha de nacimiento Día</t>
  </si>
  <si>
    <t>17.2 Fecha de nacimiento Mes</t>
  </si>
  <si>
    <t>17.3 Fecha de nacimiento Año</t>
  </si>
  <si>
    <t>18. Edad (años)</t>
  </si>
  <si>
    <t>19. Género (masculino y femenino)</t>
  </si>
  <si>
    <t>20. Etnia (indígena, montubio, etc)"</t>
  </si>
  <si>
    <t>21. Instrucción formal (técnico superior, tercer nivel, cuarto nivel, etc)</t>
  </si>
  <si>
    <t>22. Régimen laboral (LOSEP, Código de trabajo, etc)</t>
  </si>
  <si>
    <t xml:space="preserve">23. Modalidad de prestación de servicios (nombramiento permanente, nombramiento provisional o contrato de servicios ocasionales) </t>
  </si>
  <si>
    <t>24. Fecha de ingreso a la institución (dd/mm/aaaa)</t>
  </si>
  <si>
    <t>25. Tiempo de servicio en la institución (años, meses)</t>
  </si>
  <si>
    <t>26. Tiempo de servicio en el sector público (años)</t>
  </si>
  <si>
    <t>27. Nro de imposiciones solo sector público</t>
  </si>
  <si>
    <t xml:space="preserve">28. Discapacidad </t>
  </si>
  <si>
    <t>29. Tipo de discapacidad (auditiva, física, visual, etc.)</t>
  </si>
  <si>
    <t xml:space="preserve">30. Sustitutos </t>
  </si>
  <si>
    <t xml:space="preserve">31. Nombre completo del familiar </t>
  </si>
  <si>
    <t xml:space="preserve">32. Enfermedades catastróficas </t>
  </si>
  <si>
    <t>33. Nombre de la enfermedad</t>
  </si>
  <si>
    <t>34. Modalidad de la partida</t>
  </si>
  <si>
    <t>35. Observaciones</t>
  </si>
  <si>
    <t>TOTAL GENERAL DESVINCULACIONES</t>
  </si>
  <si>
    <t>JUBILACIÓN ESPECIAL POR VEJEZ (DISCAPACIDAD)</t>
  </si>
  <si>
    <t>SUBTOTAL DE JUBILACIÓN NO OBLIGATORIA DISCAPACIDAD</t>
  </si>
  <si>
    <t>COMPENSACIÓN DE RETIRO POR JUBILACIÓN POR INVALIDEZ</t>
  </si>
  <si>
    <t>SUBTOTAL DE JUBILACIÓN NO OBLIGATORIA DESDE 60 AÑOS HASTA 69 AÑOS</t>
  </si>
  <si>
    <t>COMPENSACIÓN DE RETIRO POR JUBILACIÓN OBLIGATORIA 70 AÑOS</t>
  </si>
  <si>
    <t>SUBTOTAL DE JUBILACIÓN OBLIGATORIA INVALIDEZ</t>
  </si>
  <si>
    <t>COMPENSACIÓN DE RETIRO POR JUBILACIÓN NO OBLIGATORIA</t>
  </si>
  <si>
    <t>SUBTOTAL DE JUBILACIÓN OBLIGATORIA 70 AÑOS</t>
  </si>
  <si>
    <t xml:space="preserve">LENGUAJE </t>
  </si>
  <si>
    <t xml:space="preserve">PSICOLÓGICO </t>
  </si>
  <si>
    <t xml:space="preserve">VISUAL </t>
  </si>
  <si>
    <t xml:space="preserve">INTELECTUAL </t>
  </si>
  <si>
    <t>FÍSICA</t>
  </si>
  <si>
    <t>TIPOS DE DISCAPACIDADES</t>
  </si>
  <si>
    <t>Jubilación No Obligatoria Discapacidad</t>
  </si>
  <si>
    <t>Jubilación No Obligatoria desde 60 años hasta 69 años</t>
  </si>
  <si>
    <t>Partida a Devengar</t>
  </si>
  <si>
    <t>Jubilación Obligatoria 70 años</t>
  </si>
  <si>
    <t>Partida a Eliminar</t>
  </si>
  <si>
    <t>CALCULO RV</t>
  </si>
  <si>
    <t xml:space="preserve">Tiempo de servicio en la misma Institución </t>
  </si>
  <si>
    <t>CALCULO</t>
  </si>
  <si>
    <t>TIEMPO PARA EL CÁLCULO</t>
  </si>
  <si>
    <t>Tiempo en el servicio público - Jubilaciones</t>
  </si>
  <si>
    <t>PARA CALCULO NO OBLIGATORIA</t>
  </si>
  <si>
    <t>VALIDACION DESVINCULACION 5</t>
  </si>
  <si>
    <t>VALIDACION DESVINCULACION 4</t>
  </si>
  <si>
    <t>VALIDACION DESVINCULACION 3</t>
  </si>
  <si>
    <t>VALIDACION DESVINCULACION 2</t>
  </si>
  <si>
    <t>VALIDACION DESVINCULACION 1</t>
  </si>
  <si>
    <t>Tipo de Discapacidad</t>
  </si>
  <si>
    <t>Tiene Discapacidad</t>
  </si>
  <si>
    <t>Número Total de imposiciones</t>
  </si>
  <si>
    <t>AÑO DE SALIDA</t>
  </si>
  <si>
    <t>Modalidad de desvinculación</t>
  </si>
  <si>
    <t>Régimen Laboral</t>
  </si>
  <si>
    <t xml:space="preserve">Unidad administrativa </t>
  </si>
  <si>
    <t>Edad del Servidor a la fecha de desvinculación</t>
  </si>
  <si>
    <t>Fecha de nacimiento</t>
  </si>
  <si>
    <t>Autorización para cubrir vacante</t>
  </si>
  <si>
    <t>INFORMACIÓN Y CÁLCULO DE JUBILACIONES</t>
  </si>
  <si>
    <t>Asesores</t>
  </si>
  <si>
    <t>Número de Imposiciones en el Sector Privado</t>
  </si>
  <si>
    <t>TIEMPO PARA EL CALCULO DE RENUNCIAS VOLUNTARIAS</t>
  </si>
  <si>
    <t>AÑOS PARA EL CÁLCULO</t>
  </si>
  <si>
    <t>CSO - Diferencia en la brecha - Art. 58 LOSEP</t>
  </si>
  <si>
    <t>Creación - Diferencia en la brecha  - Art. 58 LOSEP</t>
  </si>
  <si>
    <t>Creación con cargo al rubro de CSO - Art. 58 LOSEP</t>
  </si>
  <si>
    <t>* Número total de contratos ocasionales por diferencias de brechas - Art. 58 LOSEP</t>
  </si>
  <si>
    <t>* Número total de creaciones por diferencia en la brecha - Art. 58 LOSEP</t>
  </si>
  <si>
    <t>* Número total de creaciones con cargo al rubro de CSO - Art. 58 LOSEP</t>
  </si>
  <si>
    <t>NÚMERO TOTAL CSO - Diferencia en la brecha - Art. 58 LOSEP</t>
  </si>
  <si>
    <t>NÚMERO TOTAL DE CREACIONES CON CARGO AL RUBRO DE CSO -Diferencia en la brecha  - Art. 58 LOSEP</t>
  </si>
  <si>
    <t>NÚMERO TOTAL DE CREACIONES CON CARGO AL RUBRO DE CSO - Art. 58 LOSEP</t>
  </si>
  <si>
    <t>NÚMERO TOTAL DE CREACIONES CON CARGO AL RUBRO DE CSO - D. T. Undécima</t>
  </si>
  <si>
    <t>Creación con cargo al rubro de CSO - D. T. Undécima</t>
  </si>
  <si>
    <t>NÚMERO TOTAL CSO - Terminación de contratos de servicios ocasionales por cierre de brecha</t>
  </si>
  <si>
    <t>CSO Art.  58 LOSEP (Actuales)</t>
  </si>
  <si>
    <t>NÚMERO TOTAL CSO -  CSO Art.  58 LOSEP (Actuales)</t>
  </si>
  <si>
    <t>* Número total de contratos ocasionales  - Art.  58 LOSEP (Actuales)</t>
  </si>
  <si>
    <t>Nombres y Apellidos</t>
  </si>
  <si>
    <t>Cédula de Identidad</t>
  </si>
  <si>
    <t>Salario básico unificado del trabajador privado a la fecha:</t>
  </si>
  <si>
    <t>sdfsdf</t>
  </si>
  <si>
    <t>sdfsd</t>
  </si>
  <si>
    <t>INSTRUMENTOS TÉCNICOS DE APLICACIÓN</t>
  </si>
  <si>
    <t>Nª</t>
  </si>
  <si>
    <t>PRO-MDT-PTH-01 FOR 05 EXT</t>
  </si>
  <si>
    <t>PRO-MDT-PTH-01 FOR 03 EXT</t>
  </si>
  <si>
    <t>LISTA DE ASIGNACIONES PARA TRASPASOS DE PUESTOS A OTRAS UNIDADES O INSTITUCIONES</t>
  </si>
  <si>
    <t>LISTA DE ASIGNACIONES PARA HABILITACIÓN DE PARTIDAS VACANTES</t>
  </si>
  <si>
    <t>INFORME DE PLAN CONSOLIDADO DE LA PLANIFICACIÓN DEL TALENTO HUMANO</t>
  </si>
  <si>
    <t>________________________</t>
  </si>
  <si>
    <t>-------------------</t>
  </si>
  <si>
    <t>1 de 1</t>
  </si>
  <si>
    <t>AÑO</t>
  </si>
  <si>
    <t>REPORTE DE BRECHAS POR UNIDAD, PROCESOS O PROYECTO</t>
  </si>
  <si>
    <r>
      <rPr>
        <b/>
        <i/>
        <sz val="8"/>
        <color theme="1"/>
        <rFont val="Century Gothic"/>
        <family val="2"/>
      </rPr>
      <t>SUMATORIA B:</t>
    </r>
    <r>
      <rPr>
        <sz val="8"/>
        <color theme="1"/>
        <rFont val="Century Gothic"/>
        <family val="2"/>
      </rPr>
      <t>TRABAJADORES Y OBREROS BAJO EL CÓDIGO DEL TRABAJO:</t>
    </r>
  </si>
  <si>
    <t>NÚMERO DE SERVIDORES ACTUALES EN BASE A LA MODALIDAD</t>
  </si>
  <si>
    <t>OTROS REGÍMENES ESPECIALES</t>
  </si>
  <si>
    <t>VACANTES</t>
  </si>
  <si>
    <t>AUTORIDAD RESPONSABLE</t>
  </si>
  <si>
    <t>DIFERENCIA ENTRE REQUERIDOS Y EXCEDENTES</t>
  </si>
  <si>
    <t>ANÁLISIS DE BRECHAS POR PROCESOS</t>
  </si>
  <si>
    <t xml:space="preserve">Ejecución de procesos  </t>
  </si>
  <si>
    <r>
      <rPr>
        <b/>
        <sz val="7"/>
        <rFont val="Century Gothic"/>
        <family val="2"/>
      </rPr>
      <t>Nota:</t>
    </r>
    <r>
      <rPr>
        <sz val="7"/>
        <rFont val="Century Gothic"/>
        <family val="2"/>
      </rPr>
      <t xml:space="preserve"> En la celda correspondiente a Unidad interna o institución de destino, si aún no se ha identificado el destino  se establecerá que: " Está en Proceso"</t>
    </r>
  </si>
  <si>
    <t xml:space="preserve">Renuncia Voluntaria con Compensación </t>
  </si>
  <si>
    <t>RENUNCIA VOLUNTARIA CON COMPENSACIÓN</t>
  </si>
  <si>
    <t xml:space="preserve">SUBTOTAL DE RENUNCIA VOLUNTARIA CON COMPENSACIÓN </t>
  </si>
  <si>
    <t xml:space="preserve">CÁCULO RENUNCIAS VOLUNTARIAS CON COMPENSACIÓN </t>
  </si>
  <si>
    <t>MONTO DE COMPENSACIÓN</t>
  </si>
  <si>
    <t xml:space="preserve">Número de Imposiciones en la misma Institución </t>
  </si>
  <si>
    <t>Grado de Discapacidad</t>
  </si>
  <si>
    <t>Fecha de Salida
(dd/mm/aa)</t>
  </si>
  <si>
    <t xml:space="preserve">Responsable de la UATH </t>
  </si>
  <si>
    <t>ANÁLISIS DE BRECHAS POR PROCESO</t>
  </si>
  <si>
    <t>CONTENIDO DEL PLAN DE OPTIMIZACIÓN Y RACIONALIZACIÓN</t>
  </si>
  <si>
    <t>RESPONSABLE DE LA UATH</t>
  </si>
  <si>
    <t>AUTORIDAD RESPONSABLE:</t>
  </si>
  <si>
    <t>CONSOLIDACIÓN DE BRECHAS POR PROCESOS</t>
  </si>
  <si>
    <t>CONSOLIDACIÓN DE BRECHAS POR ROL</t>
  </si>
  <si>
    <t>CONSOLIDACIÓN OPTIMIZACIÓN Y RACIONALIZACIÓN</t>
  </si>
  <si>
    <t>Lista de asignaciones para revisión a la clasificación de partidas vacantes con presupuesto</t>
  </si>
  <si>
    <t>* Número total de creaciones con cargo al rubro de CSO Disposición Transitoria Undécima</t>
  </si>
  <si>
    <t xml:space="preserve"> *Número total de Jubilación No Obligatoria Discapacidad</t>
  </si>
  <si>
    <t xml:space="preserve">* Número total de revisiones a la clasificación por diferencia de brechas </t>
  </si>
  <si>
    <t>DIFERENCIA ENTRE SITUACIÓN ACTUAL Y PROPUESTA</t>
  </si>
  <si>
    <t>AÑO 2023</t>
  </si>
  <si>
    <t>AÑO 2024</t>
  </si>
  <si>
    <t>AÑO 2025</t>
  </si>
  <si>
    <t>AÑO 2026</t>
  </si>
  <si>
    <t>AÑO 2027</t>
  </si>
  <si>
    <t>AÑO 2028</t>
  </si>
  <si>
    <t>AÑO 2029</t>
  </si>
  <si>
    <t>AÑO 2030</t>
  </si>
  <si>
    <r>
      <rPr>
        <b/>
        <i/>
        <sz val="8"/>
        <color theme="1"/>
        <rFont val="Century Gothic"/>
        <family val="2"/>
      </rPr>
      <t>SUMATORIA A:</t>
    </r>
    <r>
      <rPr>
        <sz val="8"/>
        <color theme="1"/>
        <rFont val="Century Gothic"/>
        <family val="2"/>
      </rPr>
      <t xml:space="preserve"> SERVIDORES DE LAS ESCALAS DE 10 Y 22 GRADOS:</t>
    </r>
  </si>
  <si>
    <t>CONTRATO DE SERVICIOS OCASIONALES ESCALA DE 22 GRADOS</t>
  </si>
  <si>
    <t>REQUERIDOS Y EXCEDENTES ESCALA DE 22 GRADOS</t>
  </si>
  <si>
    <t>* Número total de Jubilación No Obligatoria desde 60 años hasta 69 años</t>
  </si>
  <si>
    <t>* Número total de Renuncia Voluntaria con Compensación</t>
  </si>
  <si>
    <t>* Número total de Jubilación Obligatoria invalidez</t>
  </si>
  <si>
    <t>LISTA DE ASIGNACIONES PARA REVISIÓN A LA CLASIFICACIÓN DE PARTIDAS VACANTES CON PRESUPUESTO</t>
  </si>
  <si>
    <t>6. Nivel o tipo de proceso (Gobernante, Sustantivo, Adjetivo)</t>
  </si>
  <si>
    <t>AÑO 2031</t>
  </si>
  <si>
    <t>AÑO 2032</t>
  </si>
  <si>
    <t>01</t>
  </si>
  <si>
    <t>SP15</t>
  </si>
  <si>
    <t>Servidor Público 15</t>
  </si>
  <si>
    <t>SP16</t>
  </si>
  <si>
    <t>Servidor Público 16</t>
  </si>
  <si>
    <t xml:space="preserve">      Servicios</t>
  </si>
  <si>
    <t>Institucional</t>
  </si>
  <si>
    <t>Interinstitucional</t>
  </si>
  <si>
    <t>Salario básico unificado del trabajador privado: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</si>
</sst>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\ * #,##0.00_);_(&quot;$&quot;\ * \(#,##0.00\);_(&quot;$&quot;\ * &quot;-&quot;??_);_(@_)"/>
    <numFmt numFmtId="165" formatCode="[$$-300A]\ #,##0;[Red][$$-300A]\ #,##0"/>
    <numFmt numFmtId="166" formatCode="&quot;$&quot;\ #,##0.000;[Red]&quot;$&quot;\ #,##0.000"/>
    <numFmt numFmtId="167" formatCode="yyyy\-mm\-dd;@"/>
    <numFmt numFmtId="168" formatCode="[$$-300A]\ #,##0.00"/>
    <numFmt numFmtId="169" formatCode="&quot;$&quot;\ #,##0.00"/>
    <numFmt numFmtId="170" formatCode="#,##0;[Red]#,##0"/>
    <numFmt numFmtId="171" formatCode="[$$-2C0A]\ #,##0.00"/>
    <numFmt numFmtId="172" formatCode="[$-C0A]d\ &quot;de&quot;\ mmmm\ &quot;de&quot;\ yyyy;@"/>
    <numFmt numFmtId="173" formatCode="[$$-300A]\ #,##0.00;[Red][$$-300A]\ #,##0.00"/>
    <numFmt numFmtId="174" formatCode="&quot;$&quot;\ #,##0.00;[Red]&quot;$&quot;\ #,##0.00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6.5"/>
      <name val="Century Gothic"/>
      <family val="2"/>
    </font>
    <font>
      <sz val="6"/>
      <name val="Century Gothic"/>
      <family val="2"/>
    </font>
    <font>
      <b/>
      <sz val="11"/>
      <name val="Century Gothic"/>
      <family val="2"/>
    </font>
    <font>
      <sz val="6.5"/>
      <name val="Century Gothic"/>
      <family val="2"/>
    </font>
    <font>
      <sz val="7"/>
      <name val="Century Gothic"/>
      <family val="2"/>
    </font>
    <font>
      <sz val="8"/>
      <name val="Century Gothic"/>
      <family val="2"/>
    </font>
    <font>
      <b/>
      <sz val="10"/>
      <color theme="1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color theme="1"/>
      <name val="Calibri"/>
      <family val="2"/>
      <scheme val="minor"/>
    </font>
    <font>
      <b/>
      <u/>
      <sz val="6"/>
      <color theme="1"/>
      <name val="Century Gothic"/>
      <family val="2"/>
    </font>
    <font>
      <sz val="5"/>
      <color theme="1"/>
      <name val="Century Gothic"/>
      <family val="2"/>
    </font>
    <font>
      <b/>
      <sz val="6"/>
      <color theme="1"/>
      <name val="Century Gothic"/>
      <family val="2"/>
    </font>
    <font>
      <b/>
      <sz val="11"/>
      <color theme="3"/>
      <name val="Calibri"/>
      <family val="2"/>
      <scheme val="minor"/>
    </font>
    <font>
      <sz val="6"/>
      <color theme="1"/>
      <name val="Century Gothic"/>
      <family val="2"/>
    </font>
    <font>
      <b/>
      <u/>
      <sz val="5"/>
      <color theme="1"/>
      <name val="Century Gothic"/>
      <family val="2"/>
    </font>
    <font>
      <b/>
      <sz val="6"/>
      <name val="Century Gothic"/>
      <family val="2"/>
    </font>
    <font>
      <b/>
      <i/>
      <u/>
      <sz val="14"/>
      <color theme="3" tint="-0.249977111117893"/>
      <name val="Arial"/>
      <family val="2"/>
    </font>
    <font>
      <b/>
      <sz val="8"/>
      <color theme="3"/>
      <name val="Century Gothic"/>
      <family val="2"/>
    </font>
    <font>
      <sz val="7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rgb="FF548DD4"/>
      <name val="Century Gothic"/>
      <family val="2"/>
    </font>
    <font>
      <b/>
      <sz val="5"/>
      <color theme="1"/>
      <name val="Century Gothic"/>
      <family val="2"/>
    </font>
    <font>
      <b/>
      <i/>
      <sz val="5"/>
      <name val="Century Gothic"/>
      <family val="2"/>
    </font>
    <font>
      <b/>
      <sz val="5"/>
      <name val="Century Gothic"/>
      <family val="2"/>
    </font>
    <font>
      <sz val="5"/>
      <name val="Century Gothic"/>
      <family val="2"/>
    </font>
    <font>
      <b/>
      <i/>
      <u/>
      <sz val="5"/>
      <color theme="1"/>
      <name val="Century Gothic"/>
      <family val="2"/>
    </font>
    <font>
      <sz val="4"/>
      <color theme="1"/>
      <name val="Century Gothic"/>
      <family val="2"/>
    </font>
    <font>
      <b/>
      <u/>
      <sz val="4"/>
      <color theme="1"/>
      <name val="Century Gothic"/>
      <family val="2"/>
    </font>
    <font>
      <u/>
      <sz val="4"/>
      <color theme="1"/>
      <name val="Century Gothic"/>
      <family val="2"/>
    </font>
    <font>
      <b/>
      <i/>
      <sz val="5"/>
      <color theme="1"/>
      <name val="Century Gothic"/>
      <family val="2"/>
    </font>
    <font>
      <b/>
      <i/>
      <sz val="4.5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Wingdings"/>
      <charset val="2"/>
    </font>
    <font>
      <sz val="11"/>
      <color theme="1"/>
      <name val="Wingdings"/>
      <charset val="2"/>
    </font>
    <font>
      <b/>
      <sz val="7"/>
      <color theme="1"/>
      <name val="Century Gothic"/>
      <family val="2"/>
    </font>
    <font>
      <sz val="9"/>
      <color theme="1"/>
      <name val="Century Gothic"/>
      <family val="2"/>
    </font>
    <font>
      <b/>
      <u/>
      <sz val="7"/>
      <color theme="1"/>
      <name val="Century Gothic"/>
      <family val="2"/>
    </font>
    <font>
      <b/>
      <sz val="4"/>
      <name val="Century Gothic"/>
      <family val="2"/>
    </font>
    <font>
      <sz val="4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4"/>
      <name val="Calibri"/>
      <family val="2"/>
      <scheme val="minor"/>
    </font>
    <font>
      <sz val="4"/>
      <color theme="1"/>
      <name val="Arial"/>
      <family val="2"/>
    </font>
    <font>
      <sz val="4"/>
      <name val="Century Gothic"/>
      <family val="2"/>
    </font>
    <font>
      <sz val="5"/>
      <color theme="1"/>
      <name val="Calibri"/>
      <family val="2"/>
      <scheme val="minor"/>
    </font>
    <font>
      <sz val="2.8"/>
      <color theme="1"/>
      <name val="Century Gothic"/>
      <family val="2"/>
    </font>
    <font>
      <b/>
      <sz val="7"/>
      <color theme="3"/>
      <name val="Century Gothic"/>
      <family val="2"/>
    </font>
    <font>
      <b/>
      <sz val="6"/>
      <color theme="3"/>
      <name val="Century Gothic"/>
      <family val="2"/>
    </font>
    <font>
      <b/>
      <sz val="4.5"/>
      <color theme="1"/>
      <name val="Century Gothic"/>
      <family val="2"/>
    </font>
    <font>
      <sz val="8"/>
      <color rgb="FF000000"/>
      <name val="Century Gothic"/>
      <family val="2"/>
    </font>
    <font>
      <b/>
      <sz val="4"/>
      <color theme="1"/>
      <name val="Century Gothic"/>
      <family val="2"/>
    </font>
    <font>
      <b/>
      <sz val="7"/>
      <name val="Century Gothic"/>
      <family val="2"/>
    </font>
    <font>
      <b/>
      <i/>
      <sz val="8"/>
      <color theme="1"/>
      <name val="Century Gothic"/>
      <family val="2"/>
    </font>
    <font>
      <b/>
      <sz val="8"/>
      <color rgb="FFFF0000"/>
      <name val="Palatino Linotype"/>
      <family val="1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entury Gothic"/>
      <family val="2"/>
    </font>
    <font>
      <sz val="10"/>
      <color rgb="FFFF0000"/>
      <name val="Century Gothic"/>
      <family val="2"/>
    </font>
    <font>
      <sz val="6"/>
      <color rgb="FFFF0000"/>
      <name val="Century Gothic"/>
      <family val="2"/>
    </font>
    <font>
      <b/>
      <u/>
      <sz val="6"/>
      <name val="Century Gothic"/>
      <family val="2"/>
    </font>
    <font>
      <u/>
      <sz val="6"/>
      <name val="Century Gothic"/>
      <family val="2"/>
    </font>
    <font>
      <b/>
      <sz val="8"/>
      <name val="Arial"/>
      <family val="2"/>
    </font>
    <font>
      <b/>
      <sz val="5"/>
      <name val="Arial"/>
      <family val="2"/>
    </font>
    <font>
      <sz val="9"/>
      <color theme="1"/>
      <name val="Calibri"/>
      <family val="2"/>
      <scheme val="minor"/>
    </font>
    <font>
      <sz val="11"/>
      <name val="Century Gothic"/>
      <family val="2"/>
    </font>
    <font>
      <b/>
      <sz val="8"/>
      <color rgb="FF548DD4"/>
      <name val="Century Gothic"/>
      <family val="2"/>
    </font>
    <font>
      <b/>
      <sz val="12"/>
      <name val="Century Gothic"/>
      <family val="2"/>
    </font>
    <font>
      <b/>
      <sz val="12"/>
      <color theme="1"/>
      <name val="Century Gothic"/>
      <family val="2"/>
    </font>
    <font>
      <b/>
      <sz val="5.5"/>
      <color theme="1"/>
      <name val="Century Gothic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E8AD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0" fontId="18" fillId="0" borderId="23" applyNumberFormat="0" applyFill="0" applyAlignment="0" applyProtection="0"/>
    <xf numFmtId="0" fontId="1" fillId="0" borderId="0"/>
    <xf numFmtId="165" fontId="60" fillId="0" borderId="0"/>
    <xf numFmtId="165" fontId="60" fillId="0" borderId="0"/>
    <xf numFmtId="165" fontId="60" fillId="0" borderId="0"/>
    <xf numFmtId="165" fontId="60" fillId="0" borderId="0"/>
    <xf numFmtId="168" fontId="60" fillId="0" borderId="0"/>
    <xf numFmtId="168" fontId="60" fillId="0" borderId="0"/>
    <xf numFmtId="165" fontId="60" fillId="0" borderId="0"/>
    <xf numFmtId="165" fontId="60" fillId="0" borderId="0"/>
    <xf numFmtId="165" fontId="60" fillId="0" borderId="0"/>
    <xf numFmtId="168" fontId="60" fillId="0" borderId="0"/>
    <xf numFmtId="168" fontId="1" fillId="0" borderId="0"/>
    <xf numFmtId="168" fontId="1" fillId="0" borderId="0"/>
    <xf numFmtId="168" fontId="1" fillId="0" borderId="0"/>
    <xf numFmtId="165" fontId="60" fillId="0" borderId="0"/>
    <xf numFmtId="165" fontId="60" fillId="0" borderId="0"/>
    <xf numFmtId="165" fontId="60" fillId="0" borderId="0"/>
    <xf numFmtId="165" fontId="60" fillId="0" borderId="0"/>
  </cellStyleXfs>
  <cellXfs count="945">
    <xf numFmtId="0" fontId="0" fillId="0" borderId="0" xfId="0"/>
    <xf numFmtId="0" fontId="19" fillId="2" borderId="7" xfId="0" applyFont="1" applyFill="1" applyBorder="1" applyAlignment="1" applyProtection="1">
      <alignment vertical="center" wrapText="1"/>
      <protection hidden="1"/>
    </xf>
    <xf numFmtId="0" fontId="19" fillId="0" borderId="7" xfId="0" applyFont="1" applyBorder="1" applyProtection="1">
      <protection hidden="1"/>
    </xf>
    <xf numFmtId="0" fontId="23" fillId="2" borderId="7" xfId="2" applyFont="1" applyFill="1" applyBorder="1" applyAlignment="1" applyProtection="1">
      <alignment vertical="center" wrapText="1"/>
      <protection hidden="1"/>
    </xf>
    <xf numFmtId="0" fontId="2" fillId="2" borderId="0" xfId="0" applyFont="1" applyFill="1"/>
    <xf numFmtId="0" fontId="16" fillId="2" borderId="0" xfId="0" applyFont="1" applyFill="1" applyAlignment="1" applyProtection="1">
      <alignment vertical="center" wrapText="1"/>
      <protection hidden="1"/>
    </xf>
    <xf numFmtId="0" fontId="16" fillId="0" borderId="0" xfId="0" applyFont="1" applyProtection="1">
      <protection hidden="1"/>
    </xf>
    <xf numFmtId="0" fontId="27" fillId="2" borderId="0" xfId="0" applyFont="1" applyFill="1" applyAlignment="1" applyProtection="1">
      <alignment horizontal="center" vertical="center" wrapText="1"/>
      <protection hidden="1"/>
    </xf>
    <xf numFmtId="1" fontId="16" fillId="2" borderId="0" xfId="0" applyNumberFormat="1" applyFont="1" applyFill="1" applyAlignment="1" applyProtection="1">
      <alignment horizontal="center" vertical="center" wrapText="1"/>
      <protection hidden="1"/>
    </xf>
    <xf numFmtId="0" fontId="32" fillId="2" borderId="0" xfId="0" applyFont="1" applyFill="1" applyAlignment="1" applyProtection="1">
      <alignment vertical="center" wrapText="1"/>
      <protection hidden="1"/>
    </xf>
    <xf numFmtId="0" fontId="32" fillId="0" borderId="0" xfId="0" applyFont="1" applyProtection="1">
      <protection hidden="1"/>
    </xf>
    <xf numFmtId="0" fontId="33" fillId="2" borderId="0" xfId="0" applyFont="1" applyFill="1" applyAlignment="1" applyProtection="1">
      <alignment vertical="center"/>
      <protection hidden="1"/>
    </xf>
    <xf numFmtId="0" fontId="33" fillId="2" borderId="0" xfId="0" applyFont="1" applyFill="1" applyProtection="1">
      <protection hidden="1"/>
    </xf>
    <xf numFmtId="0" fontId="33" fillId="2" borderId="0" xfId="0" applyFont="1" applyFill="1" applyAlignment="1" applyProtection="1">
      <alignment horizontal="center" vertical="center"/>
      <protection hidden="1"/>
    </xf>
    <xf numFmtId="0" fontId="32" fillId="2" borderId="7" xfId="0" applyFont="1" applyFill="1" applyBorder="1" applyAlignment="1" applyProtection="1">
      <alignment vertical="center" wrapText="1"/>
      <protection hidden="1"/>
    </xf>
    <xf numFmtId="0" fontId="32" fillId="2" borderId="0" xfId="0" applyFont="1" applyFill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/>
      <protection hidden="1"/>
    </xf>
    <xf numFmtId="0" fontId="33" fillId="2" borderId="8" xfId="0" applyFont="1" applyFill="1" applyBorder="1" applyAlignment="1" applyProtection="1">
      <alignment vertical="center"/>
      <protection hidden="1"/>
    </xf>
    <xf numFmtId="0" fontId="32" fillId="2" borderId="7" xfId="0" applyFont="1" applyFill="1" applyBorder="1" applyAlignment="1" applyProtection="1">
      <alignment horizontal="center" vertical="center" wrapText="1"/>
      <protection hidden="1"/>
    </xf>
    <xf numFmtId="0" fontId="16" fillId="2" borderId="8" xfId="0" applyFont="1" applyFill="1" applyBorder="1" applyAlignment="1" applyProtection="1">
      <alignment vertical="center" wrapText="1"/>
      <protection hidden="1"/>
    </xf>
    <xf numFmtId="0" fontId="16" fillId="2" borderId="7" xfId="0" applyFont="1" applyFill="1" applyBorder="1" applyAlignment="1" applyProtection="1">
      <alignment vertical="center" wrapText="1"/>
      <protection hidden="1"/>
    </xf>
    <xf numFmtId="0" fontId="16" fillId="2" borderId="8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0" fontId="35" fillId="2" borderId="0" xfId="0" applyFont="1" applyFill="1" applyAlignment="1" applyProtection="1">
      <alignment vertical="center" wrapText="1"/>
      <protection hidden="1"/>
    </xf>
    <xf numFmtId="0" fontId="16" fillId="2" borderId="7" xfId="0" applyFont="1" applyFill="1" applyBorder="1" applyAlignment="1" applyProtection="1">
      <alignment horizontal="center" vertical="center" wrapText="1"/>
      <protection hidden="1"/>
    </xf>
    <xf numFmtId="0" fontId="27" fillId="8" borderId="0" xfId="0" applyFont="1" applyFill="1" applyAlignment="1" applyProtection="1">
      <alignment horizontal="center" vertical="center" wrapText="1"/>
      <protection hidden="1"/>
    </xf>
    <xf numFmtId="0" fontId="16" fillId="2" borderId="0" xfId="0" applyFont="1" applyFill="1" applyAlignment="1" applyProtection="1">
      <alignment horizontal="left" vertical="center" wrapText="1"/>
      <protection hidden="1"/>
    </xf>
    <xf numFmtId="0" fontId="16" fillId="2" borderId="8" xfId="0" applyFont="1" applyFill="1" applyBorder="1" applyAlignment="1" applyProtection="1">
      <alignment horizontal="left" vertical="center" wrapText="1"/>
      <protection hidden="1"/>
    </xf>
    <xf numFmtId="0" fontId="35" fillId="2" borderId="0" xfId="0" applyFont="1" applyFill="1" applyAlignment="1" applyProtection="1">
      <alignment horizontal="center" vertical="center" wrapText="1"/>
      <protection hidden="1"/>
    </xf>
    <xf numFmtId="0" fontId="27" fillId="4" borderId="2" xfId="0" applyFont="1" applyFill="1" applyBorder="1" applyAlignment="1" applyProtection="1">
      <alignment horizontal="center" textRotation="90" wrapText="1"/>
      <protection hidden="1"/>
    </xf>
    <xf numFmtId="0" fontId="27" fillId="13" borderId="2" xfId="0" applyFont="1" applyFill="1" applyBorder="1" applyAlignment="1" applyProtection="1">
      <alignment horizontal="center" textRotation="90" wrapText="1"/>
      <protection hidden="1"/>
    </xf>
    <xf numFmtId="0" fontId="27" fillId="8" borderId="2" xfId="0" applyFont="1" applyFill="1" applyBorder="1" applyAlignment="1" applyProtection="1">
      <alignment horizontal="center" textRotation="90" wrapText="1"/>
      <protection hidden="1"/>
    </xf>
    <xf numFmtId="0" fontId="35" fillId="2" borderId="8" xfId="0" applyFont="1" applyFill="1" applyBorder="1" applyAlignment="1" applyProtection="1">
      <alignment horizontal="center" vertical="center" wrapText="1"/>
      <protection hidden="1"/>
    </xf>
    <xf numFmtId="0" fontId="35" fillId="2" borderId="7" xfId="0" applyFont="1" applyFill="1" applyBorder="1" applyAlignment="1" applyProtection="1">
      <alignment horizontal="center" vertical="center" wrapText="1"/>
      <protection hidden="1"/>
    </xf>
    <xf numFmtId="0" fontId="27" fillId="2" borderId="0" xfId="0" applyFont="1" applyFill="1" applyAlignment="1" applyProtection="1">
      <alignment vertical="center" wrapText="1"/>
      <protection hidden="1"/>
    </xf>
    <xf numFmtId="0" fontId="27" fillId="2" borderId="8" xfId="0" applyFont="1" applyFill="1" applyBorder="1" applyAlignment="1" applyProtection="1">
      <alignment vertical="center" wrapText="1"/>
      <protection hidden="1"/>
    </xf>
    <xf numFmtId="0" fontId="27" fillId="2" borderId="8" xfId="0" applyFont="1" applyFill="1" applyBorder="1" applyAlignment="1" applyProtection="1">
      <alignment horizontal="center" vertical="center" wrapText="1"/>
      <protection hidden="1"/>
    </xf>
    <xf numFmtId="0" fontId="27" fillId="2" borderId="7" xfId="0" applyFont="1" applyFill="1" applyBorder="1" applyAlignment="1" applyProtection="1">
      <alignment vertical="center" wrapText="1"/>
      <protection hidden="1"/>
    </xf>
    <xf numFmtId="0" fontId="16" fillId="2" borderId="6" xfId="0" applyFont="1" applyFill="1" applyBorder="1" applyAlignment="1" applyProtection="1">
      <alignment vertical="center" wrapText="1"/>
      <protection hidden="1"/>
    </xf>
    <xf numFmtId="0" fontId="16" fillId="2" borderId="5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2" fillId="2" borderId="0" xfId="0" applyFont="1" applyFill="1" applyProtection="1">
      <protection hidden="1"/>
    </xf>
    <xf numFmtId="0" fontId="22" fillId="2" borderId="0" xfId="0" applyFont="1" applyFill="1" applyAlignment="1" applyProtection="1">
      <alignment vertical="center" wrapText="1"/>
      <protection hidden="1"/>
    </xf>
    <xf numFmtId="0" fontId="22" fillId="2" borderId="8" xfId="0" applyFont="1" applyFill="1" applyBorder="1" applyAlignment="1" applyProtection="1">
      <alignment vertical="center" wrapText="1"/>
      <protection hidden="1"/>
    </xf>
    <xf numFmtId="0" fontId="2" fillId="2" borderId="8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2" fillId="2" borderId="7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2" fillId="2" borderId="5" xfId="0" applyFont="1" applyFill="1" applyBorder="1" applyAlignment="1" applyProtection="1">
      <alignment wrapText="1"/>
      <protection hidden="1"/>
    </xf>
    <xf numFmtId="0" fontId="2" fillId="2" borderId="4" xfId="0" applyFont="1" applyFill="1" applyBorder="1" applyProtection="1">
      <protection hidden="1"/>
    </xf>
    <xf numFmtId="0" fontId="38" fillId="2" borderId="0" xfId="0" applyFont="1" applyFill="1" applyAlignment="1" applyProtection="1">
      <alignment vertical="center" wrapText="1"/>
      <protection hidden="1"/>
    </xf>
    <xf numFmtId="0" fontId="32" fillId="2" borderId="11" xfId="0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alignment vertical="center" wrapText="1"/>
      <protection hidden="1"/>
    </xf>
    <xf numFmtId="0" fontId="23" fillId="2" borderId="0" xfId="2" applyFont="1" applyFill="1" applyBorder="1" applyAlignment="1" applyProtection="1">
      <alignment vertical="center" wrapText="1"/>
      <protection hidden="1"/>
    </xf>
    <xf numFmtId="0" fontId="36" fillId="2" borderId="0" xfId="0" applyFont="1" applyFill="1" applyAlignment="1" applyProtection="1">
      <alignment horizontal="center" wrapText="1"/>
      <protection hidden="1"/>
    </xf>
    <xf numFmtId="0" fontId="7" fillId="2" borderId="0" xfId="0" applyFont="1" applyFill="1" applyProtection="1">
      <protection hidden="1"/>
    </xf>
    <xf numFmtId="0" fontId="24" fillId="2" borderId="5" xfId="0" applyFont="1" applyFill="1" applyBorder="1" applyAlignment="1" applyProtection="1">
      <alignment vertical="center" wrapText="1"/>
      <protection hidden="1"/>
    </xf>
    <xf numFmtId="0" fontId="24" fillId="2" borderId="0" xfId="0" applyFont="1" applyFill="1" applyAlignment="1" applyProtection="1">
      <alignment vertical="center" wrapText="1"/>
      <protection hidden="1"/>
    </xf>
    <xf numFmtId="0" fontId="9" fillId="4" borderId="2" xfId="0" applyFont="1" applyFill="1" applyBorder="1" applyAlignment="1" applyProtection="1">
      <alignment horizontal="center" textRotation="90" wrapText="1"/>
      <protection hidden="1"/>
    </xf>
    <xf numFmtId="0" fontId="9" fillId="5" borderId="2" xfId="0" applyFont="1" applyFill="1" applyBorder="1" applyAlignment="1" applyProtection="1">
      <alignment horizontal="center" textRotation="90" wrapText="1"/>
      <protection hidden="1"/>
    </xf>
    <xf numFmtId="0" fontId="9" fillId="14" borderId="2" xfId="0" applyFont="1" applyFill="1" applyBorder="1" applyAlignment="1" applyProtection="1">
      <alignment horizontal="center" textRotation="90" wrapText="1"/>
      <protection hidden="1"/>
    </xf>
    <xf numFmtId="0" fontId="9" fillId="7" borderId="2" xfId="0" applyFont="1" applyFill="1" applyBorder="1" applyAlignment="1" applyProtection="1">
      <alignment horizontal="center" textRotation="90" wrapText="1"/>
      <protection hidden="1"/>
    </xf>
    <xf numFmtId="0" fontId="42" fillId="2" borderId="0" xfId="0" applyFont="1" applyFill="1" applyAlignment="1" applyProtection="1">
      <alignment vertical="center" wrapText="1"/>
      <protection hidden="1"/>
    </xf>
    <xf numFmtId="0" fontId="37" fillId="2" borderId="0" xfId="0" applyFont="1" applyFill="1" applyAlignment="1" applyProtection="1">
      <alignment vertical="center" wrapText="1"/>
      <protection hidden="1"/>
    </xf>
    <xf numFmtId="0" fontId="17" fillId="4" borderId="2" xfId="0" applyFont="1" applyFill="1" applyBorder="1" applyAlignment="1" applyProtection="1">
      <alignment horizontal="center" textRotation="90" wrapText="1"/>
      <protection hidden="1"/>
    </xf>
    <xf numFmtId="0" fontId="17" fillId="5" borderId="2" xfId="0" applyFont="1" applyFill="1" applyBorder="1" applyAlignment="1" applyProtection="1">
      <alignment horizontal="center" textRotation="90" wrapText="1"/>
      <protection hidden="1"/>
    </xf>
    <xf numFmtId="0" fontId="17" fillId="14" borderId="2" xfId="0" applyFont="1" applyFill="1" applyBorder="1" applyAlignment="1" applyProtection="1">
      <alignment horizontal="center" textRotation="90" wrapText="1"/>
      <protection hidden="1"/>
    </xf>
    <xf numFmtId="0" fontId="17" fillId="7" borderId="2" xfId="0" applyFont="1" applyFill="1" applyBorder="1" applyAlignment="1" applyProtection="1">
      <alignment horizontal="center" textRotation="90" wrapText="1"/>
      <protection hidden="1"/>
    </xf>
    <xf numFmtId="0" fontId="42" fillId="4" borderId="1" xfId="0" applyFont="1" applyFill="1" applyBorder="1" applyAlignment="1" applyProtection="1">
      <alignment horizontal="center" vertical="center" wrapText="1"/>
      <protection hidden="1"/>
    </xf>
    <xf numFmtId="0" fontId="39" fillId="4" borderId="24" xfId="0" applyFont="1" applyFill="1" applyBorder="1" applyAlignment="1" applyProtection="1">
      <alignment horizontal="center" vertical="center" wrapText="1"/>
      <protection hidden="1"/>
    </xf>
    <xf numFmtId="0" fontId="25" fillId="5" borderId="2" xfId="0" applyFont="1" applyFill="1" applyBorder="1" applyAlignment="1" applyProtection="1">
      <alignment horizontal="left" vertical="center" wrapText="1"/>
      <protection hidden="1"/>
    </xf>
    <xf numFmtId="0" fontId="25" fillId="4" borderId="2" xfId="0" applyFont="1" applyFill="1" applyBorder="1" applyAlignment="1" applyProtection="1">
      <alignment horizontal="left" vertical="center" wrapText="1"/>
      <protection hidden="1"/>
    </xf>
    <xf numFmtId="0" fontId="25" fillId="6" borderId="2" xfId="0" applyFont="1" applyFill="1" applyBorder="1" applyAlignment="1" applyProtection="1">
      <alignment horizontal="left" vertical="center" wrapText="1"/>
      <protection hidden="1"/>
    </xf>
    <xf numFmtId="0" fontId="25" fillId="7" borderId="2" xfId="0" applyFont="1" applyFill="1" applyBorder="1" applyAlignment="1" applyProtection="1">
      <alignment horizontal="left" vertical="center" wrapText="1"/>
      <protection hidden="1"/>
    </xf>
    <xf numFmtId="0" fontId="10" fillId="2" borderId="0" xfId="2" applyFont="1" applyFill="1" applyBorder="1" applyAlignment="1" applyProtection="1">
      <alignment wrapText="1"/>
      <protection hidden="1"/>
    </xf>
    <xf numFmtId="0" fontId="40" fillId="0" borderId="0" xfId="0" applyFont="1" applyProtection="1">
      <protection hidden="1"/>
    </xf>
    <xf numFmtId="0" fontId="32" fillId="2" borderId="0" xfId="0" applyFont="1" applyFill="1" applyAlignment="1" applyProtection="1">
      <alignment horizontal="center" vertical="center"/>
      <protection hidden="1"/>
    </xf>
    <xf numFmtId="0" fontId="42" fillId="5" borderId="1" xfId="0" applyFont="1" applyFill="1" applyBorder="1" applyAlignment="1" applyProtection="1">
      <alignment horizontal="center" vertical="center" wrapText="1"/>
      <protection hidden="1"/>
    </xf>
    <xf numFmtId="0" fontId="39" fillId="5" borderId="24" xfId="0" applyFont="1" applyFill="1" applyBorder="1" applyAlignment="1" applyProtection="1">
      <alignment horizontal="center" vertical="center" wrapText="1"/>
      <protection hidden="1"/>
    </xf>
    <xf numFmtId="0" fontId="42" fillId="14" borderId="1" xfId="0" applyFont="1" applyFill="1" applyBorder="1" applyAlignment="1" applyProtection="1">
      <alignment horizontal="center" vertical="center" wrapText="1"/>
      <protection hidden="1"/>
    </xf>
    <xf numFmtId="0" fontId="39" fillId="14" borderId="24" xfId="0" applyFont="1" applyFill="1" applyBorder="1" applyAlignment="1" applyProtection="1">
      <alignment horizontal="center" vertical="center" wrapText="1"/>
      <protection hidden="1"/>
    </xf>
    <xf numFmtId="0" fontId="42" fillId="7" borderId="1" xfId="0" applyFont="1" applyFill="1" applyBorder="1" applyAlignment="1" applyProtection="1">
      <alignment horizontal="center" vertical="center" wrapText="1"/>
      <protection hidden="1"/>
    </xf>
    <xf numFmtId="0" fontId="39" fillId="7" borderId="24" xfId="0" applyFont="1" applyFill="1" applyBorder="1" applyAlignment="1" applyProtection="1">
      <alignment horizontal="center" vertical="center" wrapText="1"/>
      <protection hidden="1"/>
    </xf>
    <xf numFmtId="0" fontId="19" fillId="2" borderId="5" xfId="0" applyFont="1" applyFill="1" applyBorder="1" applyAlignment="1" applyProtection="1">
      <alignment vertical="center" wrapText="1"/>
      <protection hidden="1"/>
    </xf>
    <xf numFmtId="0" fontId="19" fillId="4" borderId="21" xfId="0" applyFont="1" applyFill="1" applyBorder="1" applyAlignment="1" applyProtection="1">
      <alignment horizontal="center" vertical="center" wrapText="1"/>
      <protection hidden="1"/>
    </xf>
    <xf numFmtId="0" fontId="19" fillId="2" borderId="0" xfId="0" applyFont="1" applyFill="1" applyAlignment="1" applyProtection="1">
      <alignment vertical="center" wrapText="1"/>
      <protection hidden="1"/>
    </xf>
    <xf numFmtId="0" fontId="19" fillId="5" borderId="21" xfId="0" applyFont="1" applyFill="1" applyBorder="1" applyAlignment="1" applyProtection="1">
      <alignment horizontal="center" vertical="center" wrapText="1"/>
      <protection hidden="1"/>
    </xf>
    <xf numFmtId="0" fontId="19" fillId="14" borderId="21" xfId="0" applyFont="1" applyFill="1" applyBorder="1" applyAlignment="1" applyProtection="1">
      <alignment horizontal="center" vertical="center" wrapText="1"/>
      <protection hidden="1"/>
    </xf>
    <xf numFmtId="0" fontId="19" fillId="7" borderId="21" xfId="0" applyFont="1" applyFill="1" applyBorder="1" applyAlignment="1" applyProtection="1">
      <alignment horizontal="center" vertical="center" wrapText="1"/>
      <protection hidden="1"/>
    </xf>
    <xf numFmtId="0" fontId="44" fillId="2" borderId="0" xfId="2" applyFont="1" applyFill="1" applyBorder="1" applyAlignment="1" applyProtection="1">
      <alignment horizontal="center" vertical="center" wrapText="1"/>
      <protection hidden="1"/>
    </xf>
    <xf numFmtId="0" fontId="47" fillId="2" borderId="0" xfId="2" applyFont="1" applyFill="1" applyBorder="1" applyAlignment="1" applyProtection="1">
      <alignment horizontal="center" vertical="center" wrapText="1"/>
      <protection hidden="1"/>
    </xf>
    <xf numFmtId="1" fontId="4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51" fillId="10" borderId="24" xfId="0" applyFont="1" applyFill="1" applyBorder="1" applyAlignment="1" applyProtection="1">
      <alignment horizontal="center" vertical="center" wrapText="1"/>
      <protection hidden="1"/>
    </xf>
    <xf numFmtId="0" fontId="21" fillId="2" borderId="7" xfId="0" applyFont="1" applyFill="1" applyBorder="1" applyAlignment="1" applyProtection="1">
      <alignment vertical="center" wrapText="1"/>
      <protection hidden="1"/>
    </xf>
    <xf numFmtId="0" fontId="49" fillId="6" borderId="21" xfId="0" applyFont="1" applyFill="1" applyBorder="1" applyAlignment="1" applyProtection="1">
      <alignment horizontal="center" vertical="center" wrapText="1"/>
      <protection hidden="1"/>
    </xf>
    <xf numFmtId="0" fontId="17" fillId="9" borderId="2" xfId="0" applyFont="1" applyFill="1" applyBorder="1" applyAlignment="1" applyProtection="1">
      <alignment horizontal="center" textRotation="90" wrapText="1"/>
      <protection hidden="1"/>
    </xf>
    <xf numFmtId="0" fontId="38" fillId="9" borderId="2" xfId="0" applyFont="1" applyFill="1" applyBorder="1" applyAlignment="1" applyProtection="1">
      <alignment horizontal="center" vertical="center" wrapText="1"/>
      <protection hidden="1"/>
    </xf>
    <xf numFmtId="0" fontId="19" fillId="11" borderId="1" xfId="0" applyFont="1" applyFill="1" applyBorder="1" applyAlignment="1" applyProtection="1">
      <alignment horizontal="center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 wrapText="1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34" fillId="2" borderId="0" xfId="0" applyFont="1" applyFill="1" applyAlignment="1" applyProtection="1">
      <alignment vertical="center"/>
      <protection hidden="1"/>
    </xf>
    <xf numFmtId="0" fontId="32" fillId="2" borderId="0" xfId="0" applyFont="1" applyFill="1" applyAlignment="1" applyProtection="1">
      <alignment horizontal="center" wrapText="1"/>
      <protection hidden="1"/>
    </xf>
    <xf numFmtId="0" fontId="33" fillId="2" borderId="8" xfId="0" applyFont="1" applyFill="1" applyBorder="1" applyProtection="1">
      <protection hidden="1"/>
    </xf>
    <xf numFmtId="0" fontId="16" fillId="2" borderId="15" xfId="0" applyFont="1" applyFill="1" applyBorder="1" applyAlignment="1" applyProtection="1">
      <alignment vertical="center"/>
      <protection hidden="1"/>
    </xf>
    <xf numFmtId="0" fontId="33" fillId="2" borderId="15" xfId="0" applyFont="1" applyFill="1" applyBorder="1" applyAlignment="1" applyProtection="1">
      <alignment horizontal="center" vertical="center"/>
      <protection hidden="1"/>
    </xf>
    <xf numFmtId="0" fontId="32" fillId="2" borderId="15" xfId="0" applyFont="1" applyFill="1" applyBorder="1" applyAlignment="1" applyProtection="1">
      <alignment horizontal="center" vertical="center" wrapText="1"/>
      <protection hidden="1"/>
    </xf>
    <xf numFmtId="0" fontId="33" fillId="2" borderId="15" xfId="0" applyFont="1" applyFill="1" applyBorder="1" applyAlignment="1" applyProtection="1">
      <alignment vertical="center"/>
      <protection hidden="1"/>
    </xf>
    <xf numFmtId="0" fontId="33" fillId="2" borderId="12" xfId="0" applyFont="1" applyFill="1" applyBorder="1" applyAlignment="1" applyProtection="1">
      <alignment vertical="center"/>
      <protection hidden="1"/>
    </xf>
    <xf numFmtId="0" fontId="17" fillId="5" borderId="2" xfId="0" applyFont="1" applyFill="1" applyBorder="1" applyAlignment="1" applyProtection="1">
      <alignment horizontal="center" textRotation="90" wrapText="1"/>
      <protection locked="0" hidden="1"/>
    </xf>
    <xf numFmtId="0" fontId="16" fillId="2" borderId="0" xfId="0" applyFont="1" applyFill="1" applyAlignment="1" applyProtection="1">
      <alignment vertical="center" wrapText="1"/>
      <protection locked="0" hidden="1"/>
    </xf>
    <xf numFmtId="0" fontId="10" fillId="2" borderId="8" xfId="2" applyFont="1" applyFill="1" applyBorder="1" applyAlignment="1" applyProtection="1">
      <alignment wrapText="1"/>
      <protection hidden="1"/>
    </xf>
    <xf numFmtId="14" fontId="10" fillId="2" borderId="8" xfId="2" applyNumberFormat="1" applyFont="1" applyFill="1" applyBorder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0" fillId="2" borderId="8" xfId="0" applyFill="1" applyBorder="1" applyProtection="1">
      <protection hidden="1"/>
    </xf>
    <xf numFmtId="0" fontId="46" fillId="2" borderId="0" xfId="0" applyFont="1" applyFill="1" applyAlignment="1" applyProtection="1">
      <alignment horizontal="center" vertical="center"/>
      <protection hidden="1"/>
    </xf>
    <xf numFmtId="0" fontId="45" fillId="2" borderId="8" xfId="0" applyFont="1" applyFill="1" applyBorder="1" applyProtection="1">
      <protection hidden="1"/>
    </xf>
    <xf numFmtId="0" fontId="48" fillId="2" borderId="8" xfId="0" applyFont="1" applyFill="1" applyBorder="1" applyAlignment="1" applyProtection="1">
      <alignment vertical="center" wrapText="1"/>
      <protection hidden="1"/>
    </xf>
    <xf numFmtId="0" fontId="0" fillId="0" borderId="7" xfId="0" applyBorder="1" applyProtection="1">
      <protection hidden="1"/>
    </xf>
    <xf numFmtId="0" fontId="45" fillId="2" borderId="0" xfId="0" applyFont="1" applyFill="1" applyProtection="1">
      <protection hidden="1"/>
    </xf>
    <xf numFmtId="0" fontId="0" fillId="2" borderId="7" xfId="0" applyFill="1" applyBorder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0" fillId="2" borderId="0" xfId="0" applyFont="1" applyFill="1" applyProtection="1">
      <protection hidden="1"/>
    </xf>
    <xf numFmtId="0" fontId="19" fillId="2" borderId="7" xfId="0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4" fillId="5" borderId="2" xfId="1" applyNumberFormat="1" applyFont="1" applyFill="1" applyBorder="1" applyAlignment="1" applyProtection="1">
      <alignment horizontal="left" vertical="center" wrapText="1"/>
      <protection hidden="1"/>
    </xf>
    <xf numFmtId="165" fontId="4" fillId="5" borderId="2" xfId="1" applyNumberFormat="1" applyFont="1" applyFill="1" applyBorder="1" applyAlignment="1" applyProtection="1">
      <alignment horizontal="center" vertical="center" wrapText="1"/>
      <protection hidden="1"/>
    </xf>
    <xf numFmtId="1" fontId="10" fillId="8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right" vertical="center" wrapText="1"/>
      <protection hidden="1"/>
    </xf>
    <xf numFmtId="0" fontId="2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2" fillId="2" borderId="0" xfId="0" applyFont="1" applyFill="1" applyAlignment="1" applyProtection="1">
      <alignment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2" fillId="0" borderId="6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0" fontId="2" fillId="0" borderId="0" xfId="0" applyFont="1"/>
    <xf numFmtId="0" fontId="2" fillId="2" borderId="7" xfId="0" applyFont="1" applyFill="1" applyBorder="1"/>
    <xf numFmtId="0" fontId="2" fillId="2" borderId="8" xfId="0" applyFont="1" applyFill="1" applyBorder="1"/>
    <xf numFmtId="0" fontId="3" fillId="5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2" fillId="2" borderId="11" xfId="0" applyFont="1" applyFill="1" applyBorder="1"/>
    <xf numFmtId="0" fontId="2" fillId="2" borderId="0" xfId="0" applyFont="1" applyFill="1" applyAlignment="1">
      <alignment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65" fontId="7" fillId="2" borderId="2" xfId="1" applyNumberFormat="1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/>
    <xf numFmtId="165" fontId="4" fillId="2" borderId="2" xfId="1" applyNumberFormat="1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165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1" applyNumberFormat="1" applyFont="1" applyFill="1" applyBorder="1" applyAlignment="1" applyProtection="1">
      <alignment horizontal="left" vertical="center" wrapText="1"/>
      <protection locked="0"/>
    </xf>
    <xf numFmtId="165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9" fillId="2" borderId="24" xfId="0" applyFont="1" applyFill="1" applyBorder="1" applyAlignment="1" applyProtection="1">
      <alignment horizontal="center" vertical="center" wrapText="1"/>
      <protection locked="0"/>
    </xf>
    <xf numFmtId="0" fontId="23" fillId="2" borderId="16" xfId="2" applyFont="1" applyFill="1" applyBorder="1" applyAlignment="1" applyProtection="1">
      <alignment horizontal="right" vertical="center" wrapText="1"/>
    </xf>
    <xf numFmtId="0" fontId="38" fillId="0" borderId="0" xfId="0" applyFont="1" applyAlignment="1">
      <alignment wrapText="1"/>
    </xf>
    <xf numFmtId="0" fontId="8" fillId="2" borderId="20" xfId="0" applyFont="1" applyFill="1" applyBorder="1" applyAlignment="1" applyProtection="1">
      <alignment horizontal="right" vertical="center" wrapText="1" indent="1"/>
      <protection hidden="1"/>
    </xf>
    <xf numFmtId="0" fontId="8" fillId="2" borderId="20" xfId="0" applyFont="1" applyFill="1" applyBorder="1" applyAlignment="1" applyProtection="1">
      <alignment horizontal="right" vertical="center" wrapText="1" indent="1"/>
      <protection locked="0"/>
    </xf>
    <xf numFmtId="0" fontId="8" fillId="2" borderId="10" xfId="0" applyFont="1" applyFill="1" applyBorder="1" applyAlignment="1" applyProtection="1">
      <alignment horizontal="right" vertical="center" wrapText="1" indent="1"/>
      <protection hidden="1"/>
    </xf>
    <xf numFmtId="0" fontId="8" fillId="2" borderId="13" xfId="0" applyFont="1" applyFill="1" applyBorder="1" applyAlignment="1" applyProtection="1">
      <alignment horizontal="right" vertical="center" wrapText="1" indent="1"/>
      <protection hidden="1"/>
    </xf>
    <xf numFmtId="165" fontId="4" fillId="2" borderId="2" xfId="1" applyNumberFormat="1" applyFont="1" applyFill="1" applyBorder="1" applyAlignment="1" applyProtection="1">
      <alignment horizontal="left" vertical="center" wrapText="1" indent="1"/>
      <protection locked="0"/>
    </xf>
    <xf numFmtId="165" fontId="7" fillId="2" borderId="2" xfId="1" applyNumberFormat="1" applyFont="1" applyFill="1" applyBorder="1" applyAlignment="1" applyProtection="1">
      <alignment horizontal="left" vertical="center" wrapText="1" indent="1"/>
      <protection locked="0"/>
    </xf>
    <xf numFmtId="165" fontId="4" fillId="2" borderId="2" xfId="1" applyNumberFormat="1" applyFont="1" applyFill="1" applyBorder="1" applyAlignment="1" applyProtection="1">
      <alignment vertical="center" wrapText="1"/>
      <protection locked="0"/>
    </xf>
    <xf numFmtId="165" fontId="7" fillId="2" borderId="2" xfId="1" applyNumberFormat="1" applyFont="1" applyFill="1" applyBorder="1" applyAlignment="1" applyProtection="1">
      <alignment vertical="center" wrapText="1"/>
      <protection locked="0"/>
    </xf>
    <xf numFmtId="49" fontId="7" fillId="2" borderId="2" xfId="1" applyNumberFormat="1" applyFont="1" applyFill="1" applyBorder="1" applyAlignment="1" applyProtection="1">
      <alignment vertical="center" wrapText="1"/>
      <protection locked="0"/>
    </xf>
    <xf numFmtId="0" fontId="55" fillId="0" borderId="2" xfId="0" applyFont="1" applyBorder="1" applyAlignment="1" applyProtection="1">
      <alignment horizontal="center" vertical="center" wrapText="1"/>
      <protection hidden="1"/>
    </xf>
    <xf numFmtId="164" fontId="55" fillId="0" borderId="2" xfId="1" applyFont="1" applyBorder="1" applyAlignment="1" applyProtection="1">
      <alignment horizontal="center" vertical="center" wrapText="1"/>
      <protection hidden="1"/>
    </xf>
    <xf numFmtId="0" fontId="38" fillId="0" borderId="2" xfId="0" applyFont="1" applyBorder="1" applyAlignment="1" applyProtection="1">
      <alignment horizontal="center" wrapText="1"/>
      <protection hidden="1"/>
    </xf>
    <xf numFmtId="0" fontId="55" fillId="0" borderId="2" xfId="0" applyFont="1" applyBorder="1" applyAlignment="1" applyProtection="1">
      <alignment horizontal="left" wrapText="1"/>
      <protection hidden="1"/>
    </xf>
    <xf numFmtId="0" fontId="38" fillId="0" borderId="2" xfId="0" applyFont="1" applyBorder="1" applyAlignment="1" applyProtection="1">
      <alignment wrapText="1"/>
      <protection hidden="1"/>
    </xf>
    <xf numFmtId="0" fontId="38" fillId="0" borderId="2" xfId="0" applyFont="1" applyBorder="1" applyAlignment="1" applyProtection="1">
      <alignment horizontal="left" wrapText="1"/>
      <protection hidden="1"/>
    </xf>
    <xf numFmtId="0" fontId="55" fillId="0" borderId="2" xfId="0" applyFont="1" applyBorder="1" applyAlignment="1" applyProtection="1">
      <alignment horizontal="left" vertical="center" wrapText="1"/>
      <protection hidden="1"/>
    </xf>
    <xf numFmtId="0" fontId="28" fillId="8" borderId="0" xfId="0" applyFont="1" applyFill="1" applyAlignment="1" applyProtection="1">
      <alignment horizontal="center" vertical="center" wrapText="1"/>
      <protection locked="0" hidden="1"/>
    </xf>
    <xf numFmtId="0" fontId="27" fillId="8" borderId="0" xfId="0" applyFont="1" applyFill="1" applyAlignment="1" applyProtection="1">
      <alignment horizontal="center" vertical="center" wrapText="1"/>
      <protection locked="0" hidden="1"/>
    </xf>
    <xf numFmtId="1" fontId="29" fillId="8" borderId="0" xfId="0" applyNumberFormat="1" applyFont="1" applyFill="1" applyAlignment="1" applyProtection="1">
      <alignment horizontal="center" vertical="center" wrapText="1"/>
      <protection hidden="1"/>
    </xf>
    <xf numFmtId="0" fontId="44" fillId="2" borderId="7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1" fontId="49" fillId="2" borderId="0" xfId="0" applyNumberFormat="1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2" fontId="49" fillId="2" borderId="0" xfId="0" applyNumberFormat="1" applyFont="1" applyFill="1" applyAlignment="1">
      <alignment horizontal="center" vertical="center" wrapText="1"/>
    </xf>
    <xf numFmtId="0" fontId="49" fillId="2" borderId="0" xfId="0" applyFont="1" applyFill="1" applyAlignment="1" applyProtection="1">
      <alignment horizontal="center" vertical="center" wrapText="1"/>
      <protection hidden="1"/>
    </xf>
    <xf numFmtId="0" fontId="42" fillId="2" borderId="0" xfId="0" applyFont="1" applyFill="1" applyAlignment="1" applyProtection="1">
      <alignment vertical="center" wrapText="1"/>
      <protection locked="0"/>
    </xf>
    <xf numFmtId="0" fontId="38" fillId="2" borderId="0" xfId="0" applyFont="1" applyFill="1" applyAlignment="1" applyProtection="1">
      <alignment horizontal="center" vertical="center" wrapText="1"/>
      <protection hidden="1"/>
    </xf>
    <xf numFmtId="0" fontId="10" fillId="2" borderId="0" xfId="0" applyFont="1" applyFill="1" applyAlignment="1">
      <alignment horizontal="right" vertical="center" wrapText="1"/>
    </xf>
    <xf numFmtId="0" fontId="2" fillId="2" borderId="6" xfId="0" applyFont="1" applyFill="1" applyBorder="1"/>
    <xf numFmtId="0" fontId="2" fillId="2" borderId="12" xfId="0" applyFont="1" applyFill="1" applyBorder="1"/>
    <xf numFmtId="0" fontId="11" fillId="2" borderId="0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8" fillId="2" borderId="0" xfId="2" applyFont="1" applyFill="1" applyBorder="1" applyAlignment="1" applyProtection="1">
      <alignment vertical="center" wrapText="1"/>
      <protection locked="0"/>
    </xf>
    <xf numFmtId="167" fontId="8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53" fillId="2" borderId="0" xfId="2" applyFont="1" applyFill="1" applyBorder="1" applyAlignment="1" applyProtection="1">
      <alignment horizontal="center" vertical="center" wrapText="1"/>
    </xf>
    <xf numFmtId="0" fontId="23" fillId="2" borderId="0" xfId="2" applyFont="1" applyFill="1" applyBorder="1" applyAlignment="1" applyProtection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/>
    <xf numFmtId="0" fontId="57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horizontal="center" wrapText="1"/>
      <protection hidden="1"/>
    </xf>
    <xf numFmtId="0" fontId="8" fillId="2" borderId="0" xfId="0" applyFont="1" applyFill="1" applyAlignment="1">
      <alignment horizontal="center" vertical="center" wrapText="1"/>
    </xf>
    <xf numFmtId="0" fontId="57" fillId="2" borderId="22" xfId="0" applyFont="1" applyFill="1" applyBorder="1" applyAlignment="1" applyProtection="1">
      <alignment vertical="center" wrapText="1"/>
      <protection hidden="1"/>
    </xf>
    <xf numFmtId="0" fontId="9" fillId="16" borderId="2" xfId="0" applyFont="1" applyFill="1" applyBorder="1" applyAlignment="1" applyProtection="1">
      <alignment horizontal="center" textRotation="90" wrapText="1"/>
      <protection hidden="1"/>
    </xf>
    <xf numFmtId="0" fontId="42" fillId="16" borderId="1" xfId="0" applyFont="1" applyFill="1" applyBorder="1" applyAlignment="1" applyProtection="1">
      <alignment horizontal="center" vertical="center" wrapText="1"/>
      <protection hidden="1"/>
    </xf>
    <xf numFmtId="0" fontId="19" fillId="16" borderId="21" xfId="0" applyFont="1" applyFill="1" applyBorder="1" applyAlignment="1" applyProtection="1">
      <alignment horizontal="center" vertical="center" wrapText="1"/>
      <protection hidden="1"/>
    </xf>
    <xf numFmtId="0" fontId="39" fillId="16" borderId="24" xfId="0" applyFont="1" applyFill="1" applyBorder="1" applyAlignment="1" applyProtection="1">
      <alignment horizontal="center" vertical="center" wrapText="1"/>
      <protection hidden="1"/>
    </xf>
    <xf numFmtId="0" fontId="9" fillId="13" borderId="2" xfId="0" applyFont="1" applyFill="1" applyBorder="1" applyAlignment="1" applyProtection="1">
      <alignment horizontal="center" textRotation="90" wrapText="1"/>
      <protection hidden="1"/>
    </xf>
    <xf numFmtId="0" fontId="42" fillId="13" borderId="1" xfId="0" applyFont="1" applyFill="1" applyBorder="1" applyAlignment="1" applyProtection="1">
      <alignment horizontal="center" vertical="center" wrapText="1"/>
      <protection hidden="1"/>
    </xf>
    <xf numFmtId="0" fontId="19" fillId="13" borderId="21" xfId="0" applyFont="1" applyFill="1" applyBorder="1" applyAlignment="1" applyProtection="1">
      <alignment horizontal="center" vertical="center" wrapText="1"/>
      <protection hidden="1"/>
    </xf>
    <xf numFmtId="0" fontId="39" fillId="13" borderId="24" xfId="0" applyFont="1" applyFill="1" applyBorder="1" applyAlignment="1" applyProtection="1">
      <alignment horizontal="center" vertical="center" wrapText="1"/>
      <protection hidden="1"/>
    </xf>
    <xf numFmtId="0" fontId="17" fillId="13" borderId="2" xfId="0" applyFont="1" applyFill="1" applyBorder="1" applyAlignment="1" applyProtection="1">
      <alignment horizontal="center" textRotation="90" wrapText="1"/>
      <protection hidden="1"/>
    </xf>
    <xf numFmtId="0" fontId="17" fillId="16" borderId="2" xfId="0" applyFont="1" applyFill="1" applyBorder="1" applyAlignment="1" applyProtection="1">
      <alignment horizontal="center" textRotation="90" wrapText="1"/>
      <protection hidden="1"/>
    </xf>
    <xf numFmtId="0" fontId="19" fillId="18" borderId="0" xfId="0" applyFont="1" applyFill="1" applyAlignment="1" applyProtection="1">
      <alignment horizontal="center" vertical="center" wrapText="1"/>
      <protection hidden="1"/>
    </xf>
    <xf numFmtId="0" fontId="38" fillId="18" borderId="2" xfId="0" applyFont="1" applyFill="1" applyBorder="1" applyAlignment="1" applyProtection="1">
      <alignment horizontal="center" vertical="center" wrapText="1"/>
      <protection hidden="1"/>
    </xf>
    <xf numFmtId="0" fontId="38" fillId="18" borderId="24" xfId="0" applyFont="1" applyFill="1" applyBorder="1" applyAlignment="1" applyProtection="1">
      <alignment horizontal="center" vertical="center" wrapText="1"/>
      <protection hidden="1"/>
    </xf>
    <xf numFmtId="0" fontId="58" fillId="2" borderId="0" xfId="0" applyFont="1" applyFill="1" applyAlignment="1" applyProtection="1">
      <alignment horizontal="center" vertical="center" wrapText="1"/>
      <protection hidden="1"/>
    </xf>
    <xf numFmtId="0" fontId="38" fillId="2" borderId="0" xfId="0" applyFont="1" applyFill="1" applyAlignment="1" applyProtection="1">
      <alignment horizontal="left" vertical="center" wrapText="1"/>
      <protection hidden="1"/>
    </xf>
    <xf numFmtId="0" fontId="25" fillId="2" borderId="0" xfId="0" applyFont="1" applyFill="1" applyAlignment="1" applyProtection="1">
      <alignment vertical="center" textRotation="45" wrapText="1"/>
      <protection hidden="1"/>
    </xf>
    <xf numFmtId="164" fontId="2" fillId="2" borderId="0" xfId="1" applyFont="1" applyFill="1" applyBorder="1" applyProtection="1"/>
    <xf numFmtId="0" fontId="4" fillId="2" borderId="24" xfId="0" quotePrefix="1" applyFont="1" applyFill="1" applyBorder="1" applyAlignment="1" applyProtection="1">
      <alignment horizontal="left" vertical="center" wrapText="1" indent="1"/>
      <protection locked="0"/>
    </xf>
    <xf numFmtId="0" fontId="61" fillId="0" borderId="2" xfId="4" applyNumberFormat="1" applyFont="1" applyBorder="1" applyAlignment="1" applyProtection="1">
      <alignment horizontal="center" vertical="center"/>
      <protection locked="0"/>
    </xf>
    <xf numFmtId="0" fontId="53" fillId="2" borderId="31" xfId="2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1" fontId="7" fillId="2" borderId="22" xfId="1" applyNumberFormat="1" applyFont="1" applyFill="1" applyBorder="1" applyAlignment="1" applyProtection="1">
      <alignment horizontal="left" vertical="center" wrapText="1" indent="1"/>
      <protection locked="0"/>
    </xf>
    <xf numFmtId="1" fontId="7" fillId="15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4" xfId="0" applyFont="1" applyFill="1" applyBorder="1" applyAlignment="1" applyProtection="1">
      <alignment vertical="center" wrapText="1"/>
      <protection locked="0"/>
    </xf>
    <xf numFmtId="0" fontId="9" fillId="19" borderId="2" xfId="0" applyFont="1" applyFill="1" applyBorder="1" applyAlignment="1" applyProtection="1">
      <alignment horizontal="center" textRotation="90" wrapText="1"/>
      <protection hidden="1"/>
    </xf>
    <xf numFmtId="0" fontId="42" fillId="19" borderId="1" xfId="0" applyFont="1" applyFill="1" applyBorder="1" applyAlignment="1" applyProtection="1">
      <alignment horizontal="center" vertical="center" wrapText="1"/>
      <protection hidden="1"/>
    </xf>
    <xf numFmtId="0" fontId="19" fillId="19" borderId="21" xfId="0" applyFont="1" applyFill="1" applyBorder="1" applyAlignment="1" applyProtection="1">
      <alignment horizontal="center" vertical="center" wrapText="1"/>
      <protection hidden="1"/>
    </xf>
    <xf numFmtId="0" fontId="39" fillId="19" borderId="24" xfId="0" applyFont="1" applyFill="1" applyBorder="1" applyAlignment="1" applyProtection="1">
      <alignment horizontal="center" vertical="center" wrapText="1"/>
      <protection hidden="1"/>
    </xf>
    <xf numFmtId="0" fontId="4" fillId="2" borderId="2" xfId="1" applyNumberFormat="1" applyFont="1" applyFill="1" applyBorder="1" applyAlignment="1" applyProtection="1">
      <alignment vertical="center" wrapText="1"/>
      <protection locked="0"/>
    </xf>
    <xf numFmtId="0" fontId="11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Alignment="1">
      <alignment wrapText="1"/>
    </xf>
    <xf numFmtId="10" fontId="59" fillId="2" borderId="0" xfId="0" applyNumberFormat="1" applyFont="1" applyFill="1" applyAlignment="1" applyProtection="1">
      <alignment vertical="center"/>
      <protection locked="0"/>
    </xf>
    <xf numFmtId="166" fontId="4" fillId="2" borderId="2" xfId="1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0" xfId="0" applyFont="1" applyFill="1" applyAlignment="1" applyProtection="1">
      <alignment horizontal="left" vertical="center" wrapText="1"/>
      <protection hidden="1"/>
    </xf>
    <xf numFmtId="165" fontId="4" fillId="2" borderId="0" xfId="1" applyNumberFormat="1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vertical="center" wrapText="1"/>
      <protection locked="0" hidden="1"/>
    </xf>
    <xf numFmtId="0" fontId="7" fillId="2" borderId="0" xfId="1" applyNumberFormat="1" applyFont="1" applyFill="1" applyBorder="1" applyAlignment="1" applyProtection="1">
      <alignment horizontal="center" vertical="center" wrapText="1"/>
      <protection locked="0"/>
    </xf>
    <xf numFmtId="1" fontId="7" fillId="9" borderId="2" xfId="1" applyNumberFormat="1" applyFont="1" applyFill="1" applyBorder="1" applyAlignment="1" applyProtection="1">
      <alignment horizontal="left" vertical="center" wrapText="1" indent="1"/>
      <protection locked="0"/>
    </xf>
    <xf numFmtId="0" fontId="19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14" fillId="2" borderId="0" xfId="0" applyFont="1" applyFill="1"/>
    <xf numFmtId="0" fontId="8" fillId="2" borderId="0" xfId="2" applyFont="1" applyFill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4" fillId="2" borderId="24" xfId="0" applyFont="1" applyFill="1" applyBorder="1" applyAlignment="1" applyProtection="1">
      <alignment horizontal="left" vertical="center" wrapText="1" inden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0" xfId="0" applyFont="1" applyFill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 wrapText="1"/>
      <protection hidden="1"/>
    </xf>
    <xf numFmtId="0" fontId="25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15" xfId="0" applyFont="1" applyFill="1" applyBorder="1" applyProtection="1">
      <protection hidden="1"/>
    </xf>
    <xf numFmtId="0" fontId="51" fillId="10" borderId="2" xfId="0" applyFont="1" applyFill="1" applyBorder="1" applyAlignment="1" applyProtection="1">
      <alignment horizontal="center" vertical="center" wrapText="1"/>
      <protection hidden="1"/>
    </xf>
    <xf numFmtId="0" fontId="10" fillId="8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2" xfId="0" applyFont="1" applyFill="1" applyBorder="1" applyAlignment="1" applyProtection="1">
      <alignment vertical="center" wrapText="1"/>
      <protection hidden="1"/>
    </xf>
    <xf numFmtId="170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3" fillId="17" borderId="2" xfId="0" applyFont="1" applyFill="1" applyBorder="1" applyAlignment="1" applyProtection="1">
      <alignment horizontal="center" vertical="center" wrapText="1"/>
      <protection hidden="1"/>
    </xf>
    <xf numFmtId="0" fontId="23" fillId="2" borderId="8" xfId="2" applyFont="1" applyFill="1" applyBorder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10" fillId="2" borderId="0" xfId="0" applyFont="1" applyFill="1" applyAlignment="1" applyProtection="1">
      <alignment vertical="center" wrapText="1"/>
      <protection hidden="1"/>
    </xf>
    <xf numFmtId="169" fontId="8" fillId="2" borderId="0" xfId="1" applyNumberFormat="1" applyFont="1" applyFill="1" applyBorder="1" applyAlignment="1" applyProtection="1">
      <alignment horizontal="left" wrapText="1"/>
      <protection locked="0"/>
    </xf>
    <xf numFmtId="0" fontId="7" fillId="2" borderId="0" xfId="0" applyFont="1" applyFill="1" applyAlignment="1" applyProtection="1">
      <alignment horizontal="left" vertical="center" wrapText="1" indent="1"/>
      <protection hidden="1"/>
    </xf>
    <xf numFmtId="0" fontId="64" fillId="2" borderId="0" xfId="0" applyFont="1" applyFill="1" applyProtection="1">
      <protection hidden="1"/>
    </xf>
    <xf numFmtId="0" fontId="10" fillId="2" borderId="22" xfId="0" applyFont="1" applyFill="1" applyBorder="1" applyAlignment="1" applyProtection="1">
      <alignment vertical="center" wrapText="1"/>
      <protection hidden="1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5" fillId="2" borderId="0" xfId="0" applyFont="1" applyFill="1" applyProtection="1">
      <protection hidden="1"/>
    </xf>
    <xf numFmtId="0" fontId="66" fillId="2" borderId="0" xfId="0" applyFont="1" applyFill="1" applyProtection="1">
      <protection hidden="1"/>
    </xf>
    <xf numFmtId="0" fontId="63" fillId="0" borderId="0" xfId="0" applyFont="1"/>
    <xf numFmtId="0" fontId="4" fillId="2" borderId="12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67" fillId="2" borderId="0" xfId="0" applyFont="1" applyFill="1" applyAlignment="1" applyProtection="1">
      <alignment vertical="center"/>
      <protection locked="0"/>
    </xf>
    <xf numFmtId="0" fontId="68" fillId="2" borderId="7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67" fillId="2" borderId="0" xfId="0" applyFont="1" applyFill="1" applyAlignment="1" applyProtection="1">
      <alignment vertical="center"/>
      <protection hidden="1"/>
    </xf>
    <xf numFmtId="0" fontId="4" fillId="0" borderId="7" xfId="0" applyFont="1" applyBorder="1" applyProtection="1"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4" fillId="2" borderId="7" xfId="0" applyFont="1" applyFill="1" applyBorder="1" applyAlignment="1" applyProtection="1">
      <alignment vertical="center" wrapText="1"/>
      <protection hidden="1"/>
    </xf>
    <xf numFmtId="0" fontId="69" fillId="2" borderId="0" xfId="0" applyFont="1" applyFill="1" applyAlignment="1">
      <alignment vertical="center" wrapText="1"/>
    </xf>
    <xf numFmtId="0" fontId="70" fillId="2" borderId="2" xfId="0" applyFont="1" applyFill="1" applyBorder="1" applyAlignment="1">
      <alignment horizontal="left" vertical="center" wrapText="1"/>
    </xf>
    <xf numFmtId="0" fontId="60" fillId="2" borderId="0" xfId="0" applyFont="1" applyFill="1" applyAlignment="1">
      <alignment vertical="center" wrapText="1"/>
    </xf>
    <xf numFmtId="0" fontId="4" fillId="0" borderId="8" xfId="0" applyFont="1" applyBorder="1" applyProtection="1">
      <protection hidden="1"/>
    </xf>
    <xf numFmtId="0" fontId="63" fillId="0" borderId="0" xfId="0" applyFont="1" applyProtection="1">
      <protection hidden="1"/>
    </xf>
    <xf numFmtId="0" fontId="10" fillId="2" borderId="7" xfId="2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hidden="1"/>
    </xf>
    <xf numFmtId="4" fontId="8" fillId="9" borderId="0" xfId="1" applyNumberFormat="1" applyFont="1" applyFill="1" applyBorder="1" applyAlignment="1" applyProtection="1">
      <alignment horizontal="center" vertical="center" wrapText="1"/>
      <protection hidden="1"/>
    </xf>
    <xf numFmtId="169" fontId="10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8" xfId="0" applyBorder="1"/>
    <xf numFmtId="0" fontId="0" fillId="0" borderId="24" xfId="0" applyBorder="1"/>
    <xf numFmtId="1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/>
      <protection locked="0"/>
    </xf>
    <xf numFmtId="0" fontId="10" fillId="20" borderId="0" xfId="0" applyFont="1" applyFill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horizontal="center" vertical="center" wrapText="1"/>
      <protection locked="0"/>
    </xf>
    <xf numFmtId="0" fontId="8" fillId="2" borderId="22" xfId="2" applyFont="1" applyFill="1" applyBorder="1" applyAlignment="1" applyProtection="1">
      <alignment vertical="center" wrapText="1"/>
      <protection locked="0"/>
    </xf>
    <xf numFmtId="0" fontId="0" fillId="0" borderId="22" xfId="0" applyBorder="1" applyProtection="1"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167" fontId="8" fillId="2" borderId="0" xfId="0" applyNumberFormat="1" applyFont="1" applyFill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0" fillId="0" borderId="2" xfId="0" applyBorder="1"/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2" xfId="0" applyNumberFormat="1" applyBorder="1"/>
    <xf numFmtId="49" fontId="4" fillId="2" borderId="2" xfId="0" quotePrefix="1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71" fontId="4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8" xfId="0" applyFont="1" applyFill="1" applyBorder="1" applyAlignment="1" applyProtection="1">
      <alignment horizontal="right" vertical="center" wrapText="1" indent="1"/>
      <protection hidden="1"/>
    </xf>
    <xf numFmtId="0" fontId="5" fillId="2" borderId="25" xfId="0" applyFont="1" applyFill="1" applyBorder="1" applyAlignment="1" applyProtection="1">
      <alignment horizontal="right" vertical="center" wrapText="1" inden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169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left" vertical="center" wrapText="1" indent="1"/>
      <protection hidden="1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1" fillId="0" borderId="2" xfId="4" applyNumberFormat="1" applyFont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 indent="1"/>
      <protection locked="0" hidden="1"/>
    </xf>
    <xf numFmtId="165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71" fillId="0" borderId="2" xfId="0" applyFont="1" applyBorder="1"/>
    <xf numFmtId="0" fontId="24" fillId="2" borderId="0" xfId="0" applyFont="1" applyFill="1" applyAlignment="1" applyProtection="1">
      <alignment horizontal="center" vertical="center" wrapText="1"/>
      <protection hidden="1"/>
    </xf>
    <xf numFmtId="0" fontId="24" fillId="2" borderId="24" xfId="0" applyFont="1" applyFill="1" applyBorder="1" applyAlignment="1" applyProtection="1">
      <alignment horizontal="left" vertical="center" wrapText="1" indent="1"/>
      <protection hidden="1"/>
    </xf>
    <xf numFmtId="0" fontId="24" fillId="2" borderId="2" xfId="0" applyFont="1" applyFill="1" applyBorder="1" applyAlignment="1" applyProtection="1">
      <alignment horizontal="center" vertical="center" wrapText="1"/>
      <protection hidden="1"/>
    </xf>
    <xf numFmtId="0" fontId="24" fillId="2" borderId="2" xfId="0" applyFont="1" applyFill="1" applyBorder="1" applyAlignment="1" applyProtection="1">
      <alignment horizontal="left" vertical="center" wrapText="1"/>
      <protection hidden="1"/>
    </xf>
    <xf numFmtId="0" fontId="24" fillId="2" borderId="2" xfId="0" applyFont="1" applyFill="1" applyBorder="1" applyAlignment="1" applyProtection="1">
      <alignment horizontal="left" vertical="center" wrapText="1" indent="1"/>
      <protection hidden="1"/>
    </xf>
    <xf numFmtId="0" fontId="24" fillId="2" borderId="21" xfId="0" applyFont="1" applyFill="1" applyBorder="1" applyAlignment="1" applyProtection="1">
      <alignment horizontal="left" vertical="center" wrapText="1" indent="1"/>
      <protection hidden="1"/>
    </xf>
    <xf numFmtId="0" fontId="38" fillId="5" borderId="2" xfId="0" applyFont="1" applyFill="1" applyBorder="1" applyAlignment="1" applyProtection="1">
      <alignment horizontal="center" vertical="center" wrapText="1"/>
      <protection hidden="1"/>
    </xf>
    <xf numFmtId="49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38" fillId="0" borderId="2" xfId="0" applyFont="1" applyBorder="1" applyAlignment="1" applyProtection="1">
      <alignment horizontal="center" vertical="center" wrapText="1"/>
      <protection locked="0" hidden="1"/>
    </xf>
    <xf numFmtId="49" fontId="7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2" xfId="0" applyFont="1" applyFill="1" applyBorder="1" applyAlignment="1" applyProtection="1">
      <alignment vertical="center" wrapText="1"/>
      <protection locked="0" hidden="1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center" vertical="center" wrapText="1"/>
      <protection hidden="1"/>
    </xf>
    <xf numFmtId="0" fontId="42" fillId="2" borderId="2" xfId="0" applyFont="1" applyFill="1" applyBorder="1" applyAlignment="1" applyProtection="1">
      <alignment horizontal="center" vertical="center" wrapText="1"/>
      <protection hidden="1"/>
    </xf>
    <xf numFmtId="0" fontId="42" fillId="2" borderId="0" xfId="0" applyFont="1" applyFill="1" applyAlignment="1" applyProtection="1">
      <alignment horizontal="center" vertical="center" wrapText="1"/>
      <protection hidden="1"/>
    </xf>
    <xf numFmtId="0" fontId="37" fillId="2" borderId="0" xfId="0" applyFont="1" applyFill="1" applyAlignment="1" applyProtection="1">
      <alignment horizontal="center" vertical="center" wrapText="1"/>
      <protection hidden="1"/>
    </xf>
    <xf numFmtId="0" fontId="23" fillId="2" borderId="16" xfId="2" applyFont="1" applyFill="1" applyBorder="1" applyAlignment="1" applyProtection="1">
      <alignment horizontal="center" vertical="center" wrapText="1"/>
    </xf>
    <xf numFmtId="0" fontId="42" fillId="5" borderId="2" xfId="0" applyFont="1" applyFill="1" applyBorder="1" applyAlignment="1" applyProtection="1">
      <alignment horizontal="center" vertical="center" wrapText="1"/>
      <protection hidden="1"/>
    </xf>
    <xf numFmtId="0" fontId="9" fillId="8" borderId="2" xfId="0" applyFont="1" applyFill="1" applyBorder="1" applyAlignment="1" applyProtection="1">
      <alignment horizontal="center" vertical="center" wrapText="1"/>
      <protection hidden="1"/>
    </xf>
    <xf numFmtId="0" fontId="25" fillId="8" borderId="2" xfId="0" applyFont="1" applyFill="1" applyBorder="1" applyAlignment="1" applyProtection="1">
      <alignment horizontal="center" vertical="center" wrapText="1"/>
      <protection hidden="1"/>
    </xf>
    <xf numFmtId="0" fontId="42" fillId="2" borderId="29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3" fillId="2" borderId="22" xfId="2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25" xfId="2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/>
      <protection hidden="1"/>
    </xf>
    <xf numFmtId="0" fontId="23" fillId="2" borderId="0" xfId="2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  <protection locked="0"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25" fillId="16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172" fontId="38" fillId="0" borderId="2" xfId="0" applyNumberFormat="1" applyFont="1" applyBorder="1" applyAlignment="1" applyProtection="1">
      <alignment wrapText="1"/>
      <protection hidden="1"/>
    </xf>
    <xf numFmtId="0" fontId="25" fillId="2" borderId="2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Alignment="1">
      <alignment horizontal="center" vertical="center" wrapText="1"/>
    </xf>
    <xf numFmtId="0" fontId="38" fillId="0" borderId="29" xfId="0" applyFont="1" applyBorder="1" applyAlignment="1" applyProtection="1">
      <alignment horizontal="center" vertical="center" wrapText="1"/>
      <protection locked="0" hidden="1"/>
    </xf>
    <xf numFmtId="0" fontId="38" fillId="5" borderId="29" xfId="0" applyFont="1" applyFill="1" applyBorder="1" applyAlignment="1" applyProtection="1">
      <alignment horizontal="center" vertical="center" wrapText="1"/>
      <protection hidden="1"/>
    </xf>
    <xf numFmtId="0" fontId="38" fillId="9" borderId="29" xfId="0" applyFont="1" applyFill="1" applyBorder="1" applyAlignment="1" applyProtection="1">
      <alignment horizontal="center" vertical="center" wrapText="1"/>
      <protection hidden="1"/>
    </xf>
    <xf numFmtId="0" fontId="16" fillId="2" borderId="29" xfId="0" applyFont="1" applyFill="1" applyBorder="1" applyAlignment="1" applyProtection="1">
      <alignment horizontal="center" vertical="center" wrapText="1"/>
      <protection hidden="1"/>
    </xf>
    <xf numFmtId="0" fontId="42" fillId="9" borderId="2" xfId="0" applyFont="1" applyFill="1" applyBorder="1" applyAlignment="1" applyProtection="1">
      <alignment horizontal="center" vertical="center" wrapText="1"/>
      <protection hidden="1"/>
    </xf>
    <xf numFmtId="0" fontId="38" fillId="2" borderId="0" xfId="0" applyFont="1" applyFill="1" applyAlignment="1" applyProtection="1">
      <alignment horizontal="right" vertical="center" wrapText="1"/>
      <protection hidden="1"/>
    </xf>
    <xf numFmtId="0" fontId="7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center" wrapText="1"/>
    </xf>
    <xf numFmtId="0" fontId="41" fillId="2" borderId="0" xfId="0" applyFont="1" applyFill="1" applyAlignment="1">
      <alignment vertical="center" wrapText="1"/>
    </xf>
    <xf numFmtId="0" fontId="34" fillId="2" borderId="0" xfId="0" applyFont="1" applyFill="1" applyProtection="1">
      <protection hidden="1"/>
    </xf>
    <xf numFmtId="0" fontId="34" fillId="2" borderId="0" xfId="0" applyFont="1" applyFill="1" applyAlignment="1" applyProtection="1">
      <alignment vertical="center"/>
      <protection locked="0" hidden="1"/>
    </xf>
    <xf numFmtId="0" fontId="16" fillId="2" borderId="0" xfId="0" applyFont="1" applyFill="1" applyAlignment="1" applyProtection="1">
      <alignment vertical="center"/>
      <protection locked="0"/>
    </xf>
    <xf numFmtId="0" fontId="32" fillId="2" borderId="16" xfId="0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Alignment="1" applyProtection="1">
      <alignment horizontal="right" vertical="center"/>
      <protection locked="0"/>
    </xf>
    <xf numFmtId="0" fontId="27" fillId="2" borderId="0" xfId="0" applyFont="1" applyFill="1" applyAlignment="1" applyProtection="1">
      <alignment horizontal="right" vertical="center"/>
      <protection locked="0" hidden="1"/>
    </xf>
    <xf numFmtId="0" fontId="25" fillId="9" borderId="2" xfId="0" applyFont="1" applyFill="1" applyBorder="1" applyAlignment="1" applyProtection="1">
      <alignment horizontal="center" vertical="center" wrapText="1"/>
      <protection hidden="1"/>
    </xf>
    <xf numFmtId="0" fontId="16" fillId="2" borderId="4" xfId="0" applyFont="1" applyFill="1" applyBorder="1" applyAlignment="1" applyProtection="1">
      <alignment vertical="center" wrapText="1"/>
      <protection hidden="1"/>
    </xf>
    <xf numFmtId="0" fontId="27" fillId="2" borderId="7" xfId="0" applyFont="1" applyFill="1" applyBorder="1" applyAlignment="1" applyProtection="1">
      <alignment horizontal="center" vertical="center" wrapText="1"/>
      <protection hidden="1"/>
    </xf>
    <xf numFmtId="0" fontId="32" fillId="2" borderId="8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43" fillId="2" borderId="0" xfId="0" applyFont="1" applyFill="1" applyAlignment="1" applyProtection="1">
      <alignment vertical="center"/>
      <protection hidden="1"/>
    </xf>
    <xf numFmtId="0" fontId="43" fillId="2" borderId="0" xfId="0" applyFont="1" applyFill="1" applyAlignment="1" applyProtection="1">
      <alignment horizontal="center" vertical="center"/>
      <protection hidden="1"/>
    </xf>
    <xf numFmtId="0" fontId="33" fillId="2" borderId="7" xfId="0" applyFont="1" applyFill="1" applyBorder="1" applyProtection="1">
      <protection hidden="1"/>
    </xf>
    <xf numFmtId="0" fontId="15" fillId="2" borderId="0" xfId="0" applyFont="1" applyFill="1" applyProtection="1">
      <protection hidden="1"/>
    </xf>
    <xf numFmtId="0" fontId="43" fillId="2" borderId="0" xfId="0" applyFont="1" applyFill="1" applyProtection="1">
      <protection hidden="1"/>
    </xf>
    <xf numFmtId="0" fontId="24" fillId="2" borderId="0" xfId="0" applyFont="1" applyFill="1" applyAlignment="1" applyProtection="1">
      <alignment horizontal="center" wrapText="1"/>
      <protection hidden="1"/>
    </xf>
    <xf numFmtId="0" fontId="33" fillId="2" borderId="11" xfId="0" applyFont="1" applyFill="1" applyBorder="1" applyAlignment="1" applyProtection="1">
      <alignment vertical="center"/>
      <protection hidden="1"/>
    </xf>
    <xf numFmtId="0" fontId="15" fillId="2" borderId="15" xfId="0" applyFont="1" applyFill="1" applyBorder="1" applyAlignment="1" applyProtection="1">
      <alignment vertical="center"/>
      <protection hidden="1"/>
    </xf>
    <xf numFmtId="0" fontId="43" fillId="2" borderId="15" xfId="0" applyFont="1" applyFill="1" applyBorder="1" applyAlignment="1" applyProtection="1">
      <alignment vertical="center"/>
      <protection hidden="1"/>
    </xf>
    <xf numFmtId="0" fontId="43" fillId="2" borderId="15" xfId="0" applyFont="1" applyFill="1" applyBorder="1" applyAlignment="1" applyProtection="1">
      <alignment horizontal="center" vertical="center"/>
      <protection hidden="1"/>
    </xf>
    <xf numFmtId="0" fontId="31" fillId="2" borderId="0" xfId="0" applyFont="1" applyFill="1" applyAlignment="1" applyProtection="1">
      <alignment horizontal="center" vertical="center" wrapText="1"/>
      <protection hidden="1"/>
    </xf>
    <xf numFmtId="0" fontId="30" fillId="2" borderId="0" xfId="0" applyFont="1" applyFill="1" applyAlignment="1" applyProtection="1">
      <alignment horizontal="center" vertical="center" wrapText="1"/>
      <protection hidden="1"/>
    </xf>
    <xf numFmtId="1" fontId="29" fillId="2" borderId="0" xfId="0" applyNumberFormat="1" applyFont="1" applyFill="1" applyAlignment="1" applyProtection="1">
      <alignment horizontal="center" vertical="center" wrapText="1"/>
      <protection hidden="1"/>
    </xf>
    <xf numFmtId="0" fontId="31" fillId="2" borderId="0" xfId="0" applyFont="1" applyFill="1" applyAlignment="1" applyProtection="1">
      <alignment vertical="center" wrapText="1"/>
      <protection hidden="1"/>
    </xf>
    <xf numFmtId="0" fontId="27" fillId="2" borderId="0" xfId="0" applyFont="1" applyFill="1" applyAlignment="1" applyProtection="1">
      <alignment horizontal="center" textRotation="90" wrapText="1"/>
      <protection hidden="1"/>
    </xf>
    <xf numFmtId="0" fontId="9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172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172" fontId="8" fillId="2" borderId="27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Protection="1">
      <protection hidden="1"/>
    </xf>
    <xf numFmtId="0" fontId="11" fillId="2" borderId="15" xfId="0" applyFont="1" applyFill="1" applyBorder="1" applyAlignment="1">
      <alignment horizontal="right" vertical="center" wrapText="1"/>
    </xf>
    <xf numFmtId="167" fontId="23" fillId="2" borderId="16" xfId="2" applyNumberFormat="1" applyFont="1" applyFill="1" applyBorder="1" applyAlignment="1" applyProtection="1">
      <alignment horizontal="center" vertical="center" wrapText="1"/>
      <protection locked="0"/>
    </xf>
    <xf numFmtId="167" fontId="23" fillId="2" borderId="22" xfId="2" applyNumberFormat="1" applyFont="1" applyFill="1" applyBorder="1" applyAlignment="1" applyProtection="1">
      <alignment horizontal="center" vertical="center" wrapText="1"/>
      <protection locked="0"/>
    </xf>
    <xf numFmtId="0" fontId="30" fillId="2" borderId="11" xfId="0" applyFont="1" applyFill="1" applyBorder="1" applyAlignment="1" applyProtection="1">
      <alignment horizontal="center" vertical="center"/>
      <protection locked="0"/>
    </xf>
    <xf numFmtId="0" fontId="27" fillId="2" borderId="7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0" fontId="8" fillId="2" borderId="2" xfId="0" applyFont="1" applyFill="1" applyBorder="1" applyAlignment="1" applyProtection="1">
      <alignment vertical="center" wrapText="1"/>
      <protection hidden="1"/>
    </xf>
    <xf numFmtId="169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173" fontId="4" fillId="5" borderId="2" xfId="1" applyNumberFormat="1" applyFont="1" applyFill="1" applyBorder="1" applyAlignment="1" applyProtection="1">
      <alignment horizontal="center" vertical="center" wrapText="1"/>
      <protection hidden="1"/>
    </xf>
    <xf numFmtId="173" fontId="10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3" fillId="9" borderId="2" xfId="0" applyFont="1" applyFill="1" applyBorder="1" applyAlignment="1">
      <alignment horizontal="center" vertical="center" wrapText="1"/>
    </xf>
    <xf numFmtId="0" fontId="73" fillId="3" borderId="2" xfId="0" applyFont="1" applyFill="1" applyBorder="1" applyAlignment="1" applyProtection="1">
      <alignment horizontal="center" vertical="center" wrapText="1"/>
      <protection hidden="1"/>
    </xf>
    <xf numFmtId="0" fontId="26" fillId="3" borderId="2" xfId="0" applyFont="1" applyFill="1" applyBorder="1" applyAlignment="1" applyProtection="1">
      <alignment vertical="center"/>
      <protection hidden="1"/>
    </xf>
    <xf numFmtId="0" fontId="26" fillId="3" borderId="2" xfId="0" applyFont="1" applyFill="1" applyBorder="1" applyAlignment="1" applyProtection="1">
      <alignment vertical="center" wrapText="1"/>
      <protection hidden="1"/>
    </xf>
    <xf numFmtId="0" fontId="25" fillId="2" borderId="2" xfId="0" applyFont="1" applyFill="1" applyBorder="1" applyAlignment="1" applyProtection="1">
      <alignment vertical="center" wrapText="1"/>
      <protection hidden="1"/>
    </xf>
    <xf numFmtId="0" fontId="9" fillId="2" borderId="2" xfId="0" applyFont="1" applyFill="1" applyBorder="1" applyAlignment="1" applyProtection="1">
      <alignment vertical="center" wrapText="1"/>
      <protection hidden="1"/>
    </xf>
    <xf numFmtId="0" fontId="3" fillId="16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center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wrapText="1"/>
      <protection hidden="1"/>
    </xf>
    <xf numFmtId="1" fontId="72" fillId="9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2" borderId="30" xfId="0" applyFont="1" applyFill="1" applyBorder="1" applyProtection="1">
      <protection hidden="1"/>
    </xf>
    <xf numFmtId="0" fontId="0" fillId="0" borderId="30" xfId="0" applyBorder="1" applyProtection="1">
      <protection hidden="1"/>
    </xf>
    <xf numFmtId="0" fontId="7" fillId="2" borderId="8" xfId="0" applyFont="1" applyFill="1" applyBorder="1" applyProtection="1"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57" fillId="2" borderId="2" xfId="0" applyFont="1" applyFill="1" applyBorder="1" applyAlignment="1" applyProtection="1">
      <alignment horizontal="center" vertical="center"/>
      <protection hidden="1"/>
    </xf>
    <xf numFmtId="0" fontId="57" fillId="2" borderId="2" xfId="0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alignment vertical="top"/>
      <protection locked="0"/>
    </xf>
    <xf numFmtId="0" fontId="17" fillId="2" borderId="0" xfId="0" applyFont="1" applyFill="1" applyAlignment="1" applyProtection="1">
      <alignment vertical="center" wrapText="1"/>
      <protection locked="0"/>
    </xf>
    <xf numFmtId="0" fontId="27" fillId="2" borderId="0" xfId="0" applyFont="1" applyFill="1" applyAlignment="1" applyProtection="1">
      <alignment vertical="center"/>
      <protection locked="0"/>
    </xf>
    <xf numFmtId="0" fontId="27" fillId="2" borderId="0" xfId="0" applyFont="1" applyFill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0" fillId="2" borderId="0" xfId="0" applyFont="1" applyFill="1" applyAlignment="1" applyProtection="1">
      <alignment vertical="center" wrapText="1"/>
      <protection locked="0"/>
    </xf>
    <xf numFmtId="0" fontId="56" fillId="2" borderId="0" xfId="0" applyFont="1" applyFill="1" applyAlignment="1" applyProtection="1">
      <alignment vertical="center" wrapText="1"/>
      <protection locked="0"/>
    </xf>
    <xf numFmtId="0" fontId="63" fillId="0" borderId="15" xfId="0" applyFont="1" applyBorder="1"/>
    <xf numFmtId="0" fontId="56" fillId="2" borderId="0" xfId="0" applyFont="1" applyFill="1" applyAlignment="1" applyProtection="1">
      <alignment horizontal="center" vertical="center" wrapText="1"/>
      <protection locked="0"/>
    </xf>
    <xf numFmtId="2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17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173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2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2" fontId="59" fillId="2" borderId="2" xfId="0" applyNumberFormat="1" applyFont="1" applyFill="1" applyBorder="1" applyAlignment="1" applyProtection="1">
      <alignment horizontal="center" vertical="center"/>
      <protection hidden="1"/>
    </xf>
    <xf numFmtId="174" fontId="7" fillId="2" borderId="2" xfId="1" applyNumberFormat="1" applyFont="1" applyFill="1" applyBorder="1" applyAlignment="1" applyProtection="1">
      <alignment horizontal="left" vertical="center" wrapText="1" indent="1"/>
      <protection locked="0"/>
    </xf>
    <xf numFmtId="173" fontId="4" fillId="2" borderId="2" xfId="1" applyNumberFormat="1" applyFont="1" applyFill="1" applyBorder="1" applyAlignment="1" applyProtection="1">
      <alignment horizontal="right" vertical="center" wrapText="1"/>
      <protection locked="0" hidden="1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11" borderId="2" xfId="0" applyFont="1" applyFill="1" applyBorder="1" applyAlignment="1" applyProtection="1">
      <alignment horizontal="center" vertical="center" wrapText="1"/>
      <protection hidden="1"/>
    </xf>
    <xf numFmtId="0" fontId="49" fillId="6" borderId="24" xfId="0" applyFont="1" applyFill="1" applyBorder="1" applyAlignment="1" applyProtection="1">
      <alignment horizontal="center" vertical="center" wrapText="1"/>
      <protection hidden="1"/>
    </xf>
    <xf numFmtId="0" fontId="19" fillId="11" borderId="24" xfId="0" applyFont="1" applyFill="1" applyBorder="1" applyAlignment="1" applyProtection="1">
      <alignment horizontal="center" vertical="center" wrapText="1"/>
      <protection hidden="1"/>
    </xf>
    <xf numFmtId="1" fontId="4" fillId="15" borderId="1" xfId="0" applyNumberFormat="1" applyFont="1" applyFill="1" applyBorder="1" applyAlignment="1" applyProtection="1">
      <alignment horizontal="center" vertical="center" wrapText="1"/>
      <protection hidden="1"/>
    </xf>
    <xf numFmtId="0" fontId="49" fillId="15" borderId="24" xfId="0" applyFont="1" applyFill="1" applyBorder="1" applyAlignment="1" applyProtection="1">
      <alignment horizontal="center" vertical="center" wrapText="1"/>
      <protection hidden="1"/>
    </xf>
    <xf numFmtId="0" fontId="49" fillId="15" borderId="21" xfId="0" applyFont="1" applyFill="1" applyBorder="1" applyAlignment="1" applyProtection="1">
      <alignment horizontal="center" vertical="center" wrapText="1"/>
      <protection hidden="1"/>
    </xf>
    <xf numFmtId="1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10" borderId="2" xfId="0" applyFont="1" applyFill="1" applyBorder="1" applyAlignment="1" applyProtection="1">
      <alignment horizontal="center" vertical="center" wrapText="1"/>
      <protection hidden="1"/>
    </xf>
    <xf numFmtId="0" fontId="38" fillId="2" borderId="2" xfId="0" applyFont="1" applyFill="1" applyBorder="1" applyAlignment="1" applyProtection="1">
      <alignment horizontal="left" wrapText="1"/>
      <protection hidden="1"/>
    </xf>
    <xf numFmtId="0" fontId="38" fillId="2" borderId="2" xfId="0" applyFont="1" applyFill="1" applyBorder="1" applyAlignment="1" applyProtection="1">
      <alignment horizontal="left" vertical="center" wrapText="1"/>
      <protection hidden="1"/>
    </xf>
    <xf numFmtId="0" fontId="38" fillId="2" borderId="1" xfId="0" applyFont="1" applyFill="1" applyBorder="1" applyAlignment="1" applyProtection="1">
      <alignment horizontal="left" vertical="center" wrapText="1"/>
      <protection hidden="1"/>
    </xf>
    <xf numFmtId="0" fontId="25" fillId="8" borderId="29" xfId="0" applyFont="1" applyFill="1" applyBorder="1" applyAlignment="1" applyProtection="1">
      <alignment horizontal="center" vertical="center" wrapText="1"/>
      <protection hidden="1"/>
    </xf>
    <xf numFmtId="0" fontId="38" fillId="2" borderId="2" xfId="0" quotePrefix="1" applyFont="1" applyFill="1" applyBorder="1" applyAlignment="1" applyProtection="1">
      <alignment horizontal="center" vertical="center" wrapText="1"/>
      <protection hidden="1"/>
    </xf>
    <xf numFmtId="0" fontId="55" fillId="0" borderId="1" xfId="0" applyFont="1" applyBorder="1" applyAlignment="1" applyProtection="1">
      <alignment vertical="center" wrapText="1"/>
      <protection hidden="1"/>
    </xf>
    <xf numFmtId="0" fontId="38" fillId="0" borderId="18" xfId="0" applyFont="1" applyBorder="1" applyAlignment="1" applyProtection="1">
      <alignment wrapText="1"/>
      <protection hidden="1"/>
    </xf>
    <xf numFmtId="0" fontId="38" fillId="0" borderId="1" xfId="0" applyFont="1" applyBorder="1" applyAlignment="1" applyProtection="1">
      <alignment wrapText="1"/>
      <protection hidden="1"/>
    </xf>
    <xf numFmtId="0" fontId="38" fillId="0" borderId="24" xfId="0" applyFont="1" applyBorder="1" applyAlignment="1" applyProtection="1">
      <alignment horizontal="center" vertical="center" wrapText="1"/>
      <protection hidden="1"/>
    </xf>
    <xf numFmtId="0" fontId="55" fillId="2" borderId="2" xfId="0" applyFont="1" applyFill="1" applyBorder="1" applyAlignment="1" applyProtection="1">
      <alignment horizontal="center" vertical="center" wrapText="1"/>
      <protection hidden="1"/>
    </xf>
    <xf numFmtId="0" fontId="55" fillId="2" borderId="2" xfId="0" applyFont="1" applyFill="1" applyBorder="1" applyAlignment="1" applyProtection="1">
      <alignment horizontal="left" wrapText="1"/>
      <protection hidden="1"/>
    </xf>
    <xf numFmtId="0" fontId="55" fillId="2" borderId="2" xfId="0" applyFont="1" applyFill="1" applyBorder="1" applyAlignment="1" applyProtection="1">
      <alignment horizontal="left" vertical="center" wrapText="1"/>
      <protection hidden="1"/>
    </xf>
    <xf numFmtId="0" fontId="38" fillId="2" borderId="2" xfId="0" applyFont="1" applyFill="1" applyBorder="1" applyAlignment="1" applyProtection="1">
      <alignment wrapText="1"/>
      <protection hidden="1"/>
    </xf>
    <xf numFmtId="1" fontId="5" fillId="9" borderId="2" xfId="1" applyNumberFormat="1" applyFont="1" applyFill="1" applyBorder="1" applyAlignment="1" applyProtection="1">
      <alignment horizontal="center" vertical="center" wrapText="1"/>
      <protection hidden="1"/>
    </xf>
    <xf numFmtId="0" fontId="21" fillId="4" borderId="2" xfId="0" applyFont="1" applyFill="1" applyBorder="1" applyAlignment="1" applyProtection="1">
      <alignment horizontal="center" vertical="center" wrapText="1"/>
      <protection hidden="1"/>
    </xf>
    <xf numFmtId="0" fontId="17" fillId="4" borderId="24" xfId="0" applyFont="1" applyFill="1" applyBorder="1" applyAlignment="1" applyProtection="1">
      <alignment horizontal="center" vertical="center" wrapText="1"/>
      <protection hidden="1"/>
    </xf>
    <xf numFmtId="1" fontId="17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17" fillId="4" borderId="2" xfId="0" applyFont="1" applyFill="1" applyBorder="1" applyAlignment="1" applyProtection="1">
      <alignment horizontal="center" vertical="center" wrapText="1"/>
      <protection hidden="1"/>
    </xf>
    <xf numFmtId="0" fontId="19" fillId="4" borderId="2" xfId="0" applyFont="1" applyFill="1" applyBorder="1" applyAlignment="1" applyProtection="1">
      <alignment horizontal="center" vertical="center" wrapText="1"/>
      <protection hidden="1"/>
    </xf>
    <xf numFmtId="1" fontId="19" fillId="4" borderId="2" xfId="0" applyNumberFormat="1" applyFont="1" applyFill="1" applyBorder="1" applyAlignment="1" applyProtection="1">
      <alignment horizontal="center" vertical="center" wrapText="1"/>
      <protection hidden="1"/>
    </xf>
    <xf numFmtId="1" fontId="4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8" fillId="2" borderId="22" xfId="2" applyFont="1" applyFill="1" applyBorder="1" applyAlignment="1" applyProtection="1">
      <alignment horizontal="left" vertical="center" wrapText="1"/>
      <protection locked="0"/>
    </xf>
    <xf numFmtId="1" fontId="21" fillId="2" borderId="2" xfId="0" applyNumberFormat="1" applyFont="1" applyFill="1" applyBorder="1" applyAlignment="1" applyProtection="1">
      <alignment horizontal="center" vertical="center" wrapText="1"/>
      <protection hidden="1"/>
    </xf>
    <xf numFmtId="1" fontId="21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3" fillId="2" borderId="0" xfId="0" applyFont="1" applyFill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0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wrapText="1"/>
      <protection hidden="1"/>
    </xf>
    <xf numFmtId="0" fontId="68" fillId="2" borderId="0" xfId="0" applyFont="1" applyFill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1" fontId="21" fillId="0" borderId="2" xfId="0" applyNumberFormat="1" applyFont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1" fontId="4" fillId="0" borderId="2" xfId="0" applyNumberFormat="1" applyFont="1" applyBorder="1" applyAlignment="1" applyProtection="1">
      <alignment horizontal="center" vertical="center" wrapText="1"/>
      <protection hidden="1"/>
    </xf>
    <xf numFmtId="1" fontId="19" fillId="2" borderId="24" xfId="0" applyNumberFormat="1" applyFont="1" applyFill="1" applyBorder="1" applyAlignment="1" applyProtection="1">
      <alignment horizontal="center" vertical="center" wrapText="1"/>
      <protection locked="0"/>
    </xf>
    <xf numFmtId="1" fontId="19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vertical="center" wrapText="1"/>
      <protection locked="0" hidden="1"/>
    </xf>
    <xf numFmtId="17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169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2" fillId="0" borderId="2" xfId="4" applyNumberFormat="1" applyFont="1" applyBorder="1" applyAlignment="1" applyProtection="1">
      <alignment horizontal="center" vertical="center"/>
      <protection locked="0"/>
    </xf>
    <xf numFmtId="169" fontId="62" fillId="0" borderId="2" xfId="4" applyNumberFormat="1" applyFont="1" applyBorder="1" applyAlignment="1" applyProtection="1">
      <alignment horizontal="center" vertical="center"/>
      <protection locked="0"/>
    </xf>
    <xf numFmtId="0" fontId="38" fillId="0" borderId="2" xfId="0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2" xfId="1" applyNumberFormat="1" applyFont="1" applyFill="1" applyBorder="1" applyAlignment="1" applyProtection="1">
      <alignment horizontal="left" vertical="center" wrapText="1" indent="1"/>
      <protection locked="0"/>
    </xf>
    <xf numFmtId="0" fontId="38" fillId="0" borderId="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75" fillId="4" borderId="26" xfId="0" applyFont="1" applyFill="1" applyBorder="1" applyAlignment="1">
      <alignment horizontal="center" vertical="center"/>
    </xf>
    <xf numFmtId="0" fontId="75" fillId="4" borderId="22" xfId="0" applyFont="1" applyFill="1" applyBorder="1" applyAlignment="1">
      <alignment horizontal="center" vertical="center"/>
    </xf>
    <xf numFmtId="0" fontId="75" fillId="4" borderId="25" xfId="0" applyFont="1" applyFill="1" applyBorder="1" applyAlignment="1">
      <alignment horizontal="center" vertical="center"/>
    </xf>
    <xf numFmtId="0" fontId="75" fillId="4" borderId="31" xfId="0" applyFont="1" applyFill="1" applyBorder="1" applyAlignment="1">
      <alignment horizontal="center" vertical="center"/>
    </xf>
    <xf numFmtId="0" fontId="75" fillId="4" borderId="0" xfId="0" applyFont="1" applyFill="1" applyAlignment="1">
      <alignment horizontal="center" vertical="center"/>
    </xf>
    <xf numFmtId="0" fontId="75" fillId="4" borderId="28" xfId="0" applyFont="1" applyFill="1" applyBorder="1" applyAlignment="1">
      <alignment horizontal="center" vertical="center"/>
    </xf>
    <xf numFmtId="0" fontId="75" fillId="4" borderId="18" xfId="0" applyFont="1" applyFill="1" applyBorder="1" applyAlignment="1">
      <alignment horizontal="center" vertical="center"/>
    </xf>
    <xf numFmtId="0" fontId="75" fillId="4" borderId="16" xfId="0" applyFont="1" applyFill="1" applyBorder="1" applyAlignment="1">
      <alignment horizontal="center" vertical="center"/>
    </xf>
    <xf numFmtId="0" fontId="75" fillId="4" borderId="2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25" fillId="16" borderId="1" xfId="0" applyFont="1" applyFill="1" applyBorder="1" applyAlignment="1">
      <alignment horizontal="center" vertical="center"/>
    </xf>
    <xf numFmtId="0" fontId="25" fillId="16" borderId="21" xfId="0" applyFont="1" applyFill="1" applyBorder="1" applyAlignment="1">
      <alignment horizontal="center" vertical="center"/>
    </xf>
    <xf numFmtId="0" fontId="25" fillId="16" borderId="24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 applyProtection="1">
      <alignment horizontal="center" vertical="center" wrapText="1"/>
      <protection hidden="1"/>
    </xf>
    <xf numFmtId="0" fontId="26" fillId="3" borderId="2" xfId="0" applyFont="1" applyFill="1" applyBorder="1" applyAlignment="1" applyProtection="1">
      <alignment horizontal="center" vertical="center" wrapText="1"/>
      <protection hidden="1"/>
    </xf>
    <xf numFmtId="0" fontId="25" fillId="2" borderId="2" xfId="0" applyFont="1" applyFill="1" applyBorder="1" applyAlignment="1" applyProtection="1">
      <alignment horizontal="center" vertical="center" wrapText="1"/>
      <protection hidden="1"/>
    </xf>
    <xf numFmtId="0" fontId="25" fillId="2" borderId="2" xfId="0" applyFont="1" applyFill="1" applyBorder="1" applyAlignment="1" applyProtection="1">
      <alignment horizontal="center" vertical="center" wrapText="1"/>
      <protection locked="0" hidden="1"/>
    </xf>
    <xf numFmtId="0" fontId="4" fillId="2" borderId="0" xfId="0" applyFont="1" applyFill="1" applyAlignment="1" applyProtection="1">
      <alignment horizontal="center"/>
      <protection hidden="1"/>
    </xf>
    <xf numFmtId="49" fontId="8" fillId="2" borderId="16" xfId="2" applyNumberFormat="1" applyFont="1" applyFill="1" applyBorder="1" applyAlignment="1" applyProtection="1">
      <alignment horizontal="center" vertical="center" wrapText="1"/>
      <protection locked="0"/>
    </xf>
    <xf numFmtId="0" fontId="42" fillId="5" borderId="2" xfId="0" applyFont="1" applyFill="1" applyBorder="1" applyAlignment="1" applyProtection="1">
      <alignment horizontal="center" vertical="center" wrapText="1"/>
      <protection hidden="1"/>
    </xf>
    <xf numFmtId="0" fontId="19" fillId="2" borderId="1" xfId="0" applyFont="1" applyFill="1" applyBorder="1" applyAlignment="1" applyProtection="1">
      <alignment horizontal="center" vertical="center" wrapText="1"/>
      <protection locked="0" hidden="1"/>
    </xf>
    <xf numFmtId="0" fontId="19" fillId="2" borderId="21" xfId="0" applyFont="1" applyFill="1" applyBorder="1" applyAlignment="1" applyProtection="1">
      <alignment horizontal="center" vertical="center" wrapText="1"/>
      <protection locked="0" hidden="1"/>
    </xf>
    <xf numFmtId="0" fontId="19" fillId="2" borderId="24" xfId="0" applyFont="1" applyFill="1" applyBorder="1" applyAlignment="1" applyProtection="1">
      <alignment horizontal="center" vertical="center" wrapText="1"/>
      <protection locked="0" hidden="1"/>
    </xf>
    <xf numFmtId="0" fontId="8" fillId="2" borderId="22" xfId="2" applyFont="1" applyFill="1" applyBorder="1" applyAlignment="1" applyProtection="1">
      <alignment horizontal="center" vertical="center" wrapText="1"/>
      <protection locked="0"/>
    </xf>
    <xf numFmtId="0" fontId="8" fillId="2" borderId="25" xfId="2" applyFont="1" applyFill="1" applyBorder="1" applyAlignment="1" applyProtection="1">
      <alignment horizontal="center" vertical="center" wrapText="1"/>
      <protection locked="0"/>
    </xf>
    <xf numFmtId="0" fontId="23" fillId="2" borderId="26" xfId="2" applyFont="1" applyFill="1" applyBorder="1" applyAlignment="1" applyProtection="1">
      <alignment horizontal="center" vertical="center" wrapText="1"/>
    </xf>
    <xf numFmtId="0" fontId="23" fillId="2" borderId="22" xfId="2" applyFont="1" applyFill="1" applyBorder="1" applyAlignment="1" applyProtection="1">
      <alignment horizontal="center" vertical="center" wrapText="1"/>
    </xf>
    <xf numFmtId="0" fontId="37" fillId="5" borderId="1" xfId="0" applyFont="1" applyFill="1" applyBorder="1" applyAlignment="1" applyProtection="1">
      <alignment horizontal="center" vertical="center" wrapText="1"/>
      <protection hidden="1"/>
    </xf>
    <xf numFmtId="0" fontId="37" fillId="5" borderId="21" xfId="0" applyFont="1" applyFill="1" applyBorder="1" applyAlignment="1" applyProtection="1">
      <alignment horizontal="center" vertical="center" wrapText="1"/>
      <protection hidden="1"/>
    </xf>
    <xf numFmtId="0" fontId="37" fillId="5" borderId="24" xfId="0" applyFont="1" applyFill="1" applyBorder="1" applyAlignment="1" applyProtection="1">
      <alignment horizontal="center" vertical="center" wrapText="1"/>
      <protection hidden="1"/>
    </xf>
    <xf numFmtId="0" fontId="25" fillId="10" borderId="2" xfId="0" applyFont="1" applyFill="1" applyBorder="1" applyAlignment="1" applyProtection="1">
      <alignment horizontal="center" vertical="center" wrapText="1"/>
      <protection hidden="1"/>
    </xf>
    <xf numFmtId="0" fontId="38" fillId="2" borderId="0" xfId="0" applyFont="1" applyFill="1" applyAlignment="1" applyProtection="1">
      <alignment horizontal="right" vertical="center" wrapText="1"/>
      <protection hidden="1"/>
    </xf>
    <xf numFmtId="0" fontId="42" fillId="2" borderId="2" xfId="0" applyFont="1" applyFill="1" applyBorder="1" applyAlignment="1" applyProtection="1">
      <alignment horizontal="center" vertical="center" wrapText="1"/>
      <protection hidden="1"/>
    </xf>
    <xf numFmtId="49" fontId="8" fillId="2" borderId="22" xfId="2" applyNumberFormat="1" applyFont="1" applyFill="1" applyBorder="1" applyAlignment="1" applyProtection="1">
      <alignment horizontal="center" vertical="center" wrapText="1"/>
      <protection locked="0"/>
    </xf>
    <xf numFmtId="0" fontId="25" fillId="10" borderId="1" xfId="0" applyFont="1" applyFill="1" applyBorder="1" applyAlignment="1" applyProtection="1">
      <alignment horizontal="center" vertical="center" wrapText="1"/>
      <protection hidden="1"/>
    </xf>
    <xf numFmtId="0" fontId="25" fillId="10" borderId="21" xfId="0" applyFont="1" applyFill="1" applyBorder="1" applyAlignment="1" applyProtection="1">
      <alignment horizontal="center" vertical="center" wrapText="1"/>
      <protection hidden="1"/>
    </xf>
    <xf numFmtId="0" fontId="25" fillId="10" borderId="24" xfId="0" applyFont="1" applyFill="1" applyBorder="1" applyAlignment="1" applyProtection="1">
      <alignment horizontal="center" vertical="center" wrapText="1"/>
      <protection hidden="1"/>
    </xf>
    <xf numFmtId="0" fontId="19" fillId="2" borderId="2" xfId="0" applyFont="1" applyFill="1" applyBorder="1" applyAlignment="1" applyProtection="1">
      <alignment horizontal="center" vertical="center" wrapText="1"/>
      <protection locked="0" hidden="1"/>
    </xf>
    <xf numFmtId="0" fontId="52" fillId="2" borderId="18" xfId="2" applyFont="1" applyFill="1" applyBorder="1" applyAlignment="1" applyProtection="1">
      <alignment horizontal="center" vertical="center" wrapText="1"/>
    </xf>
    <xf numFmtId="0" fontId="52" fillId="2" borderId="16" xfId="2" applyFont="1" applyFill="1" applyBorder="1" applyAlignment="1" applyProtection="1">
      <alignment horizontal="center" vertical="center" wrapText="1"/>
    </xf>
    <xf numFmtId="0" fontId="23" fillId="2" borderId="16" xfId="2" applyFont="1" applyFill="1" applyBorder="1" applyAlignment="1" applyProtection="1">
      <alignment horizontal="center" vertical="center" wrapText="1"/>
    </xf>
    <xf numFmtId="172" fontId="8" fillId="2" borderId="2" xfId="2" applyNumberFormat="1" applyFont="1" applyFill="1" applyBorder="1" applyAlignment="1" applyProtection="1">
      <alignment horizontal="center" vertical="center" wrapText="1"/>
      <protection hidden="1"/>
    </xf>
    <xf numFmtId="49" fontId="8" fillId="0" borderId="2" xfId="0" applyNumberFormat="1" applyFont="1" applyBorder="1" applyAlignment="1" applyProtection="1">
      <alignment horizontal="center" vertical="center" wrapText="1"/>
      <protection hidden="1"/>
    </xf>
    <xf numFmtId="0" fontId="38" fillId="2" borderId="2" xfId="0" applyFont="1" applyFill="1" applyBorder="1" applyAlignment="1" applyProtection="1">
      <alignment horizontal="center" vertical="center" wrapText="1"/>
      <protection hidden="1"/>
    </xf>
    <xf numFmtId="167" fontId="10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38" fillId="18" borderId="2" xfId="0" applyFont="1" applyFill="1" applyBorder="1" applyAlignment="1" applyProtection="1">
      <alignment horizontal="center" vertical="center" wrapText="1"/>
      <protection hidden="1"/>
    </xf>
    <xf numFmtId="172" fontId="8" fillId="2" borderId="16" xfId="2" applyNumberFormat="1" applyFont="1" applyFill="1" applyBorder="1" applyAlignment="1" applyProtection="1">
      <alignment horizontal="center" vertical="center" wrapText="1"/>
      <protection locked="0"/>
    </xf>
    <xf numFmtId="172" fontId="8" fillId="2" borderId="27" xfId="2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  <protection hidden="1"/>
    </xf>
    <xf numFmtId="0" fontId="9" fillId="4" borderId="2" xfId="0" applyFont="1" applyFill="1" applyBorder="1" applyAlignment="1" applyProtection="1">
      <alignment horizontal="center" vertical="center" wrapText="1"/>
      <protection hidden="1"/>
    </xf>
    <xf numFmtId="0" fontId="9" fillId="5" borderId="2" xfId="0" applyFont="1" applyFill="1" applyBorder="1" applyAlignment="1" applyProtection="1">
      <alignment horizontal="center" vertical="center" wrapText="1"/>
      <protection hidden="1"/>
    </xf>
    <xf numFmtId="0" fontId="9" fillId="14" borderId="2" xfId="0" applyFont="1" applyFill="1" applyBorder="1" applyAlignment="1" applyProtection="1">
      <alignment horizontal="center" vertical="center" wrapText="1"/>
      <protection hidden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0" fontId="9" fillId="13" borderId="2" xfId="0" applyFont="1" applyFill="1" applyBorder="1" applyAlignment="1" applyProtection="1">
      <alignment horizontal="center" vertical="center" wrapText="1"/>
      <protection hidden="1"/>
    </xf>
    <xf numFmtId="0" fontId="25" fillId="5" borderId="2" xfId="0" applyFont="1" applyFill="1" applyBorder="1" applyAlignment="1" applyProtection="1">
      <alignment horizontal="center" vertical="center" wrapText="1"/>
      <protection hidden="1"/>
    </xf>
    <xf numFmtId="0" fontId="25" fillId="8" borderId="2" xfId="0" applyFont="1" applyFill="1" applyBorder="1" applyAlignment="1" applyProtection="1">
      <alignment horizontal="center" vertical="center" wrapText="1"/>
      <protection hidden="1"/>
    </xf>
    <xf numFmtId="0" fontId="9" fillId="4" borderId="26" xfId="0" applyFont="1" applyFill="1" applyBorder="1" applyAlignment="1" applyProtection="1">
      <alignment horizontal="center" textRotation="90" wrapText="1"/>
      <protection hidden="1"/>
    </xf>
    <xf numFmtId="0" fontId="9" fillId="4" borderId="22" xfId="0" applyFont="1" applyFill="1" applyBorder="1" applyAlignment="1" applyProtection="1">
      <alignment horizontal="center" textRotation="90" wrapText="1"/>
      <protection hidden="1"/>
    </xf>
    <xf numFmtId="0" fontId="9" fillId="4" borderId="25" xfId="0" applyFont="1" applyFill="1" applyBorder="1" applyAlignment="1" applyProtection="1">
      <alignment horizontal="center" textRotation="90" wrapText="1"/>
      <protection hidden="1"/>
    </xf>
    <xf numFmtId="0" fontId="9" fillId="16" borderId="2" xfId="0" applyFont="1" applyFill="1" applyBorder="1" applyAlignment="1" applyProtection="1">
      <alignment horizontal="center" vertical="center" wrapText="1"/>
      <protection hidden="1"/>
    </xf>
    <xf numFmtId="0" fontId="27" fillId="12" borderId="16" xfId="0" applyFont="1" applyFill="1" applyBorder="1" applyAlignment="1" applyProtection="1">
      <alignment horizontal="center" vertical="center" wrapText="1"/>
      <protection hidden="1"/>
    </xf>
    <xf numFmtId="0" fontId="25" fillId="9" borderId="2" xfId="0" applyFont="1" applyFill="1" applyBorder="1" applyAlignment="1" applyProtection="1">
      <alignment horizontal="center" textRotation="90" wrapText="1"/>
      <protection hidden="1"/>
    </xf>
    <xf numFmtId="0" fontId="9" fillId="19" borderId="2" xfId="0" applyFont="1" applyFill="1" applyBorder="1" applyAlignment="1" applyProtection="1">
      <alignment horizontal="center" vertical="center" wrapText="1"/>
      <protection hidden="1"/>
    </xf>
    <xf numFmtId="0" fontId="16" fillId="18" borderId="0" xfId="0" applyFont="1" applyFill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horizontal="center" textRotation="90" wrapText="1"/>
      <protection hidden="1"/>
    </xf>
    <xf numFmtId="0" fontId="9" fillId="5" borderId="21" xfId="0" applyFont="1" applyFill="1" applyBorder="1" applyAlignment="1" applyProtection="1">
      <alignment horizontal="center" textRotation="90" wrapText="1"/>
      <protection hidden="1"/>
    </xf>
    <xf numFmtId="0" fontId="9" fillId="14" borderId="1" xfId="0" applyFont="1" applyFill="1" applyBorder="1" applyAlignment="1" applyProtection="1">
      <alignment horizontal="center" textRotation="90" wrapText="1"/>
      <protection hidden="1"/>
    </xf>
    <xf numFmtId="0" fontId="9" fillId="14" borderId="21" xfId="0" applyFont="1" applyFill="1" applyBorder="1" applyAlignment="1" applyProtection="1">
      <alignment horizontal="center" textRotation="90" wrapText="1"/>
      <protection hidden="1"/>
    </xf>
    <xf numFmtId="0" fontId="9" fillId="13" borderId="1" xfId="0" applyFont="1" applyFill="1" applyBorder="1" applyAlignment="1" applyProtection="1">
      <alignment horizontal="center" textRotation="90" wrapText="1"/>
      <protection hidden="1"/>
    </xf>
    <xf numFmtId="0" fontId="9" fillId="13" borderId="21" xfId="0" applyFont="1" applyFill="1" applyBorder="1" applyAlignment="1" applyProtection="1">
      <alignment horizontal="center" textRotation="90" wrapText="1"/>
      <protection hidden="1"/>
    </xf>
    <xf numFmtId="0" fontId="42" fillId="2" borderId="1" xfId="0" applyFont="1" applyFill="1" applyBorder="1" applyAlignment="1" applyProtection="1">
      <alignment horizontal="center" vertical="center" wrapText="1"/>
      <protection hidden="1"/>
    </xf>
    <xf numFmtId="0" fontId="42" fillId="2" borderId="21" xfId="0" applyFont="1" applyFill="1" applyBorder="1" applyAlignment="1" applyProtection="1">
      <alignment horizontal="center" vertical="center" wrapText="1"/>
      <protection hidden="1"/>
    </xf>
    <xf numFmtId="0" fontId="42" fillId="2" borderId="24" xfId="0" applyFont="1" applyFill="1" applyBorder="1" applyAlignment="1" applyProtection="1">
      <alignment horizontal="center" vertical="center" wrapText="1"/>
      <protection hidden="1"/>
    </xf>
    <xf numFmtId="0" fontId="35" fillId="2" borderId="0" xfId="0" applyFont="1" applyFill="1" applyAlignment="1" applyProtection="1">
      <alignment horizontal="center" vertical="center" wrapText="1"/>
      <protection hidden="1"/>
    </xf>
    <xf numFmtId="0" fontId="42" fillId="2" borderId="0" xfId="0" applyFont="1" applyFill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textRotation="90" wrapText="1"/>
      <protection hidden="1"/>
    </xf>
    <xf numFmtId="0" fontId="9" fillId="7" borderId="21" xfId="0" applyFont="1" applyFill="1" applyBorder="1" applyAlignment="1" applyProtection="1">
      <alignment horizontal="center" textRotation="90" wrapText="1"/>
      <protection hidden="1"/>
    </xf>
    <xf numFmtId="0" fontId="9" fillId="16" borderId="26" xfId="0" applyFont="1" applyFill="1" applyBorder="1" applyAlignment="1" applyProtection="1">
      <alignment horizontal="center" textRotation="90" wrapText="1"/>
      <protection hidden="1"/>
    </xf>
    <xf numFmtId="0" fontId="9" fillId="16" borderId="22" xfId="0" applyFont="1" applyFill="1" applyBorder="1" applyAlignment="1" applyProtection="1">
      <alignment horizontal="center" textRotation="90" wrapText="1"/>
      <protection hidden="1"/>
    </xf>
    <xf numFmtId="0" fontId="9" fillId="19" borderId="1" xfId="0" applyFont="1" applyFill="1" applyBorder="1" applyAlignment="1" applyProtection="1">
      <alignment horizontal="center" textRotation="90" wrapText="1"/>
      <protection hidden="1"/>
    </xf>
    <xf numFmtId="0" fontId="9" fillId="19" borderId="21" xfId="0" applyFont="1" applyFill="1" applyBorder="1" applyAlignment="1" applyProtection="1">
      <alignment horizontal="center" textRotation="90" wrapText="1"/>
      <protection hidden="1"/>
    </xf>
    <xf numFmtId="0" fontId="10" fillId="4" borderId="2" xfId="0" applyFont="1" applyFill="1" applyBorder="1" applyAlignment="1" applyProtection="1">
      <alignment horizontal="center" vertical="center" wrapText="1"/>
      <protection hidden="1"/>
    </xf>
    <xf numFmtId="1" fontId="10" fillId="8" borderId="2" xfId="0" applyNumberFormat="1" applyFont="1" applyFill="1" applyBorder="1" applyAlignment="1" applyProtection="1">
      <alignment horizontal="center" vertical="center" wrapText="1"/>
      <protection hidden="1"/>
    </xf>
    <xf numFmtId="1" fontId="8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2" xfId="0" applyFont="1" applyFill="1" applyBorder="1" applyAlignment="1" applyProtection="1">
      <alignment horizontal="center" vertical="center" wrapText="1"/>
      <protection hidden="1"/>
    </xf>
    <xf numFmtId="1" fontId="10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7" borderId="2" xfId="0" applyFont="1" applyFill="1" applyBorder="1" applyAlignment="1" applyProtection="1">
      <alignment horizontal="center" vertical="center" wrapText="1"/>
      <protection hidden="1"/>
    </xf>
    <xf numFmtId="1" fontId="10" fillId="8" borderId="1" xfId="0" applyNumberFormat="1" applyFont="1" applyFill="1" applyBorder="1" applyAlignment="1" applyProtection="1">
      <alignment horizontal="center" vertical="center" wrapText="1"/>
      <protection hidden="1"/>
    </xf>
    <xf numFmtId="1" fontId="10" fillId="8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8" borderId="1" xfId="0" applyFont="1" applyFill="1" applyBorder="1" applyAlignment="1" applyProtection="1">
      <alignment horizontal="center" vertical="center" wrapText="1"/>
      <protection hidden="1"/>
    </xf>
    <xf numFmtId="0" fontId="10" fillId="8" borderId="21" xfId="0" applyFont="1" applyFill="1" applyBorder="1" applyAlignment="1" applyProtection="1">
      <alignment horizontal="center" vertical="center" wrapText="1"/>
      <protection hidden="1"/>
    </xf>
    <xf numFmtId="0" fontId="10" fillId="8" borderId="24" xfId="0" applyFont="1" applyFill="1" applyBorder="1" applyAlignment="1" applyProtection="1">
      <alignment horizontal="center" vertical="center" wrapText="1"/>
      <protection hidden="1"/>
    </xf>
    <xf numFmtId="1" fontId="25" fillId="8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5" borderId="2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6" borderId="2" xfId="0" applyFont="1" applyFill="1" applyBorder="1" applyAlignment="1" applyProtection="1">
      <alignment horizontal="center" vertical="center" wrapText="1"/>
      <protection hidden="1"/>
    </xf>
    <xf numFmtId="0" fontId="41" fillId="5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 applyProtection="1">
      <alignment horizontal="center" vertical="center"/>
      <protection locked="0"/>
    </xf>
    <xf numFmtId="0" fontId="32" fillId="2" borderId="16" xfId="0" applyFont="1" applyFill="1" applyBorder="1" applyAlignment="1" applyProtection="1">
      <alignment horizontal="center" vertical="center"/>
      <protection hidden="1"/>
    </xf>
    <xf numFmtId="0" fontId="32" fillId="2" borderId="0" xfId="0" applyFont="1" applyFill="1" applyAlignment="1" applyProtection="1">
      <alignment horizontal="center" vertical="center" wrapText="1"/>
      <protection locked="0" hidden="1"/>
    </xf>
    <xf numFmtId="0" fontId="10" fillId="8" borderId="2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22" xfId="0" applyFont="1" applyFill="1" applyBorder="1" applyAlignment="1" applyProtection="1">
      <alignment horizontal="center" vertical="center"/>
      <protection locked="0" hidden="1"/>
    </xf>
    <xf numFmtId="0" fontId="25" fillId="7" borderId="2" xfId="0" applyFont="1" applyFill="1" applyBorder="1" applyAlignment="1" applyProtection="1">
      <alignment horizontal="center" vertical="center" wrapText="1"/>
      <protection hidden="1"/>
    </xf>
    <xf numFmtId="0" fontId="9" fillId="8" borderId="2" xfId="0" applyFont="1" applyFill="1" applyBorder="1" applyAlignment="1" applyProtection="1">
      <alignment horizontal="center" vertical="center" wrapText="1"/>
      <protection hidden="1"/>
    </xf>
    <xf numFmtId="0" fontId="27" fillId="2" borderId="0" xfId="0" applyFont="1" applyFill="1" applyAlignment="1" applyProtection="1">
      <alignment horizontal="center" vertical="center"/>
      <protection locked="0" hidden="1"/>
    </xf>
    <xf numFmtId="0" fontId="9" fillId="11" borderId="1" xfId="0" applyFont="1" applyFill="1" applyBorder="1" applyAlignment="1" applyProtection="1">
      <alignment horizontal="center" vertical="center" wrapText="1"/>
      <protection locked="0" hidden="1"/>
    </xf>
    <xf numFmtId="0" fontId="9" fillId="11" borderId="21" xfId="0" applyFont="1" applyFill="1" applyBorder="1" applyAlignment="1" applyProtection="1">
      <alignment horizontal="center" vertical="center" wrapText="1"/>
      <protection locked="0" hidden="1"/>
    </xf>
    <xf numFmtId="0" fontId="9" fillId="11" borderId="24" xfId="0" applyFont="1" applyFill="1" applyBorder="1" applyAlignment="1" applyProtection="1">
      <alignment horizontal="center" vertical="center" wrapText="1"/>
      <protection locked="0" hidden="1"/>
    </xf>
    <xf numFmtId="0" fontId="16" fillId="2" borderId="15" xfId="0" applyFont="1" applyFill="1" applyBorder="1" applyAlignment="1" applyProtection="1">
      <alignment horizontal="center" vertical="center"/>
      <protection locked="0" hidden="1"/>
    </xf>
    <xf numFmtId="0" fontId="25" fillId="8" borderId="2" xfId="0" applyFont="1" applyFill="1" applyBorder="1" applyAlignment="1" applyProtection="1">
      <alignment horizontal="center" vertical="center" wrapText="1"/>
      <protection locked="0" hidden="1"/>
    </xf>
    <xf numFmtId="1" fontId="25" fillId="8" borderId="2" xfId="0" applyNumberFormat="1" applyFont="1" applyFill="1" applyBorder="1" applyAlignment="1" applyProtection="1">
      <alignment horizontal="center" vertical="center" wrapText="1"/>
      <protection hidden="1"/>
    </xf>
    <xf numFmtId="0" fontId="42" fillId="2" borderId="29" xfId="0" applyFont="1" applyFill="1" applyBorder="1" applyAlignment="1" applyProtection="1">
      <alignment horizontal="center" vertical="center" wrapText="1"/>
      <protection hidden="1"/>
    </xf>
    <xf numFmtId="0" fontId="37" fillId="9" borderId="2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 applyProtection="1">
      <alignment horizontal="center" vertical="center" wrapText="1"/>
      <protection hidden="1"/>
    </xf>
    <xf numFmtId="0" fontId="9" fillId="11" borderId="21" xfId="0" applyFont="1" applyFill="1" applyBorder="1" applyAlignment="1" applyProtection="1">
      <alignment horizontal="center" vertical="center" wrapText="1"/>
      <protection hidden="1"/>
    </xf>
    <xf numFmtId="0" fontId="9" fillId="11" borderId="24" xfId="0" applyFont="1" applyFill="1" applyBorder="1" applyAlignment="1" applyProtection="1">
      <alignment horizontal="center" vertical="center" wrapText="1"/>
      <protection hidden="1"/>
    </xf>
    <xf numFmtId="0" fontId="41" fillId="14" borderId="2" xfId="0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38" fillId="2" borderId="1" xfId="0" applyFont="1" applyFill="1" applyBorder="1" applyAlignment="1" applyProtection="1">
      <alignment horizontal="center" vertical="center" wrapText="1"/>
      <protection hidden="1"/>
    </xf>
    <xf numFmtId="0" fontId="38" fillId="2" borderId="21" xfId="0" applyFont="1" applyFill="1" applyBorder="1" applyAlignment="1" applyProtection="1">
      <alignment horizontal="center" vertical="center" wrapText="1"/>
      <protection hidden="1"/>
    </xf>
    <xf numFmtId="0" fontId="38" fillId="2" borderId="24" xfId="0" applyFont="1" applyFill="1" applyBorder="1" applyAlignment="1" applyProtection="1">
      <alignment horizontal="center" vertical="center" wrapText="1"/>
      <protection hidden="1"/>
    </xf>
    <xf numFmtId="0" fontId="25" fillId="9" borderId="2" xfId="0" applyFont="1" applyFill="1" applyBorder="1" applyAlignment="1" applyProtection="1">
      <alignment horizontal="center" vertical="center" wrapText="1"/>
      <protection hidden="1"/>
    </xf>
    <xf numFmtId="0" fontId="25" fillId="2" borderId="0" xfId="0" applyFont="1" applyFill="1" applyAlignment="1" applyProtection="1">
      <alignment horizontal="center" vertical="center" wrapText="1"/>
      <protection hidden="1"/>
    </xf>
    <xf numFmtId="0" fontId="42" fillId="2" borderId="2" xfId="0" applyFont="1" applyFill="1" applyBorder="1" applyAlignment="1" applyProtection="1">
      <alignment horizontal="center" vertical="center" wrapText="1"/>
      <protection locked="0"/>
    </xf>
    <xf numFmtId="0" fontId="37" fillId="5" borderId="2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3" fillId="2" borderId="22" xfId="2" applyFont="1" applyFill="1" applyBorder="1" applyAlignment="1" applyProtection="1">
      <alignment horizontal="right" vertical="center" wrapText="1"/>
    </xf>
    <xf numFmtId="0" fontId="8" fillId="2" borderId="22" xfId="2" applyFont="1" applyFill="1" applyBorder="1" applyAlignment="1" applyProtection="1">
      <alignment horizontal="left" vertical="center" wrapText="1"/>
      <protection locked="0"/>
    </xf>
    <xf numFmtId="167" fontId="8" fillId="2" borderId="9" xfId="0" applyNumberFormat="1" applyFont="1" applyFill="1" applyBorder="1" applyAlignment="1" applyProtection="1">
      <alignment horizontal="left" vertical="center" wrapText="1"/>
      <protection hidden="1"/>
    </xf>
    <xf numFmtId="167" fontId="8" fillId="2" borderId="14" xfId="0" applyNumberFormat="1" applyFont="1" applyFill="1" applyBorder="1" applyAlignment="1" applyProtection="1">
      <alignment horizontal="left" vertical="center" wrapText="1"/>
      <protection hidden="1"/>
    </xf>
    <xf numFmtId="0" fontId="4" fillId="2" borderId="10" xfId="0" applyFont="1" applyFill="1" applyBorder="1" applyAlignment="1" applyProtection="1">
      <alignment horizontal="left" vertical="center" wrapText="1"/>
      <protection hidden="1"/>
    </xf>
    <xf numFmtId="0" fontId="4" fillId="2" borderId="19" xfId="0" applyFont="1" applyFill="1" applyBorder="1" applyAlignment="1" applyProtection="1">
      <alignment horizontal="left" vertical="center" wrapText="1"/>
      <protection hidden="1"/>
    </xf>
    <xf numFmtId="0" fontId="26" fillId="3" borderId="5" xfId="0" applyFont="1" applyFill="1" applyBorder="1" applyAlignment="1" applyProtection="1">
      <alignment horizontal="center" vertical="center" wrapText="1"/>
      <protection hidden="1"/>
    </xf>
    <xf numFmtId="0" fontId="26" fillId="3" borderId="6" xfId="0" applyFont="1" applyFill="1" applyBorder="1" applyAlignment="1" applyProtection="1">
      <alignment horizontal="center" vertical="center" wrapText="1"/>
      <protection hidden="1"/>
    </xf>
    <xf numFmtId="0" fontId="26" fillId="3" borderId="15" xfId="0" applyFont="1" applyFill="1" applyBorder="1" applyAlignment="1" applyProtection="1">
      <alignment horizontal="center" vertical="center" wrapText="1"/>
      <protection hidden="1"/>
    </xf>
    <xf numFmtId="0" fontId="26" fillId="3" borderId="12" xfId="0" applyFont="1" applyFill="1" applyBorder="1" applyAlignment="1" applyProtection="1">
      <alignment horizontal="center" vertical="center" wrapText="1"/>
      <protection hidden="1"/>
    </xf>
    <xf numFmtId="0" fontId="25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left" vertical="center" wrapText="1"/>
      <protection hidden="1"/>
    </xf>
    <xf numFmtId="0" fontId="8" fillId="2" borderId="17" xfId="0" applyFont="1" applyFill="1" applyBorder="1" applyAlignment="1" applyProtection="1">
      <alignment horizontal="left" vertical="center" wrapText="1"/>
      <protection hidden="1"/>
    </xf>
    <xf numFmtId="0" fontId="8" fillId="2" borderId="21" xfId="0" applyFont="1" applyFill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 applyProtection="1">
      <alignment horizontal="left" vertical="center" wrapText="1"/>
      <protection locked="0"/>
    </xf>
    <xf numFmtId="0" fontId="23" fillId="2" borderId="26" xfId="2" applyFont="1" applyFill="1" applyBorder="1" applyAlignment="1" applyProtection="1">
      <alignment horizontal="left" wrapText="1" indent="2"/>
    </xf>
    <xf numFmtId="0" fontId="23" fillId="2" borderId="22" xfId="2" applyFont="1" applyFill="1" applyBorder="1" applyAlignment="1" applyProtection="1">
      <alignment horizontal="left" wrapText="1" indent="2"/>
    </xf>
    <xf numFmtId="0" fontId="8" fillId="2" borderId="25" xfId="2" applyFont="1" applyFill="1" applyBorder="1" applyAlignment="1" applyProtection="1">
      <alignment horizontal="left" vertical="center" wrapText="1"/>
      <protection locked="0"/>
    </xf>
    <xf numFmtId="167" fontId="8" fillId="2" borderId="16" xfId="2" applyNumberFormat="1" applyFont="1" applyFill="1" applyBorder="1" applyAlignment="1" applyProtection="1">
      <alignment horizontal="left" vertical="center" wrapText="1"/>
      <protection locked="0"/>
    </xf>
    <xf numFmtId="167" fontId="8" fillId="2" borderId="27" xfId="2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4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8" fillId="2" borderId="16" xfId="2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center" wrapText="1"/>
      <protection locked="0"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12" fillId="4" borderId="2" xfId="0" applyFont="1" applyFill="1" applyBorder="1" applyAlignment="1" applyProtection="1">
      <alignment horizontal="center" vertical="center"/>
      <protection hidden="1"/>
    </xf>
    <xf numFmtId="0" fontId="12" fillId="5" borderId="1" xfId="0" applyFont="1" applyFill="1" applyBorder="1" applyAlignment="1" applyProtection="1">
      <alignment horizontal="center" vertical="center"/>
      <protection hidden="1"/>
    </xf>
    <xf numFmtId="0" fontId="12" fillId="5" borderId="21" xfId="0" applyFont="1" applyFill="1" applyBorder="1" applyAlignment="1" applyProtection="1">
      <alignment horizontal="center" vertical="center"/>
      <protection hidden="1"/>
    </xf>
    <xf numFmtId="0" fontId="12" fillId="5" borderId="24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24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23" fillId="2" borderId="18" xfId="2" applyFont="1" applyFill="1" applyBorder="1" applyAlignment="1" applyProtection="1">
      <alignment horizontal="left" vertical="center" wrapText="1" indent="2"/>
    </xf>
    <xf numFmtId="0" fontId="23" fillId="2" borderId="16" xfId="2" applyFont="1" applyFill="1" applyBorder="1" applyAlignment="1" applyProtection="1">
      <alignment horizontal="left" vertical="center" wrapText="1" indent="2"/>
    </xf>
    <xf numFmtId="0" fontId="12" fillId="5" borderId="2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 wrapText="1"/>
      <protection locked="0" hidden="1"/>
    </xf>
    <xf numFmtId="0" fontId="10" fillId="2" borderId="22" xfId="0" applyFont="1" applyFill="1" applyBorder="1" applyAlignment="1" applyProtection="1">
      <alignment horizontal="right" vertical="center" wrapText="1"/>
      <protection hidden="1"/>
    </xf>
    <xf numFmtId="0" fontId="10" fillId="2" borderId="25" xfId="0" applyFont="1" applyFill="1" applyBorder="1" applyAlignment="1" applyProtection="1">
      <alignment horizontal="right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4" fillId="2" borderId="24" xfId="0" applyFont="1" applyFill="1" applyBorder="1" applyAlignment="1" applyProtection="1">
      <alignment horizontal="left" vertical="center" wrapText="1" indent="1"/>
      <protection locked="0"/>
    </xf>
    <xf numFmtId="172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3" fillId="2" borderId="21" xfId="0" applyFont="1" applyFill="1" applyBorder="1" applyAlignment="1" applyProtection="1">
      <alignment horizontal="left" vertical="center"/>
      <protection locked="0"/>
    </xf>
    <xf numFmtId="0" fontId="13" fillId="2" borderId="24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locked="0" hidden="1"/>
    </xf>
    <xf numFmtId="0" fontId="8" fillId="2" borderId="16" xfId="2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wrapText="1"/>
      <protection hidden="1"/>
    </xf>
    <xf numFmtId="0" fontId="7" fillId="2" borderId="22" xfId="0" applyFont="1" applyFill="1" applyBorder="1" applyAlignment="1" applyProtection="1">
      <alignment horizontal="left" vertical="center" wrapText="1"/>
      <protection hidden="1"/>
    </xf>
    <xf numFmtId="0" fontId="10" fillId="16" borderId="2" xfId="0" applyFont="1" applyFill="1" applyBorder="1" applyAlignment="1" applyProtection="1">
      <alignment horizontal="right" vertical="center" wrapText="1" indent="1"/>
      <protection hidden="1"/>
    </xf>
    <xf numFmtId="1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1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16" borderId="2" xfId="0" applyFont="1" applyFill="1" applyBorder="1" applyAlignment="1" applyProtection="1">
      <alignment horizontal="right" vertical="center" wrapText="1" indent="1"/>
      <protection hidden="1"/>
    </xf>
    <xf numFmtId="1" fontId="11" fillId="8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8" borderId="2" xfId="1" applyNumberFormat="1" applyFont="1" applyFill="1" applyBorder="1" applyAlignment="1" applyProtection="1">
      <alignment horizontal="center" vertical="center" wrapText="1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5" fillId="2" borderId="21" xfId="0" applyFont="1" applyFill="1" applyBorder="1" applyAlignment="1" applyProtection="1">
      <alignment horizontal="center" vertical="center"/>
      <protection hidden="1"/>
    </xf>
    <xf numFmtId="0" fontId="25" fillId="2" borderId="24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locked="0" hidden="1"/>
    </xf>
    <xf numFmtId="0" fontId="9" fillId="2" borderId="21" xfId="0" applyFont="1" applyFill="1" applyBorder="1" applyAlignment="1" applyProtection="1">
      <alignment horizontal="center" vertical="center" wrapText="1"/>
      <protection locked="0" hidden="1"/>
    </xf>
    <xf numFmtId="0" fontId="9" fillId="2" borderId="24" xfId="0" applyFont="1" applyFill="1" applyBorder="1" applyAlignment="1" applyProtection="1">
      <alignment horizontal="center" vertical="center" wrapText="1"/>
      <protection locked="0" hidden="1"/>
    </xf>
    <xf numFmtId="0" fontId="2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 indent="1"/>
      <protection locked="0"/>
    </xf>
    <xf numFmtId="0" fontId="7" fillId="2" borderId="24" xfId="0" applyFont="1" applyFill="1" applyBorder="1" applyAlignment="1" applyProtection="1">
      <alignment horizontal="left" vertical="center" wrapText="1" indent="1"/>
      <protection locked="0"/>
    </xf>
    <xf numFmtId="0" fontId="12" fillId="5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wrapText="1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57" fillId="16" borderId="2" xfId="0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23" fillId="2" borderId="18" xfId="2" applyFont="1" applyFill="1" applyBorder="1" applyAlignment="1" applyProtection="1">
      <alignment horizontal="center" vertical="center" wrapText="1"/>
    </xf>
    <xf numFmtId="0" fontId="23" fillId="2" borderId="7" xfId="2" applyFont="1" applyFill="1" applyBorder="1" applyAlignment="1" applyProtection="1">
      <alignment horizontal="center" vertical="center" wrapText="1"/>
      <protection hidden="1"/>
    </xf>
    <xf numFmtId="0" fontId="23" fillId="2" borderId="0" xfId="2" applyFont="1" applyFill="1" applyBorder="1" applyAlignment="1" applyProtection="1">
      <alignment horizontal="center" vertical="center" wrapText="1"/>
      <protection hidden="1"/>
    </xf>
    <xf numFmtId="0" fontId="23" fillId="2" borderId="8" xfId="2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/>
      <protection locked="0" hidden="1"/>
    </xf>
    <xf numFmtId="0" fontId="26" fillId="3" borderId="2" xfId="0" applyFont="1" applyFill="1" applyBorder="1" applyAlignment="1" applyProtection="1">
      <alignment horizontal="center" vertical="center"/>
      <protection hidden="1"/>
    </xf>
    <xf numFmtId="0" fontId="57" fillId="16" borderId="1" xfId="0" applyFont="1" applyFill="1" applyBorder="1" applyAlignment="1" applyProtection="1">
      <alignment horizontal="right" vertical="center" wrapText="1"/>
      <protection hidden="1"/>
    </xf>
    <xf numFmtId="0" fontId="57" fillId="16" borderId="24" xfId="0" applyFont="1" applyFill="1" applyBorder="1" applyAlignment="1" applyProtection="1">
      <alignment horizontal="right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21" xfId="0" applyFont="1" applyFill="1" applyBorder="1" applyAlignment="1" applyProtection="1">
      <alignment horizontal="center" vertical="center" wrapText="1"/>
      <protection hidden="1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26" xfId="0" applyFont="1" applyFill="1" applyBorder="1" applyAlignment="1" applyProtection="1">
      <alignment horizontal="center" vertical="center" wrapText="1"/>
      <protection hidden="1"/>
    </xf>
    <xf numFmtId="0" fontId="3" fillId="5" borderId="31" xfId="0" applyFont="1" applyFill="1" applyBorder="1" applyAlignment="1" applyProtection="1">
      <alignment horizontal="center" vertical="center" wrapText="1"/>
      <protection hidden="1"/>
    </xf>
    <xf numFmtId="0" fontId="3" fillId="5" borderId="25" xfId="0" applyFont="1" applyFill="1" applyBorder="1" applyAlignment="1" applyProtection="1">
      <alignment horizontal="center" vertical="center" wrapText="1"/>
      <protection hidden="1"/>
    </xf>
    <xf numFmtId="0" fontId="3" fillId="5" borderId="18" xfId="0" applyFont="1" applyFill="1" applyBorder="1" applyAlignment="1" applyProtection="1">
      <alignment horizontal="center" vertical="center" wrapText="1"/>
      <protection hidden="1"/>
    </xf>
    <xf numFmtId="0" fontId="3" fillId="5" borderId="27" xfId="0" applyFont="1" applyFill="1" applyBorder="1" applyAlignment="1" applyProtection="1">
      <alignment horizontal="center" vertical="center" wrapText="1"/>
      <protection hidden="1"/>
    </xf>
    <xf numFmtId="167" fontId="8" fillId="2" borderId="16" xfId="2" applyNumberFormat="1" applyFont="1" applyFill="1" applyBorder="1" applyAlignment="1" applyProtection="1">
      <alignment horizontal="center" vertical="center" wrapText="1"/>
      <protection locked="0"/>
    </xf>
    <xf numFmtId="167" fontId="8" fillId="2" borderId="27" xfId="2" applyNumberFormat="1" applyFont="1" applyFill="1" applyBorder="1" applyAlignment="1" applyProtection="1">
      <alignment horizontal="center" vertical="center" wrapText="1"/>
      <protection locked="0"/>
    </xf>
    <xf numFmtId="0" fontId="3" fillId="5" borderId="29" xfId="0" applyFont="1" applyFill="1" applyBorder="1" applyAlignment="1" applyProtection="1">
      <alignment horizontal="center" vertical="center" wrapText="1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57" fillId="16" borderId="3" xfId="0" applyFont="1" applyFill="1" applyBorder="1" applyAlignment="1" applyProtection="1">
      <alignment horizontal="right" vertical="center" wrapText="1"/>
      <protection hidden="1"/>
    </xf>
    <xf numFmtId="0" fontId="12" fillId="2" borderId="2" xfId="0" applyFont="1" applyFill="1" applyBorder="1" applyAlignment="1">
      <alignment horizontal="center" vertical="center"/>
    </xf>
    <xf numFmtId="0" fontId="57" fillId="16" borderId="21" xfId="0" applyFont="1" applyFill="1" applyBorder="1" applyAlignment="1" applyProtection="1">
      <alignment horizontal="right" vertical="center" wrapText="1"/>
      <protection hidden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right" vertical="center" wrapText="1" indent="1"/>
      <protection hidden="1"/>
    </xf>
    <xf numFmtId="0" fontId="5" fillId="2" borderId="28" xfId="0" applyFont="1" applyFill="1" applyBorder="1" applyAlignment="1" applyProtection="1">
      <alignment horizontal="right" vertical="center" wrapText="1" indent="1"/>
      <protection hidden="1"/>
    </xf>
    <xf numFmtId="0" fontId="5" fillId="2" borderId="22" xfId="0" applyFont="1" applyFill="1" applyBorder="1" applyAlignment="1" applyProtection="1">
      <alignment horizontal="right" vertical="center" wrapText="1" indent="1"/>
      <protection hidden="1"/>
    </xf>
    <xf numFmtId="0" fontId="5" fillId="2" borderId="25" xfId="0" applyFont="1" applyFill="1" applyBorder="1" applyAlignment="1" applyProtection="1">
      <alignment horizontal="right" vertical="center" wrapText="1" indent="1"/>
      <protection hidden="1"/>
    </xf>
    <xf numFmtId="0" fontId="8" fillId="2" borderId="22" xfId="0" applyFont="1" applyFill="1" applyBorder="1" applyAlignment="1" applyProtection="1">
      <alignment horizontal="left" wrapText="1" indent="1"/>
      <protection hidden="1"/>
    </xf>
    <xf numFmtId="0" fontId="10" fillId="5" borderId="2" xfId="0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hidden="1"/>
    </xf>
    <xf numFmtId="0" fontId="8" fillId="2" borderId="22" xfId="2" applyFont="1" applyFill="1" applyBorder="1" applyAlignment="1" applyProtection="1">
      <alignment horizontal="center" vertical="center" wrapText="1"/>
      <protection locked="0" hidden="1"/>
    </xf>
    <xf numFmtId="0" fontId="8" fillId="2" borderId="25" xfId="2" applyFont="1" applyFill="1" applyBorder="1" applyAlignment="1" applyProtection="1">
      <alignment horizontal="center" vertical="center" wrapText="1"/>
      <protection locked="0" hidden="1"/>
    </xf>
    <xf numFmtId="0" fontId="23" fillId="2" borderId="22" xfId="2" applyFont="1" applyFill="1" applyBorder="1" applyAlignment="1" applyProtection="1">
      <alignment horizontal="center" vertical="center" wrapText="1"/>
      <protection hidden="1"/>
    </xf>
    <xf numFmtId="0" fontId="23" fillId="2" borderId="16" xfId="2" applyFont="1" applyFill="1" applyBorder="1" applyAlignment="1" applyProtection="1">
      <alignment horizontal="center" vertical="center" wrapText="1"/>
      <protection hidden="1"/>
    </xf>
    <xf numFmtId="0" fontId="23" fillId="2" borderId="18" xfId="2" applyFont="1" applyFill="1" applyBorder="1" applyAlignment="1" applyProtection="1">
      <alignment horizontal="center" vertical="center" wrapText="1"/>
      <protection hidden="1"/>
    </xf>
    <xf numFmtId="0" fontId="23" fillId="2" borderId="26" xfId="2" applyFont="1" applyFill="1" applyBorder="1" applyAlignment="1" applyProtection="1">
      <alignment horizontal="center" vertical="center" wrapText="1"/>
      <protection hidden="1"/>
    </xf>
    <xf numFmtId="0" fontId="8" fillId="2" borderId="16" xfId="2" applyFont="1" applyFill="1" applyBorder="1" applyAlignment="1" applyProtection="1">
      <alignment horizontal="center" wrapText="1"/>
      <protection locked="0"/>
    </xf>
    <xf numFmtId="0" fontId="57" fillId="16" borderId="2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wrapText="1"/>
      <protection locked="0" hidden="1"/>
    </xf>
    <xf numFmtId="0" fontId="57" fillId="16" borderId="26" xfId="0" applyFont="1" applyFill="1" applyBorder="1" applyAlignment="1" applyProtection="1">
      <alignment horizontal="center" vertical="center" wrapText="1"/>
      <protection hidden="1"/>
    </xf>
    <xf numFmtId="0" fontId="57" fillId="16" borderId="22" xfId="0" applyFont="1" applyFill="1" applyBorder="1" applyAlignment="1" applyProtection="1">
      <alignment horizontal="center" vertical="center" wrapText="1"/>
      <protection hidden="1"/>
    </xf>
    <xf numFmtId="0" fontId="57" fillId="16" borderId="25" xfId="0" applyFont="1" applyFill="1" applyBorder="1" applyAlignment="1" applyProtection="1">
      <alignment horizontal="center" vertical="center" wrapText="1"/>
      <protection hidden="1"/>
    </xf>
    <xf numFmtId="0" fontId="23" fillId="2" borderId="22" xfId="2" applyFont="1" applyFill="1" applyBorder="1" applyAlignment="1" applyProtection="1">
      <alignment horizontal="center" vertical="center" wrapText="1"/>
      <protection locked="0"/>
    </xf>
    <xf numFmtId="167" fontId="23" fillId="2" borderId="16" xfId="2" applyNumberFormat="1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 hidden="1"/>
    </xf>
    <xf numFmtId="0" fontId="8" fillId="16" borderId="2" xfId="0" applyFont="1" applyFill="1" applyBorder="1" applyAlignment="1" applyProtection="1">
      <alignment horizontal="left" vertical="center" wrapText="1" indent="1"/>
      <protection hidden="1"/>
    </xf>
    <xf numFmtId="0" fontId="8" fillId="16" borderId="2" xfId="0" applyFont="1" applyFill="1" applyBorder="1" applyAlignment="1" applyProtection="1">
      <alignment horizontal="center" vertical="center" wrapText="1"/>
      <protection hidden="1"/>
    </xf>
    <xf numFmtId="169" fontId="10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5" fillId="2" borderId="22" xfId="0" applyFont="1" applyFill="1" applyBorder="1" applyAlignment="1" applyProtection="1">
      <alignment horizontal="center" wrapText="1"/>
      <protection hidden="1"/>
    </xf>
    <xf numFmtId="0" fontId="8" fillId="2" borderId="22" xfId="2" applyNumberFormat="1" applyFont="1" applyFill="1" applyBorder="1" applyAlignment="1" applyProtection="1">
      <alignment horizontal="center" vertical="center" wrapText="1"/>
      <protection locked="0"/>
    </xf>
    <xf numFmtId="0" fontId="10" fillId="9" borderId="2" xfId="0" applyFont="1" applyFill="1" applyBorder="1" applyAlignment="1" applyProtection="1">
      <alignment horizontal="center" vertical="center"/>
      <protection hidden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 applyProtection="1">
      <alignment horizontal="center" vertical="center" wrapText="1"/>
      <protection locked="0"/>
    </xf>
    <xf numFmtId="0" fontId="3" fillId="16" borderId="2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 applyProtection="1">
      <alignment horizontal="center" vertical="center" wrapText="1"/>
      <protection hidden="1"/>
    </xf>
    <xf numFmtId="0" fontId="5" fillId="21" borderId="21" xfId="0" applyFont="1" applyFill="1" applyBorder="1" applyAlignment="1" applyProtection="1">
      <alignment horizontal="center" vertical="center" wrapText="1"/>
      <protection hidden="1"/>
    </xf>
    <xf numFmtId="0" fontId="5" fillId="21" borderId="2" xfId="0" applyFont="1" applyFill="1" applyBorder="1" applyAlignment="1" applyProtection="1">
      <alignment horizontal="center" vertical="center" wrapText="1"/>
      <protection hidden="1"/>
    </xf>
    <xf numFmtId="167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2" borderId="16" xfId="2" applyNumberFormat="1" applyFont="1" applyFill="1" applyBorder="1" applyAlignment="1" applyProtection="1">
      <alignment horizontal="center" vertical="center" wrapText="1"/>
      <protection locked="0"/>
    </xf>
    <xf numFmtId="0" fontId="56" fillId="2" borderId="0" xfId="0" applyFont="1" applyFill="1" applyAlignment="1" applyProtection="1">
      <alignment horizontal="center" vertical="center" wrapText="1"/>
      <protection locked="0"/>
    </xf>
    <xf numFmtId="0" fontId="21" fillId="4" borderId="3" xfId="0" applyFont="1" applyFill="1" applyBorder="1" applyAlignment="1" applyProtection="1">
      <alignment horizontal="center" vertical="center" wrapText="1"/>
      <protection hidden="1"/>
    </xf>
    <xf numFmtId="0" fontId="4" fillId="6" borderId="2" xfId="0" applyFont="1" applyFill="1" applyBorder="1" applyAlignment="1" applyProtection="1">
      <alignment horizontal="left" vertical="center" wrapText="1" indent="1"/>
      <protection hidden="1"/>
    </xf>
    <xf numFmtId="0" fontId="4" fillId="5" borderId="2" xfId="0" applyFont="1" applyFill="1" applyBorder="1" applyAlignment="1" applyProtection="1">
      <alignment horizontal="left" vertical="center" wrapText="1"/>
      <protection hidden="1"/>
    </xf>
    <xf numFmtId="0" fontId="21" fillId="5" borderId="2" xfId="0" applyFont="1" applyFill="1" applyBorder="1" applyAlignment="1" applyProtection="1">
      <alignment horizontal="left" vertical="center" wrapText="1"/>
      <protection hidden="1"/>
    </xf>
    <xf numFmtId="1" fontId="2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1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1" fontId="21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21" fillId="4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21" fillId="2" borderId="22" xfId="0" applyFont="1" applyFill="1" applyBorder="1" applyAlignment="1" applyProtection="1">
      <alignment horizontal="center" vertical="top"/>
      <protection locked="0"/>
    </xf>
    <xf numFmtId="0" fontId="4" fillId="5" borderId="1" xfId="0" applyFont="1" applyFill="1" applyBorder="1" applyAlignment="1" applyProtection="1">
      <alignment horizontal="left" vertical="center" wrapText="1" indent="1"/>
      <protection hidden="1"/>
    </xf>
    <xf numFmtId="0" fontId="4" fillId="5" borderId="21" xfId="0" applyFont="1" applyFill="1" applyBorder="1" applyAlignment="1" applyProtection="1">
      <alignment horizontal="left" vertical="center" wrapText="1" indent="1"/>
      <protection hidden="1"/>
    </xf>
    <xf numFmtId="0" fontId="4" fillId="5" borderId="24" xfId="0" applyFont="1" applyFill="1" applyBorder="1" applyAlignment="1" applyProtection="1">
      <alignment horizontal="left" vertical="center" wrapText="1" indent="1"/>
      <protection hidden="1"/>
    </xf>
    <xf numFmtId="0" fontId="70" fillId="2" borderId="2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 applyProtection="1">
      <alignment horizontal="left" vertical="center" wrapText="1" indent="1"/>
      <protection hidden="1"/>
    </xf>
    <xf numFmtId="1" fontId="4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14" borderId="2" xfId="0" applyFont="1" applyFill="1" applyBorder="1" applyAlignment="1" applyProtection="1">
      <alignment horizontal="center" vertical="center" wrapText="1"/>
      <protection hidden="1"/>
    </xf>
    <xf numFmtId="1" fontId="21" fillId="4" borderId="3" xfId="0" applyNumberFormat="1" applyFont="1" applyFill="1" applyBorder="1" applyAlignment="1" applyProtection="1">
      <alignment horizontal="center" vertical="center" wrapText="1"/>
      <protection hidden="1"/>
    </xf>
    <xf numFmtId="1" fontId="21" fillId="4" borderId="1" xfId="0" applyNumberFormat="1" applyFont="1" applyFill="1" applyBorder="1" applyAlignment="1" applyProtection="1">
      <alignment horizontal="left" vertical="center" wrapText="1"/>
      <protection hidden="1"/>
    </xf>
    <xf numFmtId="1" fontId="21" fillId="4" borderId="24" xfId="0" applyNumberFormat="1" applyFont="1" applyFill="1" applyBorder="1" applyAlignment="1" applyProtection="1">
      <alignment horizontal="left" vertical="center" wrapText="1"/>
      <protection hidden="1"/>
    </xf>
    <xf numFmtId="1" fontId="21" fillId="4" borderId="18" xfId="0" applyNumberFormat="1" applyFont="1" applyFill="1" applyBorder="1" applyAlignment="1" applyProtection="1">
      <alignment horizontal="center" vertical="center" wrapText="1"/>
      <protection hidden="1"/>
    </xf>
    <xf numFmtId="1" fontId="21" fillId="4" borderId="16" xfId="0" applyNumberFormat="1" applyFont="1" applyFill="1" applyBorder="1" applyAlignment="1" applyProtection="1">
      <alignment horizontal="center" vertical="center" wrapText="1"/>
      <protection hidden="1"/>
    </xf>
    <xf numFmtId="1" fontId="21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left" vertical="center" wrapText="1" indent="1"/>
      <protection hidden="1"/>
    </xf>
    <xf numFmtId="0" fontId="68" fillId="2" borderId="16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5" fillId="14" borderId="1" xfId="0" applyFont="1" applyFill="1" applyBorder="1" applyAlignment="1" applyProtection="1">
      <alignment horizontal="center" vertical="center"/>
      <protection hidden="1"/>
    </xf>
    <xf numFmtId="0" fontId="5" fillId="14" borderId="21" xfId="0" applyFont="1" applyFill="1" applyBorder="1" applyAlignment="1" applyProtection="1">
      <alignment horizontal="center" vertical="center"/>
      <protection hidden="1"/>
    </xf>
    <xf numFmtId="0" fontId="5" fillId="14" borderId="25" xfId="0" applyFont="1" applyFill="1" applyBorder="1" applyAlignment="1" applyProtection="1">
      <alignment horizontal="center" vertical="center"/>
      <protection hidden="1"/>
    </xf>
    <xf numFmtId="0" fontId="5" fillId="9" borderId="2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26" xfId="2" applyFont="1" applyFill="1" applyBorder="1" applyAlignment="1" applyProtection="1">
      <alignment horizontal="center" vertical="center" wrapText="1"/>
    </xf>
    <xf numFmtId="0" fontId="10" fillId="2" borderId="22" xfId="2" applyFont="1" applyFill="1" applyBorder="1" applyAlignment="1" applyProtection="1">
      <alignment horizontal="center" vertical="center" wrapText="1"/>
    </xf>
    <xf numFmtId="0" fontId="10" fillId="2" borderId="16" xfId="2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alignment horizontal="center" vertical="center" wrapText="1"/>
      <protection hidden="1"/>
    </xf>
    <xf numFmtId="0" fontId="21" fillId="2" borderId="8" xfId="0" applyFont="1" applyFill="1" applyBorder="1" applyAlignment="1" applyProtection="1">
      <alignment horizontal="center" vertical="center" wrapText="1"/>
      <protection hidden="1"/>
    </xf>
    <xf numFmtId="0" fontId="57" fillId="2" borderId="18" xfId="2" applyFont="1" applyFill="1" applyBorder="1" applyAlignment="1" applyProtection="1">
      <alignment horizontal="center" vertical="center" wrapText="1"/>
    </xf>
    <xf numFmtId="0" fontId="57" fillId="2" borderId="16" xfId="2" applyFont="1" applyFill="1" applyBorder="1" applyAlignment="1" applyProtection="1">
      <alignment horizontal="center" vertical="center" wrapText="1"/>
    </xf>
    <xf numFmtId="0" fontId="10" fillId="2" borderId="7" xfId="2" applyFont="1" applyFill="1" applyBorder="1" applyAlignment="1" applyProtection="1">
      <alignment horizontal="center" vertical="center" wrapText="1"/>
      <protection hidden="1"/>
    </xf>
    <xf numFmtId="0" fontId="10" fillId="2" borderId="0" xfId="2" applyFont="1" applyFill="1" applyBorder="1" applyAlignment="1" applyProtection="1">
      <alignment horizontal="center" vertical="center" wrapText="1"/>
      <protection hidden="1"/>
    </xf>
    <xf numFmtId="0" fontId="10" fillId="2" borderId="8" xfId="2" applyFont="1" applyFill="1" applyBorder="1" applyAlignment="1" applyProtection="1">
      <alignment horizontal="center" vertical="center" wrapText="1"/>
      <protection hidden="1"/>
    </xf>
    <xf numFmtId="172" fontId="7" fillId="2" borderId="16" xfId="2" applyNumberFormat="1" applyFont="1" applyFill="1" applyBorder="1" applyAlignment="1" applyProtection="1">
      <alignment horizontal="center" vertical="center" wrapText="1"/>
      <protection locked="0"/>
    </xf>
    <xf numFmtId="172" fontId="7" fillId="2" borderId="27" xfId="2" applyNumberFormat="1" applyFont="1" applyFill="1" applyBorder="1" applyAlignment="1" applyProtection="1">
      <alignment horizontal="center" vertical="center" wrapText="1"/>
      <protection locked="0"/>
    </xf>
    <xf numFmtId="172" fontId="7" fillId="2" borderId="1" xfId="0" applyNumberFormat="1" applyFont="1" applyFill="1" applyBorder="1" applyAlignment="1" applyProtection="1">
      <alignment horizontal="center" vertical="center"/>
      <protection hidden="1"/>
    </xf>
    <xf numFmtId="172" fontId="7" fillId="2" borderId="24" xfId="0" applyNumberFormat="1" applyFont="1" applyFill="1" applyBorder="1" applyAlignment="1" applyProtection="1">
      <alignment horizontal="center" vertical="center"/>
      <protection hidden="1"/>
    </xf>
    <xf numFmtId="0" fontId="30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22" xfId="2" applyFont="1" applyFill="1" applyBorder="1" applyAlignment="1" applyProtection="1">
      <alignment horizontal="center" vertical="center" wrapText="1"/>
      <protection locked="0"/>
    </xf>
    <xf numFmtId="0" fontId="7" fillId="2" borderId="25" xfId="2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hidden="1"/>
    </xf>
    <xf numFmtId="0" fontId="56" fillId="2" borderId="0" xfId="0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 hidden="1"/>
    </xf>
    <xf numFmtId="0" fontId="16" fillId="2" borderId="0" xfId="0" applyFont="1" applyFill="1" applyAlignment="1" applyProtection="1">
      <alignment horizontal="center" vertical="center"/>
      <protection locked="0"/>
    </xf>
    <xf numFmtId="0" fontId="54" fillId="2" borderId="2" xfId="0" applyFont="1" applyFill="1" applyBorder="1" applyAlignment="1" applyProtection="1">
      <alignment horizontal="center" vertical="center" wrapText="1"/>
      <protection locked="0"/>
    </xf>
    <xf numFmtId="172" fontId="19" fillId="2" borderId="1" xfId="0" applyNumberFormat="1" applyFont="1" applyFill="1" applyBorder="1" applyAlignment="1" applyProtection="1">
      <alignment horizontal="center" vertical="center"/>
      <protection hidden="1"/>
    </xf>
    <xf numFmtId="172" fontId="19" fillId="2" borderId="21" xfId="0" applyNumberFormat="1" applyFont="1" applyFill="1" applyBorder="1" applyAlignment="1" applyProtection="1">
      <alignment horizontal="center" vertical="center"/>
      <protection hidden="1"/>
    </xf>
    <xf numFmtId="172" fontId="19" fillId="2" borderId="24" xfId="0" applyNumberFormat="1" applyFont="1" applyFill="1" applyBorder="1" applyAlignment="1" applyProtection="1">
      <alignment horizontal="center" vertical="center"/>
      <protection hidden="1"/>
    </xf>
    <xf numFmtId="14" fontId="16" fillId="2" borderId="2" xfId="0" applyNumberFormat="1" applyFont="1" applyFill="1" applyBorder="1" applyAlignment="1" applyProtection="1">
      <alignment horizontal="left" vertical="center"/>
      <protection hidden="1"/>
    </xf>
    <xf numFmtId="0" fontId="19" fillId="2" borderId="2" xfId="0" applyFont="1" applyFill="1" applyBorder="1" applyAlignment="1" applyProtection="1">
      <alignment horizontal="center" vertical="center"/>
      <protection hidden="1"/>
    </xf>
    <xf numFmtId="49" fontId="19" fillId="2" borderId="2" xfId="0" applyNumberFormat="1" applyFont="1" applyFill="1" applyBorder="1" applyAlignment="1" applyProtection="1">
      <alignment horizontal="center" vertical="center"/>
      <protection hidden="1"/>
    </xf>
    <xf numFmtId="0" fontId="74" fillId="9" borderId="2" xfId="0" applyFont="1" applyFill="1" applyBorder="1" applyAlignment="1" applyProtection="1">
      <alignment horizontal="center" vertical="center" wrapText="1"/>
      <protection hidden="1"/>
    </xf>
    <xf numFmtId="0" fontId="17" fillId="2" borderId="2" xfId="0" applyFont="1" applyFill="1" applyBorder="1" applyAlignment="1" applyProtection="1">
      <alignment horizontal="center" vertical="center" wrapText="1"/>
      <protection hidden="1"/>
    </xf>
    <xf numFmtId="0" fontId="23" fillId="2" borderId="16" xfId="2" applyFont="1" applyFill="1" applyBorder="1" applyAlignment="1" applyProtection="1">
      <alignment horizontal="center" wrapText="1"/>
      <protection hidden="1"/>
    </xf>
    <xf numFmtId="172" fontId="23" fillId="2" borderId="16" xfId="2" applyNumberFormat="1" applyFont="1" applyFill="1" applyBorder="1" applyAlignment="1" applyProtection="1">
      <alignment horizontal="center" vertical="center" wrapText="1"/>
      <protection locked="0"/>
    </xf>
    <xf numFmtId="172" fontId="23" fillId="2" borderId="27" xfId="2" applyNumberFormat="1" applyFont="1" applyFill="1" applyBorder="1" applyAlignment="1" applyProtection="1">
      <alignment horizontal="center" vertical="center" wrapText="1"/>
      <protection locked="0"/>
    </xf>
    <xf numFmtId="0" fontId="23" fillId="2" borderId="26" xfId="2" applyFont="1" applyFill="1" applyBorder="1" applyAlignment="1" applyProtection="1">
      <alignment horizontal="center" wrapText="1"/>
      <protection hidden="1"/>
    </xf>
    <xf numFmtId="0" fontId="23" fillId="2" borderId="22" xfId="2" applyFont="1" applyFill="1" applyBorder="1" applyAlignment="1" applyProtection="1">
      <alignment horizontal="center" wrapText="1"/>
      <protection hidden="1"/>
    </xf>
    <xf numFmtId="0" fontId="23" fillId="2" borderId="18" xfId="2" applyFont="1" applyFill="1" applyBorder="1" applyAlignment="1" applyProtection="1">
      <alignment horizontal="center" wrapText="1"/>
      <protection hidden="1"/>
    </xf>
    <xf numFmtId="0" fontId="7" fillId="2" borderId="16" xfId="2" applyFont="1" applyFill="1" applyBorder="1" applyAlignment="1" applyProtection="1">
      <alignment horizontal="center" vertical="center" wrapText="1"/>
      <protection locked="0"/>
    </xf>
    <xf numFmtId="0" fontId="27" fillId="5" borderId="2" xfId="0" applyFont="1" applyFill="1" applyBorder="1" applyAlignment="1" applyProtection="1">
      <alignment horizontal="center" vertical="center" wrapText="1"/>
      <protection hidden="1"/>
    </xf>
    <xf numFmtId="0" fontId="51" fillId="10" borderId="2" xfId="0" applyFont="1" applyFill="1" applyBorder="1" applyAlignment="1" applyProtection="1">
      <alignment horizontal="center" vertical="center" wrapText="1"/>
      <protection hidden="1"/>
    </xf>
    <xf numFmtId="0" fontId="51" fillId="10" borderId="1" xfId="0" applyFont="1" applyFill="1" applyBorder="1" applyAlignment="1" applyProtection="1">
      <alignment horizontal="center" vertical="center" wrapText="1"/>
      <protection hidden="1"/>
    </xf>
    <xf numFmtId="0" fontId="56" fillId="10" borderId="2" xfId="0" applyFont="1" applyFill="1" applyBorder="1" applyAlignment="1" applyProtection="1">
      <alignment horizontal="center" vertical="center" wrapText="1"/>
      <protection hidden="1"/>
    </xf>
    <xf numFmtId="1" fontId="17" fillId="10" borderId="2" xfId="0" applyNumberFormat="1" applyFont="1" applyFill="1" applyBorder="1" applyAlignment="1" applyProtection="1">
      <alignment horizontal="center" vertical="center" wrapText="1"/>
      <protection hidden="1"/>
    </xf>
    <xf numFmtId="0" fontId="54" fillId="2" borderId="27" xfId="0" applyFont="1" applyFill="1" applyBorder="1" applyAlignment="1" applyProtection="1">
      <alignment horizontal="center" vertical="center" wrapText="1"/>
      <protection locked="0"/>
    </xf>
    <xf numFmtId="0" fontId="54" fillId="2" borderId="3" xfId="0" applyFont="1" applyFill="1" applyBorder="1" applyAlignment="1" applyProtection="1">
      <alignment horizontal="center" vertical="center" wrapText="1"/>
      <protection locked="0"/>
    </xf>
    <xf numFmtId="0" fontId="54" fillId="2" borderId="18" xfId="0" applyFont="1" applyFill="1" applyBorder="1" applyAlignment="1" applyProtection="1">
      <alignment horizontal="center" vertical="center" wrapText="1"/>
      <protection locked="0"/>
    </xf>
    <xf numFmtId="0" fontId="16" fillId="5" borderId="2" xfId="0" applyFont="1" applyFill="1" applyBorder="1" applyAlignment="1" applyProtection="1">
      <alignment horizontal="left" vertical="center" wrapText="1" indent="1"/>
      <protection hidden="1"/>
    </xf>
    <xf numFmtId="0" fontId="29" fillId="4" borderId="2" xfId="0" applyFont="1" applyFill="1" applyBorder="1" applyAlignment="1" applyProtection="1">
      <alignment horizontal="center" vertical="center" wrapText="1"/>
      <protection hidden="1"/>
    </xf>
    <xf numFmtId="0" fontId="51" fillId="10" borderId="29" xfId="0" applyFont="1" applyFill="1" applyBorder="1" applyAlignment="1" applyProtection="1">
      <alignment horizontal="center" vertical="center" wrapText="1"/>
      <protection hidden="1"/>
    </xf>
    <xf numFmtId="0" fontId="51" fillId="10" borderId="26" xfId="0" applyFont="1" applyFill="1" applyBorder="1" applyAlignment="1" applyProtection="1">
      <alignment horizontal="center" vertical="center" wrapText="1"/>
      <protection hidden="1"/>
    </xf>
    <xf numFmtId="0" fontId="30" fillId="5" borderId="2" xfId="0" applyFont="1" applyFill="1" applyBorder="1" applyAlignment="1" applyProtection="1">
      <alignment horizontal="left" vertical="center" wrapText="1"/>
      <protection hidden="1"/>
    </xf>
    <xf numFmtId="1" fontId="27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54" fillId="4" borderId="2" xfId="0" applyFont="1" applyFill="1" applyBorder="1" applyAlignment="1" applyProtection="1">
      <alignment horizontal="center" vertical="center" wrapText="1"/>
      <protection locked="0"/>
    </xf>
    <xf numFmtId="0" fontId="30" fillId="5" borderId="2" xfId="0" applyFont="1" applyFill="1" applyBorder="1" applyAlignment="1" applyProtection="1">
      <alignment horizontal="left" vertical="center" wrapText="1" indent="1"/>
      <protection hidden="1"/>
    </xf>
    <xf numFmtId="1" fontId="7" fillId="0" borderId="2" xfId="0" applyNumberFormat="1" applyFont="1" applyBorder="1" applyAlignment="1" applyProtection="1">
      <alignment horizontal="center" vertical="center" wrapText="1"/>
      <protection locked="0" hidden="1"/>
    </xf>
    <xf numFmtId="1" fontId="7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16" fillId="5" borderId="20" xfId="0" applyFont="1" applyFill="1" applyBorder="1" applyAlignment="1" applyProtection="1">
      <alignment horizontal="left" vertical="center" wrapText="1" indent="1"/>
      <protection hidden="1"/>
    </xf>
    <xf numFmtId="0" fontId="16" fillId="5" borderId="21" xfId="0" applyFont="1" applyFill="1" applyBorder="1" applyAlignment="1" applyProtection="1">
      <alignment horizontal="left" vertical="center" wrapText="1" indent="1"/>
      <protection hidden="1"/>
    </xf>
    <xf numFmtId="0" fontId="16" fillId="5" borderId="17" xfId="0" applyFont="1" applyFill="1" applyBorder="1" applyAlignment="1" applyProtection="1">
      <alignment horizontal="left" vertical="center" wrapText="1" indent="1"/>
      <protection hidden="1"/>
    </xf>
    <xf numFmtId="1" fontId="7" fillId="0" borderId="21" xfId="0" applyNumberFormat="1" applyFont="1" applyBorder="1" applyAlignment="1" applyProtection="1">
      <alignment horizontal="center" vertical="center" wrapText="1"/>
      <protection locked="0"/>
    </xf>
    <xf numFmtId="1" fontId="7" fillId="0" borderId="17" xfId="0" applyNumberFormat="1" applyFont="1" applyBorder="1" applyAlignment="1" applyProtection="1">
      <alignment horizontal="center" vertical="center" wrapText="1"/>
      <protection locked="0"/>
    </xf>
    <xf numFmtId="1" fontId="7" fillId="0" borderId="20" xfId="0" applyNumberFormat="1" applyFont="1" applyBorder="1" applyAlignment="1" applyProtection="1">
      <alignment horizontal="center" vertical="center" wrapText="1"/>
      <protection locked="0"/>
    </xf>
    <xf numFmtId="1" fontId="7" fillId="6" borderId="20" xfId="0" applyNumberFormat="1" applyFont="1" applyFill="1" applyBorder="1" applyAlignment="1" applyProtection="1">
      <alignment horizontal="center" vertical="center" wrapText="1"/>
      <protection hidden="1"/>
    </xf>
    <xf numFmtId="1" fontId="7" fillId="6" borderId="21" xfId="0" applyNumberFormat="1" applyFont="1" applyFill="1" applyBorder="1" applyAlignment="1" applyProtection="1">
      <alignment horizontal="center" vertical="center" wrapText="1"/>
      <protection hidden="1"/>
    </xf>
    <xf numFmtId="1" fontId="7" fillId="6" borderId="17" xfId="0" applyNumberFormat="1" applyFont="1" applyFill="1" applyBorder="1" applyAlignment="1" applyProtection="1">
      <alignment horizontal="center" vertical="center" wrapText="1"/>
      <protection hidden="1"/>
    </xf>
    <xf numFmtId="1" fontId="10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3" fillId="2" borderId="0" xfId="0" applyFont="1" applyFill="1" applyAlignment="1" applyProtection="1">
      <alignment horizontal="center" vertical="center" wrapText="1"/>
      <protection hidden="1"/>
    </xf>
    <xf numFmtId="0" fontId="16" fillId="2" borderId="16" xfId="0" applyFont="1" applyFill="1" applyBorder="1" applyAlignment="1" applyProtection="1">
      <alignment horizontal="center" vertical="center"/>
      <protection locked="0" hidden="1"/>
    </xf>
    <xf numFmtId="0" fontId="27" fillId="2" borderId="0" xfId="0" applyFont="1" applyFill="1" applyAlignment="1" applyProtection="1">
      <alignment horizontal="center" vertical="center"/>
      <protection hidden="1"/>
    </xf>
    <xf numFmtId="0" fontId="27" fillId="4" borderId="2" xfId="0" applyFont="1" applyFill="1" applyBorder="1" applyAlignment="1" applyProtection="1">
      <alignment horizontal="center" vertical="center" wrapText="1"/>
      <protection hidden="1"/>
    </xf>
    <xf numFmtId="0" fontId="27" fillId="2" borderId="22" xfId="0" applyFont="1" applyFill="1" applyBorder="1" applyAlignment="1" applyProtection="1">
      <alignment horizontal="center" vertical="top"/>
      <protection hidden="1"/>
    </xf>
    <xf numFmtId="0" fontId="76" fillId="2" borderId="2" xfId="0" applyFont="1" applyFill="1" applyBorder="1" applyAlignment="1" applyProtection="1">
      <alignment vertical="center"/>
      <protection hidden="1"/>
    </xf>
  </cellXfs>
  <cellStyles count="21">
    <cellStyle name="Moneda" xfId="1" builtinId="4"/>
    <cellStyle name="Normal" xfId="0" builtinId="0"/>
    <cellStyle name="Normal 10" xfId="16" xr:uid="{00000000-0005-0000-0000-000002000000}"/>
    <cellStyle name="Normal 10 5" xfId="8" xr:uid="{00000000-0005-0000-0000-000003000000}"/>
    <cellStyle name="Normal 12" xfId="12" xr:uid="{00000000-0005-0000-0000-000004000000}"/>
    <cellStyle name="Normal 18" xfId="4" xr:uid="{00000000-0005-0000-0000-000005000000}"/>
    <cellStyle name="Normal 2" xfId="9" xr:uid="{00000000-0005-0000-0000-000006000000}"/>
    <cellStyle name="Normal 2 10 10" xfId="6" xr:uid="{00000000-0005-0000-0000-000007000000}"/>
    <cellStyle name="Normal 2 10 10 2" xfId="13" xr:uid="{00000000-0005-0000-0000-000008000000}"/>
    <cellStyle name="Normal 2 14" xfId="18" xr:uid="{00000000-0005-0000-0000-000009000000}"/>
    <cellStyle name="Normal 2 18" xfId="20" xr:uid="{00000000-0005-0000-0000-00000A000000}"/>
    <cellStyle name="Normal 2 2" xfId="5" xr:uid="{00000000-0005-0000-0000-00000B000000}"/>
    <cellStyle name="Normal 2 21" xfId="19" xr:uid="{00000000-0005-0000-0000-00000C000000}"/>
    <cellStyle name="Normal 2 3" xfId="3" xr:uid="{00000000-0005-0000-0000-00000D000000}"/>
    <cellStyle name="Normal 2 31" xfId="17" xr:uid="{00000000-0005-0000-0000-00000E000000}"/>
    <cellStyle name="Normal 4" xfId="7" xr:uid="{00000000-0005-0000-0000-00000F000000}"/>
    <cellStyle name="Normal 7" xfId="14" xr:uid="{00000000-0005-0000-0000-000010000000}"/>
    <cellStyle name="Normal 7 3" xfId="10" xr:uid="{00000000-0005-0000-0000-000011000000}"/>
    <cellStyle name="Normal 8" xfId="11" xr:uid="{00000000-0005-0000-0000-000012000000}"/>
    <cellStyle name="Normal 9" xfId="15" xr:uid="{00000000-0005-0000-0000-000013000000}"/>
    <cellStyle name="Título 3" xfId="2" builtinId="18"/>
  </cellStyles>
  <dxfs count="15">
    <dxf>
      <fill>
        <patternFill>
          <bgColor theme="6" tint="0.39994506668294322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38101</xdr:rowOff>
    </xdr:from>
    <xdr:to>
      <xdr:col>4</xdr:col>
      <xdr:colOff>904876</xdr:colOff>
      <xdr:row>3</xdr:row>
      <xdr:rowOff>157719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279810-F079-6AA1-4733-EF7A060A9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33351"/>
          <a:ext cx="2552700" cy="5006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47624</xdr:rowOff>
    </xdr:from>
    <xdr:to>
      <xdr:col>6</xdr:col>
      <xdr:colOff>605115</xdr:colOff>
      <xdr:row>4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595698-25EE-42D3-8F2E-9EBBC913A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2874"/>
          <a:ext cx="412936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27219</xdr:colOff>
      <xdr:row>2</xdr:row>
      <xdr:rowOff>34018</xdr:rowOff>
    </xdr:from>
    <xdr:to>
      <xdr:col>3</xdr:col>
      <xdr:colOff>639535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C2C19E-D28B-4D83-87F3-3E8A08326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5" y="312964"/>
          <a:ext cx="1598834" cy="3197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39685</xdr:colOff>
      <xdr:row>1</xdr:row>
      <xdr:rowOff>119062</xdr:rowOff>
    </xdr:from>
    <xdr:to>
      <xdr:col>6</xdr:col>
      <xdr:colOff>253999</xdr:colOff>
      <xdr:row>4</xdr:row>
      <xdr:rowOff>31754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8BC9E0-6E36-44C7-9B18-18E612F5C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0" y="182562"/>
          <a:ext cx="1627189" cy="3413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153</xdr:row>
      <xdr:rowOff>123825</xdr:rowOff>
    </xdr:from>
    <xdr:to>
      <xdr:col>15</xdr:col>
      <xdr:colOff>180975</xdr:colOff>
      <xdr:row>153</xdr:row>
      <xdr:rowOff>123825</xdr:rowOff>
    </xdr:to>
    <xdr:cxnSp macro="">
      <xdr:nvCxnSpPr>
        <xdr:cNvPr id="34" name="33 Conector recto de flecha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4629150" y="47424975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154</xdr:row>
      <xdr:rowOff>123825</xdr:rowOff>
    </xdr:from>
    <xdr:to>
      <xdr:col>15</xdr:col>
      <xdr:colOff>171450</xdr:colOff>
      <xdr:row>154</xdr:row>
      <xdr:rowOff>123825</xdr:rowOff>
    </xdr:to>
    <xdr:cxnSp macro="">
      <xdr:nvCxnSpPr>
        <xdr:cNvPr id="35" name="34 Conector recto de flecha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4619625" y="47644050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155</xdr:row>
      <xdr:rowOff>133350</xdr:rowOff>
    </xdr:from>
    <xdr:to>
      <xdr:col>15</xdr:col>
      <xdr:colOff>171450</xdr:colOff>
      <xdr:row>155</xdr:row>
      <xdr:rowOff>133350</xdr:rowOff>
    </xdr:to>
    <xdr:cxnSp macro="">
      <xdr:nvCxnSpPr>
        <xdr:cNvPr id="37" name="36 Conector recto de flecha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>
          <a:off x="4619625" y="47872650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104775</xdr:colOff>
      <xdr:row>156</xdr:row>
      <xdr:rowOff>123825</xdr:rowOff>
    </xdr:from>
    <xdr:to>
      <xdr:col>15</xdr:col>
      <xdr:colOff>180975</xdr:colOff>
      <xdr:row>156</xdr:row>
      <xdr:rowOff>123825</xdr:rowOff>
    </xdr:to>
    <xdr:cxnSp macro="">
      <xdr:nvCxnSpPr>
        <xdr:cNvPr id="38" name="37 Conector recto de flecha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>
          <a:off x="4629150" y="48082200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114300</xdr:colOff>
      <xdr:row>158</xdr:row>
      <xdr:rowOff>114300</xdr:rowOff>
    </xdr:from>
    <xdr:to>
      <xdr:col>15</xdr:col>
      <xdr:colOff>190500</xdr:colOff>
      <xdr:row>158</xdr:row>
      <xdr:rowOff>114300</xdr:rowOff>
    </xdr:to>
    <xdr:cxnSp macro="">
      <xdr:nvCxnSpPr>
        <xdr:cNvPr id="39" name="38 Conector recto de flecha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>
          <a:off x="4638675" y="48472725"/>
          <a:ext cx="762000" cy="0"/>
        </a:xfrm>
        <a:prstGeom prst="straightConnector1">
          <a:avLst/>
        </a:prstGeom>
        <a:ln w="19050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161925</xdr:colOff>
      <xdr:row>153</xdr:row>
      <xdr:rowOff>123825</xdr:rowOff>
    </xdr:from>
    <xdr:to>
      <xdr:col>45</xdr:col>
      <xdr:colOff>676275</xdr:colOff>
      <xdr:row>153</xdr:row>
      <xdr:rowOff>123825</xdr:rowOff>
    </xdr:to>
    <xdr:cxnSp macro="">
      <xdr:nvCxnSpPr>
        <xdr:cNvPr id="15" name="14 Conector recto de flecha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14982825" y="47529750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161925</xdr:colOff>
      <xdr:row>154</xdr:row>
      <xdr:rowOff>142875</xdr:rowOff>
    </xdr:from>
    <xdr:to>
      <xdr:col>45</xdr:col>
      <xdr:colOff>676275</xdr:colOff>
      <xdr:row>154</xdr:row>
      <xdr:rowOff>142875</xdr:rowOff>
    </xdr:to>
    <xdr:cxnSp macro="">
      <xdr:nvCxnSpPr>
        <xdr:cNvPr id="16" name="15 Conector recto de flecha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14982825" y="47767875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161925</xdr:colOff>
      <xdr:row>155</xdr:row>
      <xdr:rowOff>133350</xdr:rowOff>
    </xdr:from>
    <xdr:to>
      <xdr:col>45</xdr:col>
      <xdr:colOff>676275</xdr:colOff>
      <xdr:row>155</xdr:row>
      <xdr:rowOff>133350</xdr:rowOff>
    </xdr:to>
    <xdr:cxnSp macro="">
      <xdr:nvCxnSpPr>
        <xdr:cNvPr id="17" name="16 Conector recto de flecha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14982825" y="47977425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161925</xdr:colOff>
      <xdr:row>156</xdr:row>
      <xdr:rowOff>104775</xdr:rowOff>
    </xdr:from>
    <xdr:to>
      <xdr:col>45</xdr:col>
      <xdr:colOff>676275</xdr:colOff>
      <xdr:row>156</xdr:row>
      <xdr:rowOff>104775</xdr:rowOff>
    </xdr:to>
    <xdr:cxnSp macro="">
      <xdr:nvCxnSpPr>
        <xdr:cNvPr id="18" name="17 Conector recto de flecha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14982825" y="48167925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180975</xdr:colOff>
      <xdr:row>157</xdr:row>
      <xdr:rowOff>104775</xdr:rowOff>
    </xdr:from>
    <xdr:to>
      <xdr:col>45</xdr:col>
      <xdr:colOff>695325</xdr:colOff>
      <xdr:row>157</xdr:row>
      <xdr:rowOff>104775</xdr:rowOff>
    </xdr:to>
    <xdr:cxnSp macro="">
      <xdr:nvCxnSpPr>
        <xdr:cNvPr id="19" name="18 Conector recto de flecha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15001875" y="48367950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171450</xdr:colOff>
      <xdr:row>158</xdr:row>
      <xdr:rowOff>133350</xdr:rowOff>
    </xdr:from>
    <xdr:to>
      <xdr:col>45</xdr:col>
      <xdr:colOff>685800</xdr:colOff>
      <xdr:row>158</xdr:row>
      <xdr:rowOff>133350</xdr:rowOff>
    </xdr:to>
    <xdr:cxnSp macro="">
      <xdr:nvCxnSpPr>
        <xdr:cNvPr id="20" name="19 Conector recto de flecha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14992350" y="48596550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180975</xdr:colOff>
      <xdr:row>159</xdr:row>
      <xdr:rowOff>133350</xdr:rowOff>
    </xdr:from>
    <xdr:to>
      <xdr:col>45</xdr:col>
      <xdr:colOff>695325</xdr:colOff>
      <xdr:row>159</xdr:row>
      <xdr:rowOff>133350</xdr:rowOff>
    </xdr:to>
    <xdr:cxnSp macro="">
      <xdr:nvCxnSpPr>
        <xdr:cNvPr id="21" name="20 Conector recto de flecha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>
          <a:off x="15001875" y="48796575"/>
          <a:ext cx="76200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152400</xdr:colOff>
      <xdr:row>1</xdr:row>
      <xdr:rowOff>57151</xdr:rowOff>
    </xdr:from>
    <xdr:to>
      <xdr:col>9</xdr:col>
      <xdr:colOff>228600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061A69-F287-8572-6EFF-3305B3E3E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4301"/>
          <a:ext cx="3171825" cy="504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2</xdr:row>
      <xdr:rowOff>9525</xdr:rowOff>
    </xdr:from>
    <xdr:to>
      <xdr:col>4</xdr:col>
      <xdr:colOff>190499</xdr:colOff>
      <xdr:row>3</xdr:row>
      <xdr:rowOff>191538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28506" r="2478" b="31222"/>
        <a:stretch/>
      </xdr:blipFill>
      <xdr:spPr>
        <a:xfrm>
          <a:off x="152399" y="352425"/>
          <a:ext cx="1724025" cy="4010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180976</xdr:rowOff>
    </xdr:from>
    <xdr:to>
      <xdr:col>4</xdr:col>
      <xdr:colOff>971551</xdr:colOff>
      <xdr:row>4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4C5802-903F-4CDA-BE1E-BF734B0A8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47651"/>
          <a:ext cx="2533650" cy="581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209550</xdr:rowOff>
    </xdr:from>
    <xdr:to>
      <xdr:col>4</xdr:col>
      <xdr:colOff>923926</xdr:colOff>
      <xdr:row>4</xdr:row>
      <xdr:rowOff>57149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16A4AF-C538-489F-A108-C09F6BE0D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333375"/>
          <a:ext cx="2571750" cy="504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57150</xdr:rowOff>
    </xdr:from>
    <xdr:to>
      <xdr:col>5</xdr:col>
      <xdr:colOff>876300</xdr:colOff>
      <xdr:row>4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EA1C7-1705-4D38-93A7-38C476696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61925"/>
          <a:ext cx="3171825" cy="504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85725</xdr:rowOff>
    </xdr:from>
    <xdr:to>
      <xdr:col>5</xdr:col>
      <xdr:colOff>1255511</xdr:colOff>
      <xdr:row>4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0B7FB0-4CBB-4A2C-96CB-14CEA2CA0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80975"/>
          <a:ext cx="4189211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133349</xdr:rowOff>
    </xdr:from>
    <xdr:to>
      <xdr:col>5</xdr:col>
      <xdr:colOff>1020440</xdr:colOff>
      <xdr:row>4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CCFFC-0F3E-4095-9A9D-93794F977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28599"/>
          <a:ext cx="341121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123825</xdr:rowOff>
    </xdr:from>
    <xdr:to>
      <xdr:col>5</xdr:col>
      <xdr:colOff>466725</xdr:colOff>
      <xdr:row>4</xdr:row>
      <xdr:rowOff>85724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BE45B34-D2AF-4054-BBFF-1B471CBF9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7650"/>
          <a:ext cx="3171825" cy="504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Users/Usuario/AppData/Local/Temp/INSTRUMENTOS%20T&#201;CNICOS%20OFICIAL%20(16-01-201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07.29\1701%20resoluciones-a&#241;os\INSTRUMENTOS-T&#201;CNICOS-PLANIFICACI&#211;N-DEL-TH-A&#209;O-2019-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 00"/>
      <sheetName val="DIAG- 03"/>
      <sheetName val="REPORTE 2"/>
      <sheetName val="MATR-05"/>
      <sheetName val="TRLA-06"/>
      <sheetName val="TRPA-07"/>
      <sheetName val="COMI-8"/>
      <sheetName val="HABP-9"/>
      <sheetName val="CONT-10"/>
      <sheetName val="REVCLA-11"/>
      <sheetName val="SUPR-12"/>
      <sheetName val="CREA-13"/>
      <sheetName val="DESV-14"/>
      <sheetName val="OPTI- 15"/>
      <sheetName val="PLAN-16"/>
      <sheetName val="ACTA-17"/>
      <sheetName val="MOD-SUPRE-18"/>
      <sheetName val="Datos"/>
    </sheetNames>
    <sheetDataSet>
      <sheetData sheetId="0">
        <row r="12">
          <cell r="C12" t="str">
            <v>LISTA DE ASIGNACIONES PARA TRASPASOS DE PUESTOS  A OTRAS UNIDADES O INSTITUCIONES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Z2">
            <v>42214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GRUP"/>
      <sheetName val="Dato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I16"/>
  <sheetViews>
    <sheetView showGridLines="0" tabSelected="1" view="pageBreakPreview" zoomScaleNormal="100" zoomScaleSheetLayoutView="100" workbookViewId="0">
      <selection activeCell="C8" sqref="C8:H8"/>
    </sheetView>
  </sheetViews>
  <sheetFormatPr baseColWidth="10" defaultRowHeight="15" x14ac:dyDescent="0.25"/>
  <cols>
    <col min="1" max="1" width="1" customWidth="1"/>
    <col min="2" max="2" width="2.85546875" bestFit="1" customWidth="1"/>
    <col min="3" max="4" width="11.42578125" customWidth="1"/>
    <col min="5" max="5" width="14.42578125" customWidth="1"/>
    <col min="6" max="6" width="14" customWidth="1"/>
    <col min="7" max="7" width="14.5703125" customWidth="1"/>
    <col min="8" max="8" width="15.42578125" customWidth="1"/>
    <col min="9" max="9" width="23.140625" bestFit="1" customWidth="1"/>
    <col min="10" max="10" width="1.42578125" customWidth="1"/>
  </cols>
  <sheetData>
    <row r="1" spans="2:9" ht="7.5" customHeight="1" x14ac:dyDescent="0.25"/>
    <row r="2" spans="2:9" x14ac:dyDescent="0.25">
      <c r="B2" s="538"/>
      <c r="C2" s="539"/>
      <c r="D2" s="539"/>
      <c r="E2" s="540"/>
      <c r="F2" s="529" t="s">
        <v>396</v>
      </c>
      <c r="G2" s="530"/>
      <c r="H2" s="530"/>
      <c r="I2" s="531"/>
    </row>
    <row r="3" spans="2:9" x14ac:dyDescent="0.25">
      <c r="B3" s="541"/>
      <c r="C3" s="542"/>
      <c r="D3" s="542"/>
      <c r="E3" s="543"/>
      <c r="F3" s="532"/>
      <c r="G3" s="533"/>
      <c r="H3" s="533"/>
      <c r="I3" s="534"/>
    </row>
    <row r="4" spans="2:9" x14ac:dyDescent="0.25">
      <c r="B4" s="544"/>
      <c r="C4" s="545"/>
      <c r="D4" s="545"/>
      <c r="E4" s="546"/>
      <c r="F4" s="535"/>
      <c r="G4" s="536"/>
      <c r="H4" s="536"/>
      <c r="I4" s="537"/>
    </row>
    <row r="5" spans="2:9" x14ac:dyDescent="0.25">
      <c r="B5" s="377" t="s">
        <v>397</v>
      </c>
      <c r="C5" s="547" t="s">
        <v>70</v>
      </c>
      <c r="D5" s="548"/>
      <c r="E5" s="548"/>
      <c r="F5" s="548"/>
      <c r="G5" s="548"/>
      <c r="H5" s="549"/>
      <c r="I5" s="377" t="s">
        <v>71</v>
      </c>
    </row>
    <row r="6" spans="2:9" ht="23.25" customHeight="1" x14ac:dyDescent="0.25">
      <c r="B6" s="378">
        <v>1</v>
      </c>
      <c r="C6" s="526" t="s">
        <v>161</v>
      </c>
      <c r="D6" s="527"/>
      <c r="E6" s="527"/>
      <c r="F6" s="527"/>
      <c r="G6" s="527"/>
      <c r="H6" s="528"/>
      <c r="I6" s="379" t="s">
        <v>399</v>
      </c>
    </row>
    <row r="7" spans="2:9" ht="23.25" customHeight="1" x14ac:dyDescent="0.25">
      <c r="B7" s="378">
        <v>2</v>
      </c>
      <c r="C7" s="526" t="s">
        <v>137</v>
      </c>
      <c r="D7" s="527"/>
      <c r="E7" s="527"/>
      <c r="F7" s="527"/>
      <c r="G7" s="527"/>
      <c r="H7" s="528"/>
      <c r="I7" s="379" t="s">
        <v>398</v>
      </c>
    </row>
    <row r="8" spans="2:9" ht="23.25" customHeight="1" x14ac:dyDescent="0.25">
      <c r="B8" s="378">
        <v>3</v>
      </c>
      <c r="C8" s="526" t="s">
        <v>400</v>
      </c>
      <c r="D8" s="527"/>
      <c r="E8" s="527"/>
      <c r="F8" s="527"/>
      <c r="G8" s="527"/>
      <c r="H8" s="528"/>
      <c r="I8" s="379" t="s">
        <v>182</v>
      </c>
    </row>
    <row r="9" spans="2:9" ht="23.25" customHeight="1" x14ac:dyDescent="0.25">
      <c r="B9" s="378">
        <v>4</v>
      </c>
      <c r="C9" s="526" t="s">
        <v>401</v>
      </c>
      <c r="D9" s="527"/>
      <c r="E9" s="527"/>
      <c r="F9" s="527"/>
      <c r="G9" s="527"/>
      <c r="H9" s="528"/>
      <c r="I9" s="379" t="s">
        <v>162</v>
      </c>
    </row>
    <row r="10" spans="2:9" ht="23.25" customHeight="1" x14ac:dyDescent="0.25">
      <c r="B10" s="378">
        <v>5</v>
      </c>
      <c r="C10" s="526" t="s">
        <v>144</v>
      </c>
      <c r="D10" s="527"/>
      <c r="E10" s="527"/>
      <c r="F10" s="527"/>
      <c r="G10" s="527"/>
      <c r="H10" s="528"/>
      <c r="I10" s="379" t="s">
        <v>163</v>
      </c>
    </row>
    <row r="11" spans="2:9" ht="23.25" customHeight="1" x14ac:dyDescent="0.25">
      <c r="B11" s="378">
        <v>6</v>
      </c>
      <c r="C11" s="550" t="s">
        <v>452</v>
      </c>
      <c r="D11" s="551"/>
      <c r="E11" s="551"/>
      <c r="F11" s="551"/>
      <c r="G11" s="551"/>
      <c r="H11" s="552"/>
      <c r="I11" s="379" t="s">
        <v>164</v>
      </c>
    </row>
    <row r="12" spans="2:9" ht="23.25" customHeight="1" x14ac:dyDescent="0.25">
      <c r="B12" s="378">
        <v>7</v>
      </c>
      <c r="C12" s="526" t="s">
        <v>146</v>
      </c>
      <c r="D12" s="527"/>
      <c r="E12" s="527"/>
      <c r="F12" s="527"/>
      <c r="G12" s="527"/>
      <c r="H12" s="528"/>
      <c r="I12" s="379" t="s">
        <v>165</v>
      </c>
    </row>
    <row r="13" spans="2:9" ht="23.25" customHeight="1" x14ac:dyDescent="0.25">
      <c r="B13" s="378">
        <v>8</v>
      </c>
      <c r="C13" s="526" t="s">
        <v>145</v>
      </c>
      <c r="D13" s="527"/>
      <c r="E13" s="527"/>
      <c r="F13" s="527"/>
      <c r="G13" s="527"/>
      <c r="H13" s="528"/>
      <c r="I13" s="379" t="s">
        <v>166</v>
      </c>
    </row>
    <row r="14" spans="2:9" ht="23.25" customHeight="1" x14ac:dyDescent="0.25">
      <c r="B14" s="378">
        <v>9</v>
      </c>
      <c r="C14" s="526" t="s">
        <v>147</v>
      </c>
      <c r="D14" s="527"/>
      <c r="E14" s="527"/>
      <c r="F14" s="527"/>
      <c r="G14" s="527"/>
      <c r="H14" s="528"/>
      <c r="I14" s="379" t="s">
        <v>167</v>
      </c>
    </row>
    <row r="15" spans="2:9" ht="23.25" customHeight="1" x14ac:dyDescent="0.25">
      <c r="B15" s="378">
        <v>10</v>
      </c>
      <c r="C15" s="526" t="s">
        <v>176</v>
      </c>
      <c r="D15" s="527"/>
      <c r="E15" s="527"/>
      <c r="F15" s="527"/>
      <c r="G15" s="527"/>
      <c r="H15" s="528"/>
      <c r="I15" s="379" t="s">
        <v>168</v>
      </c>
    </row>
    <row r="16" spans="2:9" ht="23.25" customHeight="1" x14ac:dyDescent="0.25">
      <c r="B16" s="378">
        <v>11</v>
      </c>
      <c r="C16" s="526" t="s">
        <v>402</v>
      </c>
      <c r="D16" s="527"/>
      <c r="E16" s="527"/>
      <c r="F16" s="527"/>
      <c r="G16" s="527"/>
      <c r="H16" s="528"/>
      <c r="I16" s="379" t="s">
        <v>183</v>
      </c>
    </row>
  </sheetData>
  <sheetProtection algorithmName="SHA-512" hashValue="na9e29GSQJwBozFx2vwaiCkn65ShetmaJ9AtJHAVKAi1LquhORKQGQswPyjejlxZp5N8JmT0VwJOncy1E5echQ==" saltValue="s5t2uwl/9iaFF0jUJDGCmQ==" spinCount="100000" sheet="1" objects="1" scenarios="1"/>
  <mergeCells count="14">
    <mergeCell ref="C14:H14"/>
    <mergeCell ref="C15:H15"/>
    <mergeCell ref="C16:H16"/>
    <mergeCell ref="F2:I4"/>
    <mergeCell ref="B2:E4"/>
    <mergeCell ref="C5:H5"/>
    <mergeCell ref="C9:H9"/>
    <mergeCell ref="C10:H10"/>
    <mergeCell ref="C11:H11"/>
    <mergeCell ref="C12:H12"/>
    <mergeCell ref="C13:H13"/>
    <mergeCell ref="C6:H6"/>
    <mergeCell ref="C7:H7"/>
    <mergeCell ref="C8:H8"/>
  </mergeCells>
  <pageMargins left="0.7" right="0.7" top="0.75" bottom="0.75" header="0.3" footer="0.3"/>
  <pageSetup paperSize="9" scale="64" orientation="portrait" horizontalDpi="4294967294" verticalDpi="4294967294" r:id="rId1"/>
  <colBreaks count="1" manualBreakCount="1">
    <brk id="10" max="1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AO575"/>
  <sheetViews>
    <sheetView view="pageBreakPreview" zoomScaleNormal="100" zoomScaleSheetLayoutView="100" workbookViewId="0">
      <selection activeCell="G5" sqref="G5:P5"/>
    </sheetView>
  </sheetViews>
  <sheetFormatPr baseColWidth="10" defaultColWidth="0" defaultRowHeight="13.5" zeroHeight="1" x14ac:dyDescent="0.25"/>
  <cols>
    <col min="1" max="1" width="2.28515625" style="41" customWidth="1"/>
    <col min="2" max="2" width="3.7109375" style="41" customWidth="1"/>
    <col min="3" max="3" width="9.5703125" style="41" customWidth="1"/>
    <col min="4" max="4" width="15.140625" style="41" customWidth="1"/>
    <col min="5" max="5" width="13.42578125" style="41" customWidth="1"/>
    <col min="6" max="6" width="8" style="41" customWidth="1"/>
    <col min="7" max="7" width="14" style="41" customWidth="1"/>
    <col min="8" max="8" width="14.42578125" style="41" customWidth="1"/>
    <col min="9" max="9" width="7.7109375" style="132" customWidth="1"/>
    <col min="10" max="12" width="7.85546875" style="132" customWidth="1"/>
    <col min="13" max="13" width="9" style="132" customWidth="1"/>
    <col min="14" max="14" width="11.140625" style="132" customWidth="1"/>
    <col min="15" max="15" width="10" style="132" customWidth="1"/>
    <col min="16" max="16" width="18.7109375" style="132" customWidth="1"/>
    <col min="17" max="17" width="17.28515625" style="132" customWidth="1"/>
    <col min="18" max="18" width="30.140625" style="132" customWidth="1"/>
    <col min="19" max="19" width="1.42578125" style="41" customWidth="1"/>
    <col min="20" max="16384" width="11.42578125" style="41" hidden="1"/>
  </cols>
  <sheetData>
    <row r="1" spans="1:41" ht="9.9499999999999993" customHeight="1" x14ac:dyDescent="0.25">
      <c r="A1" s="50"/>
      <c r="B1" s="48"/>
      <c r="C1" s="48"/>
      <c r="D1" s="48"/>
      <c r="E1" s="48"/>
      <c r="F1" s="48"/>
      <c r="G1" s="48"/>
      <c r="H1" s="48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41" ht="14.25" customHeight="1" x14ac:dyDescent="0.25">
      <c r="A2" s="46"/>
      <c r="B2" s="734"/>
      <c r="C2" s="734"/>
      <c r="D2" s="734"/>
      <c r="E2" s="734"/>
      <c r="F2" s="734"/>
      <c r="G2" s="771" t="s">
        <v>0</v>
      </c>
      <c r="H2" s="771"/>
      <c r="I2" s="771"/>
      <c r="J2" s="771"/>
      <c r="K2" s="771"/>
      <c r="L2" s="771"/>
      <c r="M2" s="771"/>
      <c r="N2" s="771"/>
      <c r="O2" s="771"/>
      <c r="P2" s="771"/>
      <c r="Q2" s="421" t="s">
        <v>63</v>
      </c>
      <c r="R2" s="422">
        <f>Datos!I2</f>
        <v>44928</v>
      </c>
      <c r="V2" s="281"/>
    </row>
    <row r="3" spans="1:41" ht="14.25" customHeight="1" x14ac:dyDescent="0.25">
      <c r="A3" s="46"/>
      <c r="B3" s="734"/>
      <c r="C3" s="734"/>
      <c r="D3" s="734"/>
      <c r="E3" s="734"/>
      <c r="F3" s="734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421" t="s">
        <v>67</v>
      </c>
      <c r="R3" s="365" t="s">
        <v>456</v>
      </c>
      <c r="V3" s="281"/>
    </row>
    <row r="4" spans="1:41" ht="14.25" customHeight="1" x14ac:dyDescent="0.25">
      <c r="A4" s="46"/>
      <c r="B4" s="734"/>
      <c r="C4" s="734"/>
      <c r="D4" s="734"/>
      <c r="E4" s="734"/>
      <c r="F4" s="734"/>
      <c r="G4" s="801" t="str">
        <f>'ÍNDICE 00'!C13</f>
        <v>LISTA DE ASIGNACIONES PARA CREACIONES DE PUESTOS</v>
      </c>
      <c r="H4" s="801"/>
      <c r="I4" s="801"/>
      <c r="J4" s="801"/>
      <c r="K4" s="801"/>
      <c r="L4" s="801"/>
      <c r="M4" s="801"/>
      <c r="N4" s="801"/>
      <c r="O4" s="801"/>
      <c r="P4" s="801"/>
      <c r="Q4" s="421" t="s">
        <v>65</v>
      </c>
      <c r="R4" s="367" t="s">
        <v>405</v>
      </c>
      <c r="V4" s="281"/>
    </row>
    <row r="5" spans="1:41" ht="14.25" customHeight="1" x14ac:dyDescent="0.25">
      <c r="A5" s="46"/>
      <c r="B5" s="734"/>
      <c r="C5" s="734"/>
      <c r="D5" s="734"/>
      <c r="E5" s="734"/>
      <c r="F5" s="734"/>
      <c r="G5" s="735" t="s">
        <v>439</v>
      </c>
      <c r="H5" s="735"/>
      <c r="I5" s="735"/>
      <c r="J5" s="735"/>
      <c r="K5" s="735"/>
      <c r="L5" s="735"/>
      <c r="M5" s="735"/>
      <c r="N5" s="735"/>
      <c r="O5" s="735"/>
      <c r="P5" s="735"/>
      <c r="Q5" s="421" t="s">
        <v>60</v>
      </c>
      <c r="R5" s="367" t="str">
        <f>'ÍNDICE 00'!I13</f>
        <v>PRO-MDT-PTH-01 FOR 13 EXT</v>
      </c>
      <c r="V5" s="281"/>
    </row>
    <row r="6" spans="1:41" ht="9.9499999999999993" customHeight="1" x14ac:dyDescent="0.25">
      <c r="A6" s="46"/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259"/>
      <c r="R6" s="259"/>
      <c r="V6" s="281"/>
    </row>
    <row r="7" spans="1:41" s="40" customFormat="1" ht="14.25" customHeight="1" x14ac:dyDescent="0.25">
      <c r="A7" s="3"/>
      <c r="B7" s="565" t="s">
        <v>56</v>
      </c>
      <c r="C7" s="566"/>
      <c r="D7" s="566"/>
      <c r="E7" s="566"/>
      <c r="F7" s="563"/>
      <c r="G7" s="563"/>
      <c r="H7" s="563"/>
      <c r="I7" s="563"/>
      <c r="J7" s="563"/>
      <c r="K7" s="563"/>
      <c r="L7" s="563"/>
      <c r="M7" s="563"/>
      <c r="N7" s="563"/>
      <c r="O7" s="814" t="s">
        <v>79</v>
      </c>
      <c r="P7" s="814"/>
      <c r="Q7" s="563"/>
      <c r="R7" s="564"/>
      <c r="S7" s="41"/>
      <c r="T7" s="41"/>
      <c r="U7" s="41"/>
      <c r="V7" s="282"/>
      <c r="W7" s="41"/>
      <c r="X7" s="56"/>
      <c r="Y7" s="41"/>
      <c r="Z7" s="45"/>
      <c r="AA7" s="41"/>
      <c r="AB7" s="56"/>
      <c r="AC7" s="41"/>
      <c r="AD7" s="45"/>
      <c r="AE7" s="41"/>
      <c r="AF7" s="56"/>
      <c r="AG7" s="41"/>
      <c r="AH7" s="45"/>
      <c r="AI7" s="41"/>
      <c r="AJ7" s="56"/>
      <c r="AK7" s="41"/>
      <c r="AL7" s="45"/>
      <c r="AM7" s="41"/>
      <c r="AN7" s="56"/>
      <c r="AO7" s="41"/>
    </row>
    <row r="8" spans="1:41" s="40" customFormat="1" ht="14.25" customHeight="1" x14ac:dyDescent="0.25">
      <c r="A8" s="3"/>
      <c r="B8" s="765" t="s">
        <v>188</v>
      </c>
      <c r="C8" s="580"/>
      <c r="D8" s="580"/>
      <c r="E8" s="580"/>
      <c r="F8" s="736"/>
      <c r="G8" s="736"/>
      <c r="H8" s="736"/>
      <c r="I8" s="736"/>
      <c r="J8" s="736"/>
      <c r="K8" s="736"/>
      <c r="L8" s="736"/>
      <c r="M8" s="736"/>
      <c r="N8" s="736"/>
      <c r="O8" s="815" t="s">
        <v>99</v>
      </c>
      <c r="P8" s="815"/>
      <c r="Q8" s="587"/>
      <c r="R8" s="588"/>
      <c r="S8" s="41"/>
      <c r="T8" s="41"/>
      <c r="U8" s="41"/>
      <c r="V8" s="282"/>
      <c r="W8" s="41"/>
      <c r="X8" s="278" t="s">
        <v>377</v>
      </c>
      <c r="Y8" s="41"/>
      <c r="Z8" s="45"/>
      <c r="AA8" s="41"/>
      <c r="AB8" s="56"/>
      <c r="AC8" s="41"/>
      <c r="AD8" s="45"/>
      <c r="AE8" s="41"/>
      <c r="AF8" s="56"/>
      <c r="AG8" s="41"/>
      <c r="AH8" s="45"/>
      <c r="AI8" s="41"/>
      <c r="AJ8" s="56"/>
      <c r="AK8" s="41"/>
      <c r="AL8" s="45"/>
      <c r="AM8" s="41"/>
      <c r="AN8" s="56"/>
    </row>
    <row r="9" spans="1:41" s="40" customFormat="1" ht="9.9499999999999993" customHeight="1" x14ac:dyDescent="0.25">
      <c r="A9" s="766"/>
      <c r="B9" s="767"/>
      <c r="C9" s="767"/>
      <c r="D9" s="767"/>
      <c r="E9" s="767"/>
      <c r="F9" s="767"/>
      <c r="G9" s="767"/>
      <c r="H9" s="767"/>
      <c r="I9" s="767"/>
      <c r="J9" s="767"/>
      <c r="K9" s="767"/>
      <c r="L9" s="767"/>
      <c r="M9" s="767"/>
      <c r="N9" s="767"/>
      <c r="O9" s="767"/>
      <c r="P9" s="767"/>
      <c r="Q9" s="767"/>
      <c r="R9" s="767"/>
      <c r="S9" s="42"/>
      <c r="T9" s="42"/>
      <c r="U9" s="41"/>
      <c r="V9" s="281"/>
      <c r="W9" s="45"/>
      <c r="X9" s="278" t="s">
        <v>386</v>
      </c>
      <c r="Y9" s="56"/>
      <c r="Z9" s="41"/>
      <c r="AA9" s="45"/>
      <c r="AB9" s="41"/>
      <c r="AC9" s="56"/>
      <c r="AD9" s="41"/>
      <c r="AE9" s="45"/>
      <c r="AF9" s="41"/>
      <c r="AG9" s="56"/>
      <c r="AH9" s="41"/>
      <c r="AI9" s="45"/>
      <c r="AJ9" s="41"/>
      <c r="AK9" s="56"/>
      <c r="AL9" s="41"/>
      <c r="AM9" s="45"/>
      <c r="AN9" s="41"/>
      <c r="AO9" s="56"/>
    </row>
    <row r="10" spans="1:41" ht="17.100000000000001" customHeight="1" x14ac:dyDescent="0.25">
      <c r="A10" s="46"/>
      <c r="B10" s="784" t="s">
        <v>106</v>
      </c>
      <c r="C10" s="777" t="s">
        <v>2</v>
      </c>
      <c r="D10" s="779"/>
      <c r="E10" s="784" t="s">
        <v>8</v>
      </c>
      <c r="F10" s="784" t="s">
        <v>289</v>
      </c>
      <c r="G10" s="784" t="s">
        <v>3</v>
      </c>
      <c r="H10" s="784" t="s">
        <v>7</v>
      </c>
      <c r="I10" s="784" t="s">
        <v>11</v>
      </c>
      <c r="J10" s="713" t="s">
        <v>288</v>
      </c>
      <c r="K10" s="816"/>
      <c r="L10" s="816"/>
      <c r="M10" s="816"/>
      <c r="N10" s="816"/>
      <c r="O10" s="714"/>
      <c r="P10" s="784" t="s">
        <v>281</v>
      </c>
      <c r="Q10" s="784" t="s">
        <v>392</v>
      </c>
      <c r="R10" s="784" t="s">
        <v>391</v>
      </c>
      <c r="V10" s="281"/>
      <c r="X10" s="278" t="s">
        <v>378</v>
      </c>
    </row>
    <row r="11" spans="1:41" ht="21" customHeight="1" x14ac:dyDescent="0.25">
      <c r="A11" s="46"/>
      <c r="B11" s="724"/>
      <c r="C11" s="780"/>
      <c r="D11" s="781"/>
      <c r="E11" s="724"/>
      <c r="F11" s="724"/>
      <c r="G11" s="724"/>
      <c r="H11" s="724"/>
      <c r="I11" s="724"/>
      <c r="J11" s="124" t="s">
        <v>287</v>
      </c>
      <c r="K11" s="124" t="s">
        <v>286</v>
      </c>
      <c r="L11" s="124" t="s">
        <v>285</v>
      </c>
      <c r="M11" s="124" t="s">
        <v>284</v>
      </c>
      <c r="N11" s="124" t="s">
        <v>283</v>
      </c>
      <c r="O11" s="124" t="s">
        <v>282</v>
      </c>
      <c r="P11" s="724"/>
      <c r="Q11" s="724"/>
      <c r="R11" s="724"/>
      <c r="V11" s="281"/>
      <c r="X11" s="278"/>
    </row>
    <row r="12" spans="1:41" ht="33.950000000000003" customHeight="1" x14ac:dyDescent="0.25">
      <c r="A12" s="46"/>
      <c r="B12" s="150"/>
      <c r="C12" s="715"/>
      <c r="D12" s="716"/>
      <c r="E12" s="151"/>
      <c r="F12" s="150"/>
      <c r="G12" s="165" t="s">
        <v>24</v>
      </c>
      <c r="H12" s="523"/>
      <c r="I12" s="435">
        <f>IF(G12="","",VLOOKUP(G12,Datos!$B$2:$C$21,2,FALSE))</f>
        <v>585</v>
      </c>
      <c r="J12" s="435">
        <f>IF(ISNUMBER(I12),((I12*12)*F12),"")</f>
        <v>0</v>
      </c>
      <c r="K12" s="435">
        <f>IF(ISNUMBER(I12),(J12/12),"")</f>
        <v>0</v>
      </c>
      <c r="L12" s="435">
        <f t="shared" ref="L12:L42" si="0">IF(ISNUMBER(I12),($E$512*F12),"")</f>
        <v>0</v>
      </c>
      <c r="M12" s="435">
        <f>IF(ISNUMBER(I12),(J12*8.33%),"")</f>
        <v>0</v>
      </c>
      <c r="N12" s="435">
        <f>IF(ISNUMBER(I12),(J12*9.15%),"")</f>
        <v>0</v>
      </c>
      <c r="O12" s="435">
        <f t="shared" ref="O12" si="1">IF(ISNUMBER(I12),SUM(J12:N12),"")</f>
        <v>0</v>
      </c>
      <c r="P12" s="157"/>
      <c r="Q12" s="524"/>
      <c r="R12" s="280"/>
      <c r="V12" s="281"/>
    </row>
    <row r="13" spans="1:41" ht="33.950000000000003" customHeight="1" x14ac:dyDescent="0.25">
      <c r="A13" s="46"/>
      <c r="B13" s="150"/>
      <c r="C13" s="715"/>
      <c r="D13" s="716"/>
      <c r="E13" s="151"/>
      <c r="F13" s="150"/>
      <c r="G13" s="165" t="s">
        <v>25</v>
      </c>
      <c r="H13" s="523"/>
      <c r="I13" s="435">
        <f>IF(G13="","",VLOOKUP(G13,Datos!$B$2:$C$21,2,FALSE))</f>
        <v>622</v>
      </c>
      <c r="J13" s="435">
        <f t="shared" ref="J13:J204" si="2">IF(ISNUMBER(I13),((I13*12)*F13),"")</f>
        <v>0</v>
      </c>
      <c r="K13" s="435">
        <f t="shared" ref="K13:K204" si="3">IF(ISNUMBER(I13),(J13/12),"")</f>
        <v>0</v>
      </c>
      <c r="L13" s="435">
        <f t="shared" si="0"/>
        <v>0</v>
      </c>
      <c r="M13" s="435">
        <f t="shared" ref="M13:M76" si="4">IF(ISNUMBER(I13),(J13*8.33%),"")</f>
        <v>0</v>
      </c>
      <c r="N13" s="435">
        <f t="shared" ref="N13:N76" si="5">IF(ISNUMBER(I13),(J13*9.15%),"")</f>
        <v>0</v>
      </c>
      <c r="O13" s="435">
        <f t="shared" ref="O13:O204" si="6">IF(ISNUMBER(I13),SUM(J13:N13),"")</f>
        <v>0</v>
      </c>
      <c r="P13" s="157"/>
      <c r="Q13" s="524"/>
      <c r="R13" s="280"/>
      <c r="V13" s="281"/>
      <c r="X13" s="278"/>
    </row>
    <row r="14" spans="1:41" ht="33.950000000000003" customHeight="1" x14ac:dyDescent="0.3">
      <c r="A14" s="46"/>
      <c r="B14" s="150"/>
      <c r="C14" s="715"/>
      <c r="D14" s="716"/>
      <c r="E14" s="151"/>
      <c r="F14" s="150"/>
      <c r="G14" s="165" t="s">
        <v>26</v>
      </c>
      <c r="H14" s="523"/>
      <c r="I14" s="435">
        <f>IF(G14="","",VLOOKUP(G14,Datos!$B$2:$C$21,2,FALSE))</f>
        <v>675</v>
      </c>
      <c r="J14" s="435">
        <f t="shared" si="2"/>
        <v>0</v>
      </c>
      <c r="K14" s="435">
        <f t="shared" si="3"/>
        <v>0</v>
      </c>
      <c r="L14" s="435">
        <f t="shared" si="0"/>
        <v>0</v>
      </c>
      <c r="M14" s="435">
        <f t="shared" si="4"/>
        <v>0</v>
      </c>
      <c r="N14" s="435">
        <f t="shared" si="5"/>
        <v>0</v>
      </c>
      <c r="O14" s="435">
        <f t="shared" si="6"/>
        <v>0</v>
      </c>
      <c r="P14" s="157"/>
      <c r="Q14" s="524"/>
      <c r="R14" s="280"/>
      <c r="U14" s="173" t="s">
        <v>24</v>
      </c>
      <c r="V14" s="74" t="s">
        <v>234</v>
      </c>
    </row>
    <row r="15" spans="1:41" ht="33.950000000000003" customHeight="1" x14ac:dyDescent="0.3">
      <c r="A15" s="46"/>
      <c r="B15" s="150"/>
      <c r="C15" s="715"/>
      <c r="D15" s="716"/>
      <c r="E15" s="151"/>
      <c r="F15" s="150"/>
      <c r="G15" s="165" t="s">
        <v>27</v>
      </c>
      <c r="H15" s="523"/>
      <c r="I15" s="435">
        <f>IF(G15="","",VLOOKUP(G15,Datos!$B$2:$C$21,2,FALSE))</f>
        <v>733</v>
      </c>
      <c r="J15" s="435">
        <f t="shared" si="2"/>
        <v>0</v>
      </c>
      <c r="K15" s="435">
        <f t="shared" si="3"/>
        <v>0</v>
      </c>
      <c r="L15" s="435">
        <f t="shared" si="0"/>
        <v>0</v>
      </c>
      <c r="M15" s="435">
        <f t="shared" si="4"/>
        <v>0</v>
      </c>
      <c r="N15" s="435">
        <f t="shared" si="5"/>
        <v>0</v>
      </c>
      <c r="O15" s="435">
        <f t="shared" si="6"/>
        <v>0</v>
      </c>
      <c r="P15" s="157"/>
      <c r="Q15" s="524"/>
      <c r="R15" s="280"/>
      <c r="U15" s="173" t="s">
        <v>25</v>
      </c>
      <c r="V15" s="74" t="s">
        <v>234</v>
      </c>
    </row>
    <row r="16" spans="1:41" ht="33.950000000000003" customHeight="1" x14ac:dyDescent="0.3">
      <c r="A16" s="46"/>
      <c r="B16" s="150"/>
      <c r="C16" s="715"/>
      <c r="D16" s="716"/>
      <c r="E16" s="151"/>
      <c r="F16" s="150"/>
      <c r="G16" s="165" t="s">
        <v>28</v>
      </c>
      <c r="H16" s="523"/>
      <c r="I16" s="435">
        <f>IF(G16="","",VLOOKUP(G16,Datos!$B$2:$C$21,2,FALSE))</f>
        <v>817</v>
      </c>
      <c r="J16" s="435">
        <f t="shared" si="2"/>
        <v>0</v>
      </c>
      <c r="K16" s="435">
        <f t="shared" si="3"/>
        <v>0</v>
      </c>
      <c r="L16" s="435">
        <f t="shared" si="0"/>
        <v>0</v>
      </c>
      <c r="M16" s="435">
        <f t="shared" si="4"/>
        <v>0</v>
      </c>
      <c r="N16" s="435">
        <f t="shared" si="5"/>
        <v>0</v>
      </c>
      <c r="O16" s="435">
        <f t="shared" si="6"/>
        <v>0</v>
      </c>
      <c r="P16" s="157"/>
      <c r="Q16" s="524"/>
      <c r="R16" s="280"/>
      <c r="U16" s="173" t="s">
        <v>26</v>
      </c>
      <c r="V16" s="74" t="s">
        <v>197</v>
      </c>
      <c r="X16" s="278"/>
    </row>
    <row r="17" spans="1:24" ht="33.950000000000003" customHeight="1" x14ac:dyDescent="0.3">
      <c r="A17" s="46"/>
      <c r="B17" s="150"/>
      <c r="C17" s="715"/>
      <c r="D17" s="716"/>
      <c r="E17" s="151"/>
      <c r="F17" s="150"/>
      <c r="G17" s="165" t="s">
        <v>29</v>
      </c>
      <c r="H17" s="523"/>
      <c r="I17" s="435">
        <f>IF(G17="","",VLOOKUP(G17,Datos!$B$2:$C$21,2,FALSE))</f>
        <v>901</v>
      </c>
      <c r="J17" s="435">
        <f t="shared" si="2"/>
        <v>0</v>
      </c>
      <c r="K17" s="435">
        <f t="shared" si="3"/>
        <v>0</v>
      </c>
      <c r="L17" s="435">
        <f t="shared" si="0"/>
        <v>0</v>
      </c>
      <c r="M17" s="435">
        <f t="shared" si="4"/>
        <v>0</v>
      </c>
      <c r="N17" s="435">
        <f t="shared" si="5"/>
        <v>0</v>
      </c>
      <c r="O17" s="435">
        <f t="shared" si="6"/>
        <v>0</v>
      </c>
      <c r="P17" s="157"/>
      <c r="Q17" s="524"/>
      <c r="R17" s="280"/>
      <c r="U17" s="173" t="s">
        <v>27</v>
      </c>
      <c r="V17" s="74" t="s">
        <v>197</v>
      </c>
      <c r="X17" s="278"/>
    </row>
    <row r="18" spans="1:24" ht="33" customHeight="1" x14ac:dyDescent="0.25">
      <c r="A18" s="46"/>
      <c r="B18" s="150"/>
      <c r="C18" s="715"/>
      <c r="D18" s="716"/>
      <c r="E18" s="151"/>
      <c r="F18" s="150"/>
      <c r="G18" s="165" t="s">
        <v>30</v>
      </c>
      <c r="H18" s="523"/>
      <c r="I18" s="435">
        <f>IF(G18="","",VLOOKUP(G18,Datos!$B$2:$C$21,2,FALSE))</f>
        <v>986</v>
      </c>
      <c r="J18" s="435">
        <f t="shared" si="2"/>
        <v>0</v>
      </c>
      <c r="K18" s="435">
        <f t="shared" si="3"/>
        <v>0</v>
      </c>
      <c r="L18" s="435">
        <f t="shared" si="0"/>
        <v>0</v>
      </c>
      <c r="M18" s="435">
        <f t="shared" si="4"/>
        <v>0</v>
      </c>
      <c r="N18" s="435">
        <f t="shared" si="5"/>
        <v>0</v>
      </c>
      <c r="O18" s="435">
        <f t="shared" si="6"/>
        <v>0</v>
      </c>
      <c r="P18" s="157"/>
      <c r="Q18" s="524"/>
      <c r="R18" s="280"/>
      <c r="U18" s="176" t="s">
        <v>28</v>
      </c>
      <c r="V18" s="73" t="s">
        <v>22</v>
      </c>
      <c r="X18" s="278"/>
    </row>
    <row r="19" spans="1:24" ht="33" customHeight="1" x14ac:dyDescent="0.25">
      <c r="A19" s="46"/>
      <c r="B19" s="150"/>
      <c r="C19" s="715"/>
      <c r="D19" s="716"/>
      <c r="E19" s="151"/>
      <c r="F19" s="150"/>
      <c r="G19" s="165" t="s">
        <v>31</v>
      </c>
      <c r="H19" s="523"/>
      <c r="I19" s="435">
        <f>IF(G19="","",VLOOKUP(G19,Datos!$B$2:$C$21,2,FALSE))</f>
        <v>1086</v>
      </c>
      <c r="J19" s="435">
        <f t="shared" si="2"/>
        <v>0</v>
      </c>
      <c r="K19" s="435">
        <f t="shared" si="3"/>
        <v>0</v>
      </c>
      <c r="L19" s="435">
        <f t="shared" si="0"/>
        <v>0</v>
      </c>
      <c r="M19" s="435">
        <f t="shared" si="4"/>
        <v>0</v>
      </c>
      <c r="N19" s="435">
        <f t="shared" si="5"/>
        <v>0</v>
      </c>
      <c r="O19" s="435">
        <f t="shared" si="6"/>
        <v>0</v>
      </c>
      <c r="P19" s="157"/>
      <c r="Q19" s="524"/>
      <c r="R19" s="280"/>
      <c r="U19" s="176" t="s">
        <v>29</v>
      </c>
      <c r="V19" s="71" t="s">
        <v>21</v>
      </c>
      <c r="X19" s="278"/>
    </row>
    <row r="20" spans="1:24" ht="33" customHeight="1" x14ac:dyDescent="0.25">
      <c r="A20" s="46"/>
      <c r="B20" s="150"/>
      <c r="C20" s="715"/>
      <c r="D20" s="716"/>
      <c r="E20" s="151"/>
      <c r="F20" s="150"/>
      <c r="G20" s="165" t="s">
        <v>32</v>
      </c>
      <c r="H20" s="523"/>
      <c r="I20" s="435">
        <f>IF(G20="","",VLOOKUP(G20,Datos!$B$2:$C$21,2,FALSE))</f>
        <v>1212</v>
      </c>
      <c r="J20" s="435">
        <f t="shared" si="2"/>
        <v>0</v>
      </c>
      <c r="K20" s="435">
        <f t="shared" si="3"/>
        <v>0</v>
      </c>
      <c r="L20" s="435">
        <f t="shared" si="0"/>
        <v>0</v>
      </c>
      <c r="M20" s="435">
        <f t="shared" si="4"/>
        <v>0</v>
      </c>
      <c r="N20" s="435">
        <f t="shared" si="5"/>
        <v>0</v>
      </c>
      <c r="O20" s="435">
        <f t="shared" si="6"/>
        <v>0</v>
      </c>
      <c r="P20" s="157"/>
      <c r="Q20" s="524"/>
      <c r="R20" s="280"/>
      <c r="U20" s="176" t="s">
        <v>30</v>
      </c>
      <c r="V20" s="71" t="s">
        <v>21</v>
      </c>
      <c r="X20" s="278"/>
    </row>
    <row r="21" spans="1:24" ht="33" customHeight="1" x14ac:dyDescent="0.25">
      <c r="A21" s="46"/>
      <c r="B21" s="150"/>
      <c r="C21" s="715"/>
      <c r="D21" s="716"/>
      <c r="E21" s="151"/>
      <c r="F21" s="150"/>
      <c r="G21" s="165" t="s">
        <v>33</v>
      </c>
      <c r="H21" s="523"/>
      <c r="I21" s="435">
        <f>IF(G21="","",VLOOKUP(G21,Datos!$B$2:$C$21,2,FALSE))</f>
        <v>1412</v>
      </c>
      <c r="J21" s="435">
        <f t="shared" si="2"/>
        <v>0</v>
      </c>
      <c r="K21" s="435">
        <f t="shared" si="3"/>
        <v>0</v>
      </c>
      <c r="L21" s="435">
        <f t="shared" si="0"/>
        <v>0</v>
      </c>
      <c r="M21" s="435">
        <f t="shared" si="4"/>
        <v>0</v>
      </c>
      <c r="N21" s="435">
        <f t="shared" si="5"/>
        <v>0</v>
      </c>
      <c r="O21" s="435">
        <f t="shared" si="6"/>
        <v>0</v>
      </c>
      <c r="P21" s="157"/>
      <c r="Q21" s="524"/>
      <c r="R21" s="280"/>
      <c r="U21" s="176" t="s">
        <v>31</v>
      </c>
      <c r="V21" s="71" t="s">
        <v>21</v>
      </c>
      <c r="X21" s="278"/>
    </row>
    <row r="22" spans="1:24" ht="33" customHeight="1" x14ac:dyDescent="0.25">
      <c r="A22" s="46"/>
      <c r="B22" s="150"/>
      <c r="C22" s="715"/>
      <c r="D22" s="716"/>
      <c r="E22" s="151"/>
      <c r="F22" s="150"/>
      <c r="G22" s="165" t="s">
        <v>34</v>
      </c>
      <c r="H22" s="523"/>
      <c r="I22" s="435">
        <f>IF(G22="","",VLOOKUP(G22,Datos!$B$2:$C$21,2,FALSE))</f>
        <v>1676</v>
      </c>
      <c r="J22" s="435">
        <f t="shared" si="2"/>
        <v>0</v>
      </c>
      <c r="K22" s="435">
        <f t="shared" si="3"/>
        <v>0</v>
      </c>
      <c r="L22" s="435">
        <f t="shared" si="0"/>
        <v>0</v>
      </c>
      <c r="M22" s="435">
        <f t="shared" si="4"/>
        <v>0</v>
      </c>
      <c r="N22" s="435">
        <f t="shared" si="5"/>
        <v>0</v>
      </c>
      <c r="O22" s="435">
        <f t="shared" si="6"/>
        <v>0</v>
      </c>
      <c r="P22" s="157"/>
      <c r="Q22" s="524"/>
      <c r="R22" s="280"/>
      <c r="U22" s="176" t="s">
        <v>32</v>
      </c>
      <c r="V22" s="71" t="s">
        <v>21</v>
      </c>
    </row>
    <row r="23" spans="1:24" ht="33" customHeight="1" x14ac:dyDescent="0.25">
      <c r="A23" s="46"/>
      <c r="B23" s="150"/>
      <c r="C23" s="715"/>
      <c r="D23" s="716"/>
      <c r="E23" s="151"/>
      <c r="F23" s="150"/>
      <c r="G23" s="165" t="s">
        <v>35</v>
      </c>
      <c r="H23" s="523"/>
      <c r="I23" s="435">
        <f>IF(G23="","",VLOOKUP(G23,Datos!$B$2:$C$21,2,FALSE))</f>
        <v>1760</v>
      </c>
      <c r="J23" s="435">
        <f t="shared" si="2"/>
        <v>0</v>
      </c>
      <c r="K23" s="435">
        <f t="shared" si="3"/>
        <v>0</v>
      </c>
      <c r="L23" s="435">
        <f t="shared" si="0"/>
        <v>0</v>
      </c>
      <c r="M23" s="435">
        <f t="shared" si="4"/>
        <v>0</v>
      </c>
      <c r="N23" s="435">
        <f t="shared" si="5"/>
        <v>0</v>
      </c>
      <c r="O23" s="435">
        <f t="shared" si="6"/>
        <v>0</v>
      </c>
      <c r="P23" s="157"/>
      <c r="Q23" s="524"/>
      <c r="R23" s="280"/>
      <c r="U23" s="176" t="s">
        <v>33</v>
      </c>
      <c r="V23" s="261" t="s">
        <v>20</v>
      </c>
    </row>
    <row r="24" spans="1:24" ht="33" customHeight="1" x14ac:dyDescent="0.25">
      <c r="A24" s="46"/>
      <c r="B24" s="150"/>
      <c r="C24" s="715"/>
      <c r="D24" s="716"/>
      <c r="E24" s="151"/>
      <c r="F24" s="150"/>
      <c r="G24" s="165" t="s">
        <v>36</v>
      </c>
      <c r="H24" s="523"/>
      <c r="I24" s="435">
        <f>IF(G24="","",VLOOKUP(G24,Datos!$B$2:$C$21,2,FALSE))</f>
        <v>2034</v>
      </c>
      <c r="J24" s="435">
        <f t="shared" si="2"/>
        <v>0</v>
      </c>
      <c r="K24" s="435">
        <f t="shared" si="3"/>
        <v>0</v>
      </c>
      <c r="L24" s="435">
        <f t="shared" si="0"/>
        <v>0</v>
      </c>
      <c r="M24" s="435">
        <f t="shared" si="4"/>
        <v>0</v>
      </c>
      <c r="N24" s="435">
        <f t="shared" si="5"/>
        <v>0</v>
      </c>
      <c r="O24" s="435">
        <f t="shared" si="6"/>
        <v>0</v>
      </c>
      <c r="P24" s="157"/>
      <c r="Q24" s="524"/>
      <c r="R24" s="280"/>
      <c r="U24" s="176" t="s">
        <v>34</v>
      </c>
      <c r="V24" s="72" t="s">
        <v>19</v>
      </c>
    </row>
    <row r="25" spans="1:24" ht="33" customHeight="1" x14ac:dyDescent="0.3">
      <c r="A25" s="46"/>
      <c r="B25" s="150"/>
      <c r="C25" s="715"/>
      <c r="D25" s="716"/>
      <c r="E25" s="151"/>
      <c r="F25" s="150"/>
      <c r="G25" s="165" t="s">
        <v>37</v>
      </c>
      <c r="H25" s="523"/>
      <c r="I25" s="435">
        <f>IF(G25="","",VLOOKUP(G25,Datos!$B$2:$C$21,2,FALSE))</f>
        <v>2308</v>
      </c>
      <c r="J25" s="435">
        <f t="shared" si="2"/>
        <v>0</v>
      </c>
      <c r="K25" s="435">
        <f t="shared" si="3"/>
        <v>0</v>
      </c>
      <c r="L25" s="435">
        <f t="shared" si="0"/>
        <v>0</v>
      </c>
      <c r="M25" s="435">
        <f t="shared" si="4"/>
        <v>0</v>
      </c>
      <c r="N25" s="435">
        <f t="shared" si="5"/>
        <v>0</v>
      </c>
      <c r="O25" s="435">
        <f t="shared" si="6"/>
        <v>0</v>
      </c>
      <c r="P25" s="157"/>
      <c r="Q25" s="524"/>
      <c r="R25" s="280"/>
      <c r="U25" s="176" t="s">
        <v>35</v>
      </c>
      <c r="V25" s="175" t="s">
        <v>154</v>
      </c>
    </row>
    <row r="26" spans="1:24" ht="33" customHeight="1" x14ac:dyDescent="0.3">
      <c r="A26" s="46"/>
      <c r="B26" s="150"/>
      <c r="C26" s="715"/>
      <c r="D26" s="716"/>
      <c r="E26" s="151"/>
      <c r="F26" s="150"/>
      <c r="G26" s="165" t="s">
        <v>38</v>
      </c>
      <c r="H26" s="523"/>
      <c r="I26" s="435">
        <f>IF(G26="","",VLOOKUP(G26,Datos!$B$2:$C$21,2,FALSE))</f>
        <v>2358</v>
      </c>
      <c r="J26" s="435">
        <f t="shared" si="2"/>
        <v>0</v>
      </c>
      <c r="K26" s="435">
        <f t="shared" si="3"/>
        <v>0</v>
      </c>
      <c r="L26" s="435">
        <f t="shared" si="0"/>
        <v>0</v>
      </c>
      <c r="M26" s="435">
        <f t="shared" si="4"/>
        <v>0</v>
      </c>
      <c r="N26" s="435">
        <f t="shared" si="5"/>
        <v>0</v>
      </c>
      <c r="O26" s="435">
        <f t="shared" si="6"/>
        <v>0</v>
      </c>
      <c r="P26" s="157"/>
      <c r="Q26" s="524"/>
      <c r="R26" s="280"/>
      <c r="U26" s="176" t="s">
        <v>36</v>
      </c>
      <c r="V26" s="175" t="s">
        <v>154</v>
      </c>
    </row>
    <row r="27" spans="1:24" ht="33" customHeight="1" x14ac:dyDescent="0.3">
      <c r="A27" s="46"/>
      <c r="B27" s="150"/>
      <c r="C27" s="715"/>
      <c r="D27" s="716"/>
      <c r="E27" s="151"/>
      <c r="F27" s="150"/>
      <c r="G27" s="165" t="s">
        <v>39</v>
      </c>
      <c r="H27" s="523"/>
      <c r="I27" s="435">
        <f>IF(G27="","",VLOOKUP(G27,Datos!$B$2:$C$21,2,FALSE))</f>
        <v>2408</v>
      </c>
      <c r="J27" s="435">
        <f t="shared" si="2"/>
        <v>0</v>
      </c>
      <c r="K27" s="435">
        <f t="shared" si="3"/>
        <v>0</v>
      </c>
      <c r="L27" s="435">
        <f t="shared" si="0"/>
        <v>0</v>
      </c>
      <c r="M27" s="435">
        <f t="shared" si="4"/>
        <v>0</v>
      </c>
      <c r="N27" s="435">
        <f t="shared" si="5"/>
        <v>0</v>
      </c>
      <c r="O27" s="435">
        <f t="shared" si="6"/>
        <v>0</v>
      </c>
      <c r="P27" s="157"/>
      <c r="Q27" s="524"/>
      <c r="R27" s="280"/>
      <c r="U27" s="176" t="s">
        <v>37</v>
      </c>
      <c r="V27" s="175" t="s">
        <v>154</v>
      </c>
    </row>
    <row r="28" spans="1:24" ht="33" customHeight="1" x14ac:dyDescent="0.3">
      <c r="A28" s="46"/>
      <c r="B28" s="150"/>
      <c r="C28" s="715"/>
      <c r="D28" s="716"/>
      <c r="E28" s="151"/>
      <c r="F28" s="150"/>
      <c r="G28" s="165" t="s">
        <v>40</v>
      </c>
      <c r="H28" s="523"/>
      <c r="I28" s="435">
        <f>IF(G28="","",VLOOKUP(G28,Datos!$B$2:$C$21,2,FALSE))</f>
        <v>2670</v>
      </c>
      <c r="J28" s="435">
        <f t="shared" si="2"/>
        <v>0</v>
      </c>
      <c r="K28" s="435">
        <f t="shared" si="3"/>
        <v>0</v>
      </c>
      <c r="L28" s="435">
        <f t="shared" si="0"/>
        <v>0</v>
      </c>
      <c r="M28" s="435">
        <f t="shared" si="4"/>
        <v>0</v>
      </c>
      <c r="N28" s="435">
        <f t="shared" si="5"/>
        <v>0</v>
      </c>
      <c r="O28" s="435">
        <f t="shared" si="6"/>
        <v>0</v>
      </c>
      <c r="P28" s="157"/>
      <c r="Q28" s="524"/>
      <c r="R28" s="280"/>
      <c r="U28" s="176" t="s">
        <v>38</v>
      </c>
      <c r="V28" s="175" t="s">
        <v>154</v>
      </c>
    </row>
    <row r="29" spans="1:24" ht="33" customHeight="1" x14ac:dyDescent="0.3">
      <c r="A29" s="46"/>
      <c r="B29" s="150"/>
      <c r="C29" s="715"/>
      <c r="D29" s="716"/>
      <c r="E29" s="151"/>
      <c r="F29" s="150"/>
      <c r="G29" s="165" t="s">
        <v>41</v>
      </c>
      <c r="H29" s="523"/>
      <c r="I29" s="435">
        <f>IF(G29="","",VLOOKUP(G29,Datos!$B$2:$C$21,2,FALSE))</f>
        <v>3188</v>
      </c>
      <c r="J29" s="435">
        <f t="shared" si="2"/>
        <v>0</v>
      </c>
      <c r="K29" s="435">
        <f t="shared" si="3"/>
        <v>0</v>
      </c>
      <c r="L29" s="435">
        <f t="shared" si="0"/>
        <v>0</v>
      </c>
      <c r="M29" s="435">
        <f t="shared" si="4"/>
        <v>0</v>
      </c>
      <c r="N29" s="435">
        <f t="shared" si="5"/>
        <v>0</v>
      </c>
      <c r="O29" s="435">
        <f t="shared" si="6"/>
        <v>0</v>
      </c>
      <c r="P29" s="157"/>
      <c r="Q29" s="524"/>
      <c r="R29" s="280"/>
      <c r="U29" s="176" t="s">
        <v>39</v>
      </c>
      <c r="V29" s="175" t="s">
        <v>154</v>
      </c>
    </row>
    <row r="30" spans="1:24" ht="33" customHeight="1" x14ac:dyDescent="0.3">
      <c r="A30" s="46"/>
      <c r="B30" s="150"/>
      <c r="C30" s="715"/>
      <c r="D30" s="716"/>
      <c r="E30" s="151"/>
      <c r="F30" s="150"/>
      <c r="G30" s="165" t="s">
        <v>458</v>
      </c>
      <c r="H30" s="523"/>
      <c r="I30" s="435">
        <f>IF(G30="","",VLOOKUP(G30,Datos!$B$2:$C$21,2,FALSE))</f>
        <v>3848</v>
      </c>
      <c r="J30" s="435">
        <f t="shared" si="2"/>
        <v>0</v>
      </c>
      <c r="K30" s="435">
        <f t="shared" si="3"/>
        <v>0</v>
      </c>
      <c r="L30" s="435">
        <f t="shared" si="0"/>
        <v>0</v>
      </c>
      <c r="M30" s="435">
        <f t="shared" si="4"/>
        <v>0</v>
      </c>
      <c r="N30" s="435">
        <f t="shared" si="5"/>
        <v>0</v>
      </c>
      <c r="O30" s="435">
        <f t="shared" si="6"/>
        <v>0</v>
      </c>
      <c r="P30" s="157"/>
      <c r="Q30" s="524"/>
      <c r="R30" s="280"/>
      <c r="U30" s="176" t="s">
        <v>40</v>
      </c>
      <c r="V30" s="175" t="s">
        <v>154</v>
      </c>
    </row>
    <row r="31" spans="1:24" ht="33" customHeight="1" x14ac:dyDescent="0.3">
      <c r="A31" s="46"/>
      <c r="B31" s="150"/>
      <c r="C31" s="715"/>
      <c r="D31" s="716"/>
      <c r="E31" s="151"/>
      <c r="F31" s="150"/>
      <c r="G31" s="165" t="s">
        <v>460</v>
      </c>
      <c r="H31" s="523"/>
      <c r="I31" s="435">
        <f>IF(G31="","",VLOOKUP(G31,Datos!$B$2:$C$21,2,FALSE))</f>
        <v>4500</v>
      </c>
      <c r="J31" s="435">
        <f t="shared" si="2"/>
        <v>0</v>
      </c>
      <c r="K31" s="435">
        <f t="shared" si="3"/>
        <v>0</v>
      </c>
      <c r="L31" s="435">
        <f t="shared" si="0"/>
        <v>0</v>
      </c>
      <c r="M31" s="435">
        <f t="shared" si="4"/>
        <v>0</v>
      </c>
      <c r="N31" s="435">
        <f t="shared" si="5"/>
        <v>0</v>
      </c>
      <c r="O31" s="435">
        <f t="shared" si="6"/>
        <v>0</v>
      </c>
      <c r="P31" s="157"/>
      <c r="Q31" s="524"/>
      <c r="R31" s="280"/>
      <c r="U31" s="176" t="s">
        <v>41</v>
      </c>
      <c r="V31" s="175" t="s">
        <v>154</v>
      </c>
    </row>
    <row r="32" spans="1:24" ht="33" customHeight="1" x14ac:dyDescent="0.25">
      <c r="A32" s="46"/>
      <c r="B32" s="150"/>
      <c r="C32" s="715"/>
      <c r="D32" s="716"/>
      <c r="E32" s="151"/>
      <c r="F32" s="150"/>
      <c r="G32" s="165"/>
      <c r="H32" s="523"/>
      <c r="I32" s="435" t="str">
        <f>IF(G32="","",VLOOKUP(G32,Datos!$B$2:$C$21,2,FALSE))</f>
        <v/>
      </c>
      <c r="J32" s="435" t="str">
        <f t="shared" si="2"/>
        <v/>
      </c>
      <c r="K32" s="435" t="str">
        <f t="shared" si="3"/>
        <v/>
      </c>
      <c r="L32" s="435" t="str">
        <f t="shared" si="0"/>
        <v/>
      </c>
      <c r="M32" s="435" t="str">
        <f t="shared" si="4"/>
        <v/>
      </c>
      <c r="N32" s="435" t="str">
        <f t="shared" si="5"/>
        <v/>
      </c>
      <c r="O32" s="435" t="str">
        <f t="shared" si="6"/>
        <v/>
      </c>
      <c r="P32" s="157"/>
      <c r="Q32" s="524"/>
      <c r="R32" s="280"/>
    </row>
    <row r="33" spans="1:18" ht="33" customHeight="1" x14ac:dyDescent="0.25">
      <c r="A33" s="46"/>
      <c r="B33" s="150"/>
      <c r="C33" s="715"/>
      <c r="D33" s="716"/>
      <c r="E33" s="151"/>
      <c r="F33" s="150"/>
      <c r="G33" s="165"/>
      <c r="H33" s="523"/>
      <c r="I33" s="435" t="str">
        <f>IF(G33="","",VLOOKUP(G33,Datos!$B$2:$C$21,2,FALSE))</f>
        <v/>
      </c>
      <c r="J33" s="435" t="str">
        <f t="shared" si="2"/>
        <v/>
      </c>
      <c r="K33" s="435" t="str">
        <f t="shared" si="3"/>
        <v/>
      </c>
      <c r="L33" s="435" t="str">
        <f t="shared" si="0"/>
        <v/>
      </c>
      <c r="M33" s="435" t="str">
        <f t="shared" si="4"/>
        <v/>
      </c>
      <c r="N33" s="435" t="str">
        <f t="shared" si="5"/>
        <v/>
      </c>
      <c r="O33" s="435" t="str">
        <f t="shared" si="6"/>
        <v/>
      </c>
      <c r="P33" s="157"/>
      <c r="Q33" s="524"/>
      <c r="R33" s="280"/>
    </row>
    <row r="34" spans="1:18" ht="33" customHeight="1" x14ac:dyDescent="0.25">
      <c r="A34" s="46"/>
      <c r="B34" s="150"/>
      <c r="C34" s="715"/>
      <c r="D34" s="716"/>
      <c r="E34" s="151"/>
      <c r="F34" s="150"/>
      <c r="G34" s="165"/>
      <c r="H34" s="523"/>
      <c r="I34" s="435" t="str">
        <f>IF(G34="","",VLOOKUP(G34,Datos!$B$2:$C$21,2,FALSE))</f>
        <v/>
      </c>
      <c r="J34" s="435" t="str">
        <f t="shared" si="2"/>
        <v/>
      </c>
      <c r="K34" s="435" t="str">
        <f t="shared" si="3"/>
        <v/>
      </c>
      <c r="L34" s="435" t="str">
        <f t="shared" si="0"/>
        <v/>
      </c>
      <c r="M34" s="435" t="str">
        <f t="shared" si="4"/>
        <v/>
      </c>
      <c r="N34" s="435" t="str">
        <f t="shared" si="5"/>
        <v/>
      </c>
      <c r="O34" s="435" t="str">
        <f t="shared" si="6"/>
        <v/>
      </c>
      <c r="P34" s="157"/>
      <c r="Q34" s="524"/>
      <c r="R34" s="280"/>
    </row>
    <row r="35" spans="1:18" ht="33" customHeight="1" x14ac:dyDescent="0.25">
      <c r="A35" s="46"/>
      <c r="B35" s="150"/>
      <c r="C35" s="715"/>
      <c r="D35" s="716"/>
      <c r="E35" s="151"/>
      <c r="F35" s="150"/>
      <c r="G35" s="165"/>
      <c r="H35" s="523"/>
      <c r="I35" s="435" t="str">
        <f>IF(G35="","",VLOOKUP(G35,Datos!$B$2:$C$21,2,FALSE))</f>
        <v/>
      </c>
      <c r="J35" s="435" t="str">
        <f t="shared" si="2"/>
        <v/>
      </c>
      <c r="K35" s="435" t="str">
        <f t="shared" si="3"/>
        <v/>
      </c>
      <c r="L35" s="435" t="str">
        <f t="shared" si="0"/>
        <v/>
      </c>
      <c r="M35" s="435" t="str">
        <f t="shared" si="4"/>
        <v/>
      </c>
      <c r="N35" s="435" t="str">
        <f t="shared" si="5"/>
        <v/>
      </c>
      <c r="O35" s="435" t="str">
        <f t="shared" si="6"/>
        <v/>
      </c>
      <c r="P35" s="157"/>
      <c r="Q35" s="524"/>
      <c r="R35" s="280"/>
    </row>
    <row r="36" spans="1:18" ht="33" customHeight="1" x14ac:dyDescent="0.25">
      <c r="A36" s="46"/>
      <c r="B36" s="150"/>
      <c r="C36" s="715"/>
      <c r="D36" s="716"/>
      <c r="E36" s="151"/>
      <c r="F36" s="150"/>
      <c r="G36" s="165"/>
      <c r="H36" s="523"/>
      <c r="I36" s="435" t="str">
        <f>IF(G36="","",VLOOKUP(G36,Datos!$B$2:$C$21,2,FALSE))</f>
        <v/>
      </c>
      <c r="J36" s="435" t="str">
        <f t="shared" si="2"/>
        <v/>
      </c>
      <c r="K36" s="435" t="str">
        <f t="shared" si="3"/>
        <v/>
      </c>
      <c r="L36" s="435" t="str">
        <f t="shared" si="0"/>
        <v/>
      </c>
      <c r="M36" s="435" t="str">
        <f t="shared" si="4"/>
        <v/>
      </c>
      <c r="N36" s="435" t="str">
        <f t="shared" si="5"/>
        <v/>
      </c>
      <c r="O36" s="435" t="str">
        <f t="shared" si="6"/>
        <v/>
      </c>
      <c r="P36" s="157"/>
      <c r="Q36" s="524"/>
      <c r="R36" s="280"/>
    </row>
    <row r="37" spans="1:18" ht="33" customHeight="1" x14ac:dyDescent="0.25">
      <c r="A37" s="46"/>
      <c r="B37" s="150"/>
      <c r="C37" s="715"/>
      <c r="D37" s="716"/>
      <c r="E37" s="151"/>
      <c r="F37" s="150"/>
      <c r="G37" s="165"/>
      <c r="H37" s="523"/>
      <c r="I37" s="435" t="str">
        <f>IF(G37="","",VLOOKUP(G37,Datos!$B$2:$C$21,2,FALSE))</f>
        <v/>
      </c>
      <c r="J37" s="435" t="str">
        <f t="shared" si="2"/>
        <v/>
      </c>
      <c r="K37" s="435" t="str">
        <f t="shared" si="3"/>
        <v/>
      </c>
      <c r="L37" s="435" t="str">
        <f t="shared" si="0"/>
        <v/>
      </c>
      <c r="M37" s="435" t="str">
        <f t="shared" si="4"/>
        <v/>
      </c>
      <c r="N37" s="435" t="str">
        <f t="shared" si="5"/>
        <v/>
      </c>
      <c r="O37" s="435" t="str">
        <f t="shared" si="6"/>
        <v/>
      </c>
      <c r="P37" s="157"/>
      <c r="Q37" s="524"/>
      <c r="R37" s="280"/>
    </row>
    <row r="38" spans="1:18" ht="33" customHeight="1" x14ac:dyDescent="0.25">
      <c r="A38" s="46"/>
      <c r="B38" s="150"/>
      <c r="C38" s="715"/>
      <c r="D38" s="716"/>
      <c r="E38" s="151"/>
      <c r="F38" s="150"/>
      <c r="G38" s="165"/>
      <c r="H38" s="523"/>
      <c r="I38" s="435" t="str">
        <f>IF(G38="","",VLOOKUP(G38,Datos!$B$2:$C$21,2,FALSE))</f>
        <v/>
      </c>
      <c r="J38" s="435" t="str">
        <f t="shared" si="2"/>
        <v/>
      </c>
      <c r="K38" s="435" t="str">
        <f t="shared" si="3"/>
        <v/>
      </c>
      <c r="L38" s="435" t="str">
        <f t="shared" si="0"/>
        <v/>
      </c>
      <c r="M38" s="435" t="str">
        <f t="shared" si="4"/>
        <v/>
      </c>
      <c r="N38" s="435" t="str">
        <f t="shared" si="5"/>
        <v/>
      </c>
      <c r="O38" s="435" t="str">
        <f t="shared" si="6"/>
        <v/>
      </c>
      <c r="P38" s="157"/>
      <c r="Q38" s="524"/>
      <c r="R38" s="280"/>
    </row>
    <row r="39" spans="1:18" ht="33" customHeight="1" x14ac:dyDescent="0.25">
      <c r="A39" s="46"/>
      <c r="B39" s="150"/>
      <c r="C39" s="715"/>
      <c r="D39" s="716"/>
      <c r="E39" s="151"/>
      <c r="F39" s="150"/>
      <c r="G39" s="165"/>
      <c r="H39" s="523"/>
      <c r="I39" s="435" t="str">
        <f>IF(G39="","",VLOOKUP(G39,Datos!$B$2:$C$21,2,FALSE))</f>
        <v/>
      </c>
      <c r="J39" s="435" t="str">
        <f t="shared" si="2"/>
        <v/>
      </c>
      <c r="K39" s="435" t="str">
        <f t="shared" si="3"/>
        <v/>
      </c>
      <c r="L39" s="435" t="str">
        <f t="shared" si="0"/>
        <v/>
      </c>
      <c r="M39" s="435" t="str">
        <f t="shared" si="4"/>
        <v/>
      </c>
      <c r="N39" s="435" t="str">
        <f t="shared" si="5"/>
        <v/>
      </c>
      <c r="O39" s="435" t="str">
        <f t="shared" si="6"/>
        <v/>
      </c>
      <c r="P39" s="157"/>
      <c r="Q39" s="524"/>
      <c r="R39" s="280"/>
    </row>
    <row r="40" spans="1:18" ht="33" customHeight="1" x14ac:dyDescent="0.25">
      <c r="A40" s="46"/>
      <c r="B40" s="150"/>
      <c r="C40" s="715"/>
      <c r="D40" s="716"/>
      <c r="E40" s="151"/>
      <c r="F40" s="150"/>
      <c r="G40" s="165"/>
      <c r="H40" s="523"/>
      <c r="I40" s="435" t="str">
        <f>IF(G40="","",VLOOKUP(G40,Datos!$B$2:$C$21,2,FALSE))</f>
        <v/>
      </c>
      <c r="J40" s="435" t="str">
        <f t="shared" si="2"/>
        <v/>
      </c>
      <c r="K40" s="435" t="str">
        <f t="shared" si="3"/>
        <v/>
      </c>
      <c r="L40" s="435" t="str">
        <f t="shared" si="0"/>
        <v/>
      </c>
      <c r="M40" s="435" t="str">
        <f t="shared" si="4"/>
        <v/>
      </c>
      <c r="N40" s="435" t="str">
        <f t="shared" si="5"/>
        <v/>
      </c>
      <c r="O40" s="435" t="str">
        <f t="shared" si="6"/>
        <v/>
      </c>
      <c r="P40" s="157"/>
      <c r="Q40" s="524"/>
      <c r="R40" s="280"/>
    </row>
    <row r="41" spans="1:18" ht="33" customHeight="1" x14ac:dyDescent="0.25">
      <c r="A41" s="46"/>
      <c r="B41" s="150"/>
      <c r="C41" s="715"/>
      <c r="D41" s="716"/>
      <c r="E41" s="151"/>
      <c r="F41" s="150"/>
      <c r="G41" s="165"/>
      <c r="H41" s="523"/>
      <c r="I41" s="435" t="str">
        <f>IF(G41="","",VLOOKUP(G41,Datos!$B$2:$C$21,2,FALSE))</f>
        <v/>
      </c>
      <c r="J41" s="435" t="str">
        <f t="shared" si="2"/>
        <v/>
      </c>
      <c r="K41" s="435" t="str">
        <f t="shared" si="3"/>
        <v/>
      </c>
      <c r="L41" s="435" t="str">
        <f t="shared" si="0"/>
        <v/>
      </c>
      <c r="M41" s="435" t="str">
        <f t="shared" si="4"/>
        <v/>
      </c>
      <c r="N41" s="435" t="str">
        <f t="shared" si="5"/>
        <v/>
      </c>
      <c r="O41" s="435" t="str">
        <f t="shared" si="6"/>
        <v/>
      </c>
      <c r="P41" s="157"/>
      <c r="Q41" s="524"/>
      <c r="R41" s="280"/>
    </row>
    <row r="42" spans="1:18" ht="33" customHeight="1" x14ac:dyDescent="0.25">
      <c r="A42" s="46"/>
      <c r="B42" s="150"/>
      <c r="C42" s="715"/>
      <c r="D42" s="716"/>
      <c r="E42" s="151"/>
      <c r="F42" s="150"/>
      <c r="G42" s="165"/>
      <c r="H42" s="523"/>
      <c r="I42" s="435" t="str">
        <f>IF(G42="","",VLOOKUP(G42,Datos!$B$2:$C$21,2,FALSE))</f>
        <v/>
      </c>
      <c r="J42" s="435" t="str">
        <f t="shared" si="2"/>
        <v/>
      </c>
      <c r="K42" s="435" t="str">
        <f t="shared" si="3"/>
        <v/>
      </c>
      <c r="L42" s="435" t="str">
        <f t="shared" si="0"/>
        <v/>
      </c>
      <c r="M42" s="435" t="str">
        <f t="shared" si="4"/>
        <v/>
      </c>
      <c r="N42" s="435" t="str">
        <f t="shared" si="5"/>
        <v/>
      </c>
      <c r="O42" s="435" t="str">
        <f t="shared" si="6"/>
        <v/>
      </c>
      <c r="P42" s="157"/>
      <c r="Q42" s="524"/>
      <c r="R42" s="280"/>
    </row>
    <row r="43" spans="1:18" ht="33" customHeight="1" x14ac:dyDescent="0.25">
      <c r="A43" s="46"/>
      <c r="B43" s="150"/>
      <c r="C43" s="715"/>
      <c r="D43" s="716"/>
      <c r="E43" s="151"/>
      <c r="F43" s="150"/>
      <c r="G43" s="165"/>
      <c r="H43" s="523"/>
      <c r="I43" s="435" t="str">
        <f>IF(G43="","",VLOOKUP(G43,Datos!$B$2:$C$21,2,FALSE))</f>
        <v/>
      </c>
      <c r="J43" s="435" t="str">
        <f t="shared" ref="J43:J106" si="7">IF(ISNUMBER(I43),((I43*12)*F43),"")</f>
        <v/>
      </c>
      <c r="K43" s="435" t="str">
        <f t="shared" ref="K43:K106" si="8">IF(ISNUMBER(I43),(J43/12),"")</f>
        <v/>
      </c>
      <c r="L43" s="435" t="str">
        <f t="shared" ref="L43:L106" si="9">IF(ISNUMBER(I43),($E$512*F43),"")</f>
        <v/>
      </c>
      <c r="M43" s="435" t="str">
        <f t="shared" si="4"/>
        <v/>
      </c>
      <c r="N43" s="435" t="str">
        <f t="shared" si="5"/>
        <v/>
      </c>
      <c r="O43" s="435" t="str">
        <f t="shared" ref="O43:O106" si="10">IF(ISNUMBER(I43),SUM(J43:N43),"")</f>
        <v/>
      </c>
      <c r="P43" s="157"/>
      <c r="Q43" s="524"/>
      <c r="R43" s="280"/>
    </row>
    <row r="44" spans="1:18" ht="33" customHeight="1" x14ac:dyDescent="0.25">
      <c r="A44" s="46"/>
      <c r="B44" s="150"/>
      <c r="C44" s="715"/>
      <c r="D44" s="716"/>
      <c r="E44" s="151"/>
      <c r="F44" s="150"/>
      <c r="G44" s="165"/>
      <c r="H44" s="523"/>
      <c r="I44" s="435" t="str">
        <f>IF(G44="","",VLOOKUP(G44,Datos!$B$2:$C$21,2,FALSE))</f>
        <v/>
      </c>
      <c r="J44" s="435" t="str">
        <f t="shared" si="7"/>
        <v/>
      </c>
      <c r="K44" s="435" t="str">
        <f t="shared" si="8"/>
        <v/>
      </c>
      <c r="L44" s="435" t="str">
        <f t="shared" si="9"/>
        <v/>
      </c>
      <c r="M44" s="435" t="str">
        <f t="shared" si="4"/>
        <v/>
      </c>
      <c r="N44" s="435" t="str">
        <f t="shared" si="5"/>
        <v/>
      </c>
      <c r="O44" s="435" t="str">
        <f t="shared" si="10"/>
        <v/>
      </c>
      <c r="P44" s="157"/>
      <c r="Q44" s="524"/>
      <c r="R44" s="280"/>
    </row>
    <row r="45" spans="1:18" ht="33" customHeight="1" x14ac:dyDescent="0.25">
      <c r="A45" s="46"/>
      <c r="B45" s="150"/>
      <c r="C45" s="715"/>
      <c r="D45" s="716"/>
      <c r="E45" s="151"/>
      <c r="F45" s="150"/>
      <c r="G45" s="165"/>
      <c r="H45" s="523"/>
      <c r="I45" s="435" t="str">
        <f>IF(G45="","",VLOOKUP(G45,Datos!$B$2:$C$21,2,FALSE))</f>
        <v/>
      </c>
      <c r="J45" s="435" t="str">
        <f t="shared" si="7"/>
        <v/>
      </c>
      <c r="K45" s="435" t="str">
        <f t="shared" si="8"/>
        <v/>
      </c>
      <c r="L45" s="435" t="str">
        <f t="shared" si="9"/>
        <v/>
      </c>
      <c r="M45" s="435" t="str">
        <f t="shared" si="4"/>
        <v/>
      </c>
      <c r="N45" s="435" t="str">
        <f t="shared" si="5"/>
        <v/>
      </c>
      <c r="O45" s="435" t="str">
        <f t="shared" si="10"/>
        <v/>
      </c>
      <c r="P45" s="157"/>
      <c r="Q45" s="524"/>
      <c r="R45" s="280"/>
    </row>
    <row r="46" spans="1:18" ht="33" customHeight="1" x14ac:dyDescent="0.25">
      <c r="A46" s="46"/>
      <c r="B46" s="150"/>
      <c r="C46" s="715"/>
      <c r="D46" s="716"/>
      <c r="E46" s="151"/>
      <c r="F46" s="150"/>
      <c r="G46" s="165"/>
      <c r="H46" s="523"/>
      <c r="I46" s="435" t="str">
        <f>IF(G46="","",VLOOKUP(G46,Datos!$B$2:$C$21,2,FALSE))</f>
        <v/>
      </c>
      <c r="J46" s="435" t="str">
        <f t="shared" si="7"/>
        <v/>
      </c>
      <c r="K46" s="435" t="str">
        <f t="shared" si="8"/>
        <v/>
      </c>
      <c r="L46" s="435" t="str">
        <f t="shared" si="9"/>
        <v/>
      </c>
      <c r="M46" s="435" t="str">
        <f t="shared" si="4"/>
        <v/>
      </c>
      <c r="N46" s="435" t="str">
        <f t="shared" si="5"/>
        <v/>
      </c>
      <c r="O46" s="435" t="str">
        <f t="shared" si="10"/>
        <v/>
      </c>
      <c r="P46" s="157"/>
      <c r="Q46" s="524"/>
      <c r="R46" s="280"/>
    </row>
    <row r="47" spans="1:18" ht="33" customHeight="1" x14ac:dyDescent="0.25">
      <c r="A47" s="46"/>
      <c r="B47" s="150"/>
      <c r="C47" s="715"/>
      <c r="D47" s="716"/>
      <c r="E47" s="151"/>
      <c r="F47" s="150"/>
      <c r="G47" s="165"/>
      <c r="H47" s="523"/>
      <c r="I47" s="435" t="str">
        <f>IF(G47="","",VLOOKUP(G47,Datos!$B$2:$C$21,2,FALSE))</f>
        <v/>
      </c>
      <c r="J47" s="435" t="str">
        <f t="shared" si="7"/>
        <v/>
      </c>
      <c r="K47" s="435" t="str">
        <f t="shared" si="8"/>
        <v/>
      </c>
      <c r="L47" s="435" t="str">
        <f t="shared" si="9"/>
        <v/>
      </c>
      <c r="M47" s="435" t="str">
        <f t="shared" si="4"/>
        <v/>
      </c>
      <c r="N47" s="435" t="str">
        <f t="shared" si="5"/>
        <v/>
      </c>
      <c r="O47" s="435" t="str">
        <f t="shared" si="10"/>
        <v/>
      </c>
      <c r="P47" s="157"/>
      <c r="Q47" s="524"/>
      <c r="R47" s="280"/>
    </row>
    <row r="48" spans="1:18" ht="33" customHeight="1" x14ac:dyDescent="0.25">
      <c r="A48" s="46"/>
      <c r="B48" s="150"/>
      <c r="C48" s="715"/>
      <c r="D48" s="716"/>
      <c r="E48" s="151"/>
      <c r="F48" s="150"/>
      <c r="G48" s="165"/>
      <c r="H48" s="523"/>
      <c r="I48" s="435" t="str">
        <f>IF(G48="","",VLOOKUP(G48,Datos!$B$2:$C$21,2,FALSE))</f>
        <v/>
      </c>
      <c r="J48" s="435" t="str">
        <f t="shared" si="7"/>
        <v/>
      </c>
      <c r="K48" s="435" t="str">
        <f t="shared" si="8"/>
        <v/>
      </c>
      <c r="L48" s="435" t="str">
        <f t="shared" si="9"/>
        <v/>
      </c>
      <c r="M48" s="435" t="str">
        <f t="shared" si="4"/>
        <v/>
      </c>
      <c r="N48" s="435" t="str">
        <f t="shared" si="5"/>
        <v/>
      </c>
      <c r="O48" s="435" t="str">
        <f t="shared" si="10"/>
        <v/>
      </c>
      <c r="P48" s="157"/>
      <c r="Q48" s="524"/>
      <c r="R48" s="280"/>
    </row>
    <row r="49" spans="1:18" ht="33" customHeight="1" x14ac:dyDescent="0.25">
      <c r="A49" s="46"/>
      <c r="B49" s="150"/>
      <c r="C49" s="715"/>
      <c r="D49" s="716"/>
      <c r="E49" s="151"/>
      <c r="F49" s="150"/>
      <c r="G49" s="165"/>
      <c r="H49" s="523"/>
      <c r="I49" s="435" t="str">
        <f>IF(G49="","",VLOOKUP(G49,Datos!$B$2:$C$21,2,FALSE))</f>
        <v/>
      </c>
      <c r="J49" s="435" t="str">
        <f t="shared" si="7"/>
        <v/>
      </c>
      <c r="K49" s="435" t="str">
        <f t="shared" si="8"/>
        <v/>
      </c>
      <c r="L49" s="435" t="str">
        <f t="shared" si="9"/>
        <v/>
      </c>
      <c r="M49" s="435" t="str">
        <f t="shared" si="4"/>
        <v/>
      </c>
      <c r="N49" s="435" t="str">
        <f t="shared" si="5"/>
        <v/>
      </c>
      <c r="O49" s="435" t="str">
        <f t="shared" si="10"/>
        <v/>
      </c>
      <c r="P49" s="157"/>
      <c r="Q49" s="524"/>
      <c r="R49" s="280"/>
    </row>
    <row r="50" spans="1:18" ht="33" customHeight="1" x14ac:dyDescent="0.25">
      <c r="A50" s="46"/>
      <c r="B50" s="150"/>
      <c r="C50" s="715"/>
      <c r="D50" s="716"/>
      <c r="E50" s="151"/>
      <c r="F50" s="150"/>
      <c r="G50" s="165"/>
      <c r="H50" s="523"/>
      <c r="I50" s="435" t="str">
        <f>IF(G50="","",VLOOKUP(G50,Datos!$B$2:$C$21,2,FALSE))</f>
        <v/>
      </c>
      <c r="J50" s="435" t="str">
        <f t="shared" si="7"/>
        <v/>
      </c>
      <c r="K50" s="435" t="str">
        <f t="shared" si="8"/>
        <v/>
      </c>
      <c r="L50" s="435" t="str">
        <f t="shared" si="9"/>
        <v/>
      </c>
      <c r="M50" s="435" t="str">
        <f t="shared" si="4"/>
        <v/>
      </c>
      <c r="N50" s="435" t="str">
        <f t="shared" si="5"/>
        <v/>
      </c>
      <c r="O50" s="435" t="str">
        <f t="shared" si="10"/>
        <v/>
      </c>
      <c r="P50" s="157"/>
      <c r="Q50" s="524"/>
      <c r="R50" s="280"/>
    </row>
    <row r="51" spans="1:18" ht="33" customHeight="1" x14ac:dyDescent="0.25">
      <c r="A51" s="46"/>
      <c r="B51" s="150"/>
      <c r="C51" s="715"/>
      <c r="D51" s="716"/>
      <c r="E51" s="151"/>
      <c r="F51" s="150"/>
      <c r="G51" s="165"/>
      <c r="H51" s="523"/>
      <c r="I51" s="435" t="str">
        <f>IF(G51="","",VLOOKUP(G51,Datos!$B$2:$C$21,2,FALSE))</f>
        <v/>
      </c>
      <c r="J51" s="435" t="str">
        <f t="shared" si="7"/>
        <v/>
      </c>
      <c r="K51" s="435" t="str">
        <f t="shared" si="8"/>
        <v/>
      </c>
      <c r="L51" s="435" t="str">
        <f t="shared" si="9"/>
        <v/>
      </c>
      <c r="M51" s="435" t="str">
        <f t="shared" si="4"/>
        <v/>
      </c>
      <c r="N51" s="435" t="str">
        <f t="shared" si="5"/>
        <v/>
      </c>
      <c r="O51" s="435" t="str">
        <f t="shared" si="10"/>
        <v/>
      </c>
      <c r="P51" s="157"/>
      <c r="Q51" s="524"/>
      <c r="R51" s="280"/>
    </row>
    <row r="52" spans="1:18" ht="33" customHeight="1" x14ac:dyDescent="0.25">
      <c r="A52" s="46"/>
      <c r="B52" s="150"/>
      <c r="C52" s="715"/>
      <c r="D52" s="716"/>
      <c r="E52" s="151"/>
      <c r="F52" s="150"/>
      <c r="G52" s="165"/>
      <c r="H52" s="523"/>
      <c r="I52" s="435" t="str">
        <f>IF(G52="","",VLOOKUP(G52,Datos!$B$2:$C$21,2,FALSE))</f>
        <v/>
      </c>
      <c r="J52" s="435" t="str">
        <f t="shared" si="7"/>
        <v/>
      </c>
      <c r="K52" s="435" t="str">
        <f t="shared" si="8"/>
        <v/>
      </c>
      <c r="L52" s="435" t="str">
        <f t="shared" si="9"/>
        <v/>
      </c>
      <c r="M52" s="435" t="str">
        <f t="shared" si="4"/>
        <v/>
      </c>
      <c r="N52" s="435" t="str">
        <f t="shared" si="5"/>
        <v/>
      </c>
      <c r="O52" s="435" t="str">
        <f t="shared" si="10"/>
        <v/>
      </c>
      <c r="P52" s="157"/>
      <c r="Q52" s="524"/>
      <c r="R52" s="280"/>
    </row>
    <row r="53" spans="1:18" ht="33" customHeight="1" x14ac:dyDescent="0.25">
      <c r="A53" s="46"/>
      <c r="B53" s="150"/>
      <c r="C53" s="715"/>
      <c r="D53" s="716"/>
      <c r="E53" s="151"/>
      <c r="F53" s="150"/>
      <c r="G53" s="165"/>
      <c r="H53" s="523"/>
      <c r="I53" s="435" t="str">
        <f>IF(G53="","",VLOOKUP(G53,Datos!$B$2:$C$21,2,FALSE))</f>
        <v/>
      </c>
      <c r="J53" s="435" t="str">
        <f t="shared" si="7"/>
        <v/>
      </c>
      <c r="K53" s="435" t="str">
        <f t="shared" si="8"/>
        <v/>
      </c>
      <c r="L53" s="435" t="str">
        <f t="shared" si="9"/>
        <v/>
      </c>
      <c r="M53" s="435" t="str">
        <f t="shared" si="4"/>
        <v/>
      </c>
      <c r="N53" s="435" t="str">
        <f t="shared" si="5"/>
        <v/>
      </c>
      <c r="O53" s="435" t="str">
        <f t="shared" si="10"/>
        <v/>
      </c>
      <c r="P53" s="157"/>
      <c r="Q53" s="524"/>
      <c r="R53" s="280"/>
    </row>
    <row r="54" spans="1:18" ht="33" customHeight="1" x14ac:dyDescent="0.25">
      <c r="A54" s="46"/>
      <c r="B54" s="150"/>
      <c r="C54" s="715"/>
      <c r="D54" s="716"/>
      <c r="E54" s="151"/>
      <c r="F54" s="150"/>
      <c r="G54" s="165"/>
      <c r="H54" s="523"/>
      <c r="I54" s="435" t="str">
        <f>IF(G54="","",VLOOKUP(G54,Datos!$B$2:$C$21,2,FALSE))</f>
        <v/>
      </c>
      <c r="J54" s="435" t="str">
        <f t="shared" si="7"/>
        <v/>
      </c>
      <c r="K54" s="435" t="str">
        <f t="shared" si="8"/>
        <v/>
      </c>
      <c r="L54" s="435" t="str">
        <f t="shared" si="9"/>
        <v/>
      </c>
      <c r="M54" s="435" t="str">
        <f t="shared" si="4"/>
        <v/>
      </c>
      <c r="N54" s="435" t="str">
        <f t="shared" si="5"/>
        <v/>
      </c>
      <c r="O54" s="435" t="str">
        <f t="shared" si="10"/>
        <v/>
      </c>
      <c r="P54" s="157"/>
      <c r="Q54" s="524"/>
      <c r="R54" s="280"/>
    </row>
    <row r="55" spans="1:18" ht="33" customHeight="1" x14ac:dyDescent="0.25">
      <c r="A55" s="46"/>
      <c r="B55" s="150"/>
      <c r="C55" s="715"/>
      <c r="D55" s="716"/>
      <c r="E55" s="151"/>
      <c r="F55" s="150"/>
      <c r="G55" s="165"/>
      <c r="H55" s="523"/>
      <c r="I55" s="435" t="str">
        <f>IF(G55="","",VLOOKUP(G55,Datos!$B$2:$C$21,2,FALSE))</f>
        <v/>
      </c>
      <c r="J55" s="435" t="str">
        <f t="shared" si="7"/>
        <v/>
      </c>
      <c r="K55" s="435" t="str">
        <f t="shared" si="8"/>
        <v/>
      </c>
      <c r="L55" s="435" t="str">
        <f t="shared" si="9"/>
        <v/>
      </c>
      <c r="M55" s="435" t="str">
        <f t="shared" si="4"/>
        <v/>
      </c>
      <c r="N55" s="435" t="str">
        <f t="shared" si="5"/>
        <v/>
      </c>
      <c r="O55" s="435" t="str">
        <f t="shared" si="10"/>
        <v/>
      </c>
      <c r="P55" s="157"/>
      <c r="Q55" s="524"/>
      <c r="R55" s="280"/>
    </row>
    <row r="56" spans="1:18" ht="33" customHeight="1" x14ac:dyDescent="0.25">
      <c r="A56" s="46"/>
      <c r="B56" s="150"/>
      <c r="C56" s="715"/>
      <c r="D56" s="716"/>
      <c r="E56" s="151"/>
      <c r="F56" s="150"/>
      <c r="G56" s="165"/>
      <c r="H56" s="523"/>
      <c r="I56" s="435" t="str">
        <f>IF(G56="","",VLOOKUP(G56,Datos!$B$2:$C$21,2,FALSE))</f>
        <v/>
      </c>
      <c r="J56" s="435" t="str">
        <f t="shared" si="7"/>
        <v/>
      </c>
      <c r="K56" s="435" t="str">
        <f t="shared" si="8"/>
        <v/>
      </c>
      <c r="L56" s="435" t="str">
        <f t="shared" si="9"/>
        <v/>
      </c>
      <c r="M56" s="435" t="str">
        <f t="shared" si="4"/>
        <v/>
      </c>
      <c r="N56" s="435" t="str">
        <f t="shared" si="5"/>
        <v/>
      </c>
      <c r="O56" s="435" t="str">
        <f t="shared" si="10"/>
        <v/>
      </c>
      <c r="P56" s="157"/>
      <c r="Q56" s="524"/>
      <c r="R56" s="280"/>
    </row>
    <row r="57" spans="1:18" ht="33" customHeight="1" x14ac:dyDescent="0.25">
      <c r="A57" s="46"/>
      <c r="B57" s="150"/>
      <c r="C57" s="715"/>
      <c r="D57" s="716"/>
      <c r="E57" s="151"/>
      <c r="F57" s="150"/>
      <c r="G57" s="165"/>
      <c r="H57" s="523"/>
      <c r="I57" s="435" t="str">
        <f>IF(G57="","",VLOOKUP(G57,Datos!$B$2:$C$21,2,FALSE))</f>
        <v/>
      </c>
      <c r="J57" s="435" t="str">
        <f t="shared" si="7"/>
        <v/>
      </c>
      <c r="K57" s="435" t="str">
        <f t="shared" si="8"/>
        <v/>
      </c>
      <c r="L57" s="435" t="str">
        <f t="shared" si="9"/>
        <v/>
      </c>
      <c r="M57" s="435" t="str">
        <f t="shared" si="4"/>
        <v/>
      </c>
      <c r="N57" s="435" t="str">
        <f t="shared" si="5"/>
        <v/>
      </c>
      <c r="O57" s="435" t="str">
        <f t="shared" si="10"/>
        <v/>
      </c>
      <c r="P57" s="157"/>
      <c r="Q57" s="524"/>
      <c r="R57" s="280"/>
    </row>
    <row r="58" spans="1:18" ht="33" customHeight="1" x14ac:dyDescent="0.25">
      <c r="A58" s="46"/>
      <c r="B58" s="150"/>
      <c r="C58" s="715"/>
      <c r="D58" s="716"/>
      <c r="E58" s="151"/>
      <c r="F58" s="150"/>
      <c r="G58" s="165"/>
      <c r="H58" s="523"/>
      <c r="I58" s="435" t="str">
        <f>IF(G58="","",VLOOKUP(G58,Datos!$B$2:$C$21,2,FALSE))</f>
        <v/>
      </c>
      <c r="J58" s="435" t="str">
        <f t="shared" si="7"/>
        <v/>
      </c>
      <c r="K58" s="435" t="str">
        <f t="shared" si="8"/>
        <v/>
      </c>
      <c r="L58" s="435" t="str">
        <f t="shared" si="9"/>
        <v/>
      </c>
      <c r="M58" s="435" t="str">
        <f t="shared" si="4"/>
        <v/>
      </c>
      <c r="N58" s="435" t="str">
        <f t="shared" si="5"/>
        <v/>
      </c>
      <c r="O58" s="435" t="str">
        <f t="shared" si="10"/>
        <v/>
      </c>
      <c r="P58" s="157"/>
      <c r="Q58" s="524"/>
      <c r="R58" s="280"/>
    </row>
    <row r="59" spans="1:18" ht="33" customHeight="1" x14ac:dyDescent="0.25">
      <c r="A59" s="46"/>
      <c r="B59" s="150"/>
      <c r="C59" s="715"/>
      <c r="D59" s="716"/>
      <c r="E59" s="151"/>
      <c r="F59" s="150"/>
      <c r="G59" s="165"/>
      <c r="H59" s="523"/>
      <c r="I59" s="435" t="str">
        <f>IF(G59="","",VLOOKUP(G59,Datos!$B$2:$C$21,2,FALSE))</f>
        <v/>
      </c>
      <c r="J59" s="435" t="str">
        <f t="shared" si="7"/>
        <v/>
      </c>
      <c r="K59" s="435" t="str">
        <f t="shared" si="8"/>
        <v/>
      </c>
      <c r="L59" s="435" t="str">
        <f t="shared" si="9"/>
        <v/>
      </c>
      <c r="M59" s="435" t="str">
        <f t="shared" si="4"/>
        <v/>
      </c>
      <c r="N59" s="435" t="str">
        <f t="shared" si="5"/>
        <v/>
      </c>
      <c r="O59" s="435" t="str">
        <f t="shared" si="10"/>
        <v/>
      </c>
      <c r="P59" s="157"/>
      <c r="Q59" s="524"/>
      <c r="R59" s="280"/>
    </row>
    <row r="60" spans="1:18" ht="33" customHeight="1" x14ac:dyDescent="0.25">
      <c r="A60" s="46"/>
      <c r="B60" s="150"/>
      <c r="C60" s="715"/>
      <c r="D60" s="716"/>
      <c r="E60" s="151"/>
      <c r="F60" s="150"/>
      <c r="G60" s="165"/>
      <c r="H60" s="523"/>
      <c r="I60" s="435" t="str">
        <f>IF(G60="","",VLOOKUP(G60,Datos!$B$2:$C$21,2,FALSE))</f>
        <v/>
      </c>
      <c r="J60" s="435" t="str">
        <f t="shared" si="7"/>
        <v/>
      </c>
      <c r="K60" s="435" t="str">
        <f t="shared" si="8"/>
        <v/>
      </c>
      <c r="L60" s="435" t="str">
        <f t="shared" si="9"/>
        <v/>
      </c>
      <c r="M60" s="435" t="str">
        <f t="shared" si="4"/>
        <v/>
      </c>
      <c r="N60" s="435" t="str">
        <f t="shared" si="5"/>
        <v/>
      </c>
      <c r="O60" s="435" t="str">
        <f t="shared" si="10"/>
        <v/>
      </c>
      <c r="P60" s="157"/>
      <c r="Q60" s="524"/>
      <c r="R60" s="280"/>
    </row>
    <row r="61" spans="1:18" ht="33" customHeight="1" x14ac:dyDescent="0.25">
      <c r="A61" s="46"/>
      <c r="B61" s="150"/>
      <c r="C61" s="715"/>
      <c r="D61" s="716"/>
      <c r="E61" s="151"/>
      <c r="F61" s="150"/>
      <c r="G61" s="165"/>
      <c r="H61" s="523"/>
      <c r="I61" s="435" t="str">
        <f>IF(G61="","",VLOOKUP(G61,Datos!$B$2:$C$21,2,FALSE))</f>
        <v/>
      </c>
      <c r="J61" s="435" t="str">
        <f t="shared" si="7"/>
        <v/>
      </c>
      <c r="K61" s="435" t="str">
        <f t="shared" si="8"/>
        <v/>
      </c>
      <c r="L61" s="435" t="str">
        <f t="shared" si="9"/>
        <v/>
      </c>
      <c r="M61" s="435" t="str">
        <f t="shared" si="4"/>
        <v/>
      </c>
      <c r="N61" s="435" t="str">
        <f t="shared" si="5"/>
        <v/>
      </c>
      <c r="O61" s="435" t="str">
        <f t="shared" si="10"/>
        <v/>
      </c>
      <c r="P61" s="157"/>
      <c r="Q61" s="524"/>
      <c r="R61" s="280"/>
    </row>
    <row r="62" spans="1:18" ht="33" customHeight="1" x14ac:dyDescent="0.25">
      <c r="A62" s="46"/>
      <c r="B62" s="150"/>
      <c r="C62" s="715"/>
      <c r="D62" s="716"/>
      <c r="E62" s="151"/>
      <c r="F62" s="150"/>
      <c r="G62" s="165"/>
      <c r="H62" s="523"/>
      <c r="I62" s="435" t="str">
        <f>IF(G62="","",VLOOKUP(G62,Datos!$B$2:$C$21,2,FALSE))</f>
        <v/>
      </c>
      <c r="J62" s="435" t="str">
        <f t="shared" si="7"/>
        <v/>
      </c>
      <c r="K62" s="435" t="str">
        <f t="shared" si="8"/>
        <v/>
      </c>
      <c r="L62" s="435" t="str">
        <f t="shared" si="9"/>
        <v/>
      </c>
      <c r="M62" s="435" t="str">
        <f t="shared" si="4"/>
        <v/>
      </c>
      <c r="N62" s="435" t="str">
        <f t="shared" si="5"/>
        <v/>
      </c>
      <c r="O62" s="435" t="str">
        <f t="shared" si="10"/>
        <v/>
      </c>
      <c r="P62" s="157"/>
      <c r="Q62" s="524"/>
      <c r="R62" s="280"/>
    </row>
    <row r="63" spans="1:18" ht="33" customHeight="1" x14ac:dyDescent="0.25">
      <c r="A63" s="46"/>
      <c r="B63" s="150"/>
      <c r="C63" s="715"/>
      <c r="D63" s="716"/>
      <c r="E63" s="151"/>
      <c r="F63" s="150"/>
      <c r="G63" s="165"/>
      <c r="H63" s="523"/>
      <c r="I63" s="435" t="str">
        <f>IF(G63="","",VLOOKUP(G63,Datos!$B$2:$C$21,2,FALSE))</f>
        <v/>
      </c>
      <c r="J63" s="435" t="str">
        <f t="shared" si="7"/>
        <v/>
      </c>
      <c r="K63" s="435" t="str">
        <f t="shared" si="8"/>
        <v/>
      </c>
      <c r="L63" s="435" t="str">
        <f t="shared" si="9"/>
        <v/>
      </c>
      <c r="M63" s="435" t="str">
        <f t="shared" si="4"/>
        <v/>
      </c>
      <c r="N63" s="435" t="str">
        <f t="shared" si="5"/>
        <v/>
      </c>
      <c r="O63" s="435" t="str">
        <f t="shared" si="10"/>
        <v/>
      </c>
      <c r="P63" s="157"/>
      <c r="Q63" s="524"/>
      <c r="R63" s="280"/>
    </row>
    <row r="64" spans="1:18" ht="33" customHeight="1" x14ac:dyDescent="0.25">
      <c r="A64" s="46"/>
      <c r="B64" s="150"/>
      <c r="C64" s="715"/>
      <c r="D64" s="716"/>
      <c r="E64" s="151"/>
      <c r="F64" s="150"/>
      <c r="G64" s="165"/>
      <c r="H64" s="523"/>
      <c r="I64" s="435" t="str">
        <f>IF(G64="","",VLOOKUP(G64,Datos!$B$2:$C$21,2,FALSE))</f>
        <v/>
      </c>
      <c r="J64" s="435" t="str">
        <f t="shared" si="7"/>
        <v/>
      </c>
      <c r="K64" s="435" t="str">
        <f t="shared" si="8"/>
        <v/>
      </c>
      <c r="L64" s="435" t="str">
        <f t="shared" si="9"/>
        <v/>
      </c>
      <c r="M64" s="435" t="str">
        <f t="shared" si="4"/>
        <v/>
      </c>
      <c r="N64" s="435" t="str">
        <f t="shared" si="5"/>
        <v/>
      </c>
      <c r="O64" s="435" t="str">
        <f t="shared" si="10"/>
        <v/>
      </c>
      <c r="P64" s="157"/>
      <c r="Q64" s="524"/>
      <c r="R64" s="280"/>
    </row>
    <row r="65" spans="1:18" ht="33" customHeight="1" x14ac:dyDescent="0.25">
      <c r="A65" s="46"/>
      <c r="B65" s="150"/>
      <c r="C65" s="715"/>
      <c r="D65" s="716"/>
      <c r="E65" s="151"/>
      <c r="F65" s="150"/>
      <c r="G65" s="165"/>
      <c r="H65" s="523"/>
      <c r="I65" s="435" t="str">
        <f>IF(G65="","",VLOOKUP(G65,Datos!$B$2:$C$21,2,FALSE))</f>
        <v/>
      </c>
      <c r="J65" s="435" t="str">
        <f t="shared" si="7"/>
        <v/>
      </c>
      <c r="K65" s="435" t="str">
        <f t="shared" si="8"/>
        <v/>
      </c>
      <c r="L65" s="435" t="str">
        <f t="shared" si="9"/>
        <v/>
      </c>
      <c r="M65" s="435" t="str">
        <f t="shared" si="4"/>
        <v/>
      </c>
      <c r="N65" s="435" t="str">
        <f t="shared" si="5"/>
        <v/>
      </c>
      <c r="O65" s="435" t="str">
        <f t="shared" si="10"/>
        <v/>
      </c>
      <c r="P65" s="157"/>
      <c r="Q65" s="524"/>
      <c r="R65" s="280"/>
    </row>
    <row r="66" spans="1:18" ht="33" customHeight="1" x14ac:dyDescent="0.25">
      <c r="A66" s="46"/>
      <c r="B66" s="150"/>
      <c r="C66" s="715"/>
      <c r="D66" s="716"/>
      <c r="E66" s="151"/>
      <c r="F66" s="150"/>
      <c r="G66" s="165"/>
      <c r="H66" s="523"/>
      <c r="I66" s="435" t="str">
        <f>IF(G66="","",VLOOKUP(G66,Datos!$B$2:$C$21,2,FALSE))</f>
        <v/>
      </c>
      <c r="J66" s="435" t="str">
        <f t="shared" si="7"/>
        <v/>
      </c>
      <c r="K66" s="435" t="str">
        <f t="shared" si="8"/>
        <v/>
      </c>
      <c r="L66" s="435" t="str">
        <f t="shared" si="9"/>
        <v/>
      </c>
      <c r="M66" s="435" t="str">
        <f t="shared" si="4"/>
        <v/>
      </c>
      <c r="N66" s="435" t="str">
        <f t="shared" si="5"/>
        <v/>
      </c>
      <c r="O66" s="435" t="str">
        <f t="shared" si="10"/>
        <v/>
      </c>
      <c r="P66" s="157"/>
      <c r="Q66" s="524"/>
      <c r="R66" s="280"/>
    </row>
    <row r="67" spans="1:18" ht="33" customHeight="1" x14ac:dyDescent="0.25">
      <c r="A67" s="46"/>
      <c r="B67" s="150"/>
      <c r="C67" s="715"/>
      <c r="D67" s="716"/>
      <c r="E67" s="151"/>
      <c r="F67" s="150"/>
      <c r="G67" s="165"/>
      <c r="H67" s="523"/>
      <c r="I67" s="435" t="str">
        <f>IF(G67="","",VLOOKUP(G67,Datos!$B$2:$C$21,2,FALSE))</f>
        <v/>
      </c>
      <c r="J67" s="435" t="str">
        <f t="shared" si="7"/>
        <v/>
      </c>
      <c r="K67" s="435" t="str">
        <f t="shared" si="8"/>
        <v/>
      </c>
      <c r="L67" s="435" t="str">
        <f t="shared" si="9"/>
        <v/>
      </c>
      <c r="M67" s="435" t="str">
        <f t="shared" si="4"/>
        <v/>
      </c>
      <c r="N67" s="435" t="str">
        <f t="shared" si="5"/>
        <v/>
      </c>
      <c r="O67" s="435" t="str">
        <f t="shared" si="10"/>
        <v/>
      </c>
      <c r="P67" s="157"/>
      <c r="Q67" s="524"/>
      <c r="R67" s="280"/>
    </row>
    <row r="68" spans="1:18" ht="33" customHeight="1" x14ac:dyDescent="0.25">
      <c r="A68" s="46"/>
      <c r="B68" s="150"/>
      <c r="C68" s="715"/>
      <c r="D68" s="716"/>
      <c r="E68" s="151"/>
      <c r="F68" s="150"/>
      <c r="G68" s="165"/>
      <c r="H68" s="523"/>
      <c r="I68" s="435" t="str">
        <f>IF(G68="","",VLOOKUP(G68,Datos!$B$2:$C$21,2,FALSE))</f>
        <v/>
      </c>
      <c r="J68" s="435" t="str">
        <f t="shared" si="7"/>
        <v/>
      </c>
      <c r="K68" s="435" t="str">
        <f t="shared" si="8"/>
        <v/>
      </c>
      <c r="L68" s="435" t="str">
        <f t="shared" si="9"/>
        <v/>
      </c>
      <c r="M68" s="435" t="str">
        <f t="shared" si="4"/>
        <v/>
      </c>
      <c r="N68" s="435" t="str">
        <f t="shared" si="5"/>
        <v/>
      </c>
      <c r="O68" s="435" t="str">
        <f t="shared" si="10"/>
        <v/>
      </c>
      <c r="P68" s="157"/>
      <c r="Q68" s="524"/>
      <c r="R68" s="280"/>
    </row>
    <row r="69" spans="1:18" ht="33" customHeight="1" x14ac:dyDescent="0.25">
      <c r="A69" s="46"/>
      <c r="B69" s="150"/>
      <c r="C69" s="715"/>
      <c r="D69" s="716"/>
      <c r="E69" s="151"/>
      <c r="F69" s="150"/>
      <c r="G69" s="165"/>
      <c r="H69" s="523"/>
      <c r="I69" s="435" t="str">
        <f>IF(G69="","",VLOOKUP(G69,Datos!$B$2:$C$21,2,FALSE))</f>
        <v/>
      </c>
      <c r="J69" s="435" t="str">
        <f t="shared" si="7"/>
        <v/>
      </c>
      <c r="K69" s="435" t="str">
        <f t="shared" si="8"/>
        <v/>
      </c>
      <c r="L69" s="435" t="str">
        <f t="shared" si="9"/>
        <v/>
      </c>
      <c r="M69" s="435" t="str">
        <f t="shared" si="4"/>
        <v/>
      </c>
      <c r="N69" s="435" t="str">
        <f t="shared" si="5"/>
        <v/>
      </c>
      <c r="O69" s="435" t="str">
        <f t="shared" si="10"/>
        <v/>
      </c>
      <c r="P69" s="157"/>
      <c r="Q69" s="524"/>
      <c r="R69" s="280"/>
    </row>
    <row r="70" spans="1:18" ht="33" customHeight="1" x14ac:dyDescent="0.25">
      <c r="A70" s="46"/>
      <c r="B70" s="150"/>
      <c r="C70" s="715"/>
      <c r="D70" s="716"/>
      <c r="E70" s="151"/>
      <c r="F70" s="150"/>
      <c r="G70" s="165"/>
      <c r="H70" s="523"/>
      <c r="I70" s="435" t="str">
        <f>IF(G70="","",VLOOKUP(G70,Datos!$B$2:$C$21,2,FALSE))</f>
        <v/>
      </c>
      <c r="J70" s="435" t="str">
        <f t="shared" si="7"/>
        <v/>
      </c>
      <c r="K70" s="435" t="str">
        <f t="shared" si="8"/>
        <v/>
      </c>
      <c r="L70" s="435" t="str">
        <f t="shared" si="9"/>
        <v/>
      </c>
      <c r="M70" s="435" t="str">
        <f t="shared" si="4"/>
        <v/>
      </c>
      <c r="N70" s="435" t="str">
        <f t="shared" si="5"/>
        <v/>
      </c>
      <c r="O70" s="435" t="str">
        <f t="shared" si="10"/>
        <v/>
      </c>
      <c r="P70" s="157"/>
      <c r="Q70" s="524"/>
      <c r="R70" s="280"/>
    </row>
    <row r="71" spans="1:18" ht="33" customHeight="1" x14ac:dyDescent="0.25">
      <c r="A71" s="46"/>
      <c r="B71" s="150"/>
      <c r="C71" s="715"/>
      <c r="D71" s="716"/>
      <c r="E71" s="151"/>
      <c r="F71" s="150"/>
      <c r="G71" s="165"/>
      <c r="H71" s="523"/>
      <c r="I71" s="435" t="str">
        <f>IF(G71="","",VLOOKUP(G71,Datos!$B$2:$C$21,2,FALSE))</f>
        <v/>
      </c>
      <c r="J71" s="435" t="str">
        <f t="shared" si="7"/>
        <v/>
      </c>
      <c r="K71" s="435" t="str">
        <f t="shared" si="8"/>
        <v/>
      </c>
      <c r="L71" s="435" t="str">
        <f t="shared" si="9"/>
        <v/>
      </c>
      <c r="M71" s="435" t="str">
        <f t="shared" si="4"/>
        <v/>
      </c>
      <c r="N71" s="435" t="str">
        <f t="shared" si="5"/>
        <v/>
      </c>
      <c r="O71" s="435" t="str">
        <f t="shared" si="10"/>
        <v/>
      </c>
      <c r="P71" s="157"/>
      <c r="Q71" s="524"/>
      <c r="R71" s="280"/>
    </row>
    <row r="72" spans="1:18" ht="33" customHeight="1" x14ac:dyDescent="0.25">
      <c r="A72" s="46"/>
      <c r="B72" s="150"/>
      <c r="C72" s="715"/>
      <c r="D72" s="716"/>
      <c r="E72" s="151"/>
      <c r="F72" s="150"/>
      <c r="G72" s="165"/>
      <c r="H72" s="523"/>
      <c r="I72" s="435" t="str">
        <f>IF(G72="","",VLOOKUP(G72,Datos!$B$2:$C$21,2,FALSE))</f>
        <v/>
      </c>
      <c r="J72" s="435" t="str">
        <f t="shared" si="7"/>
        <v/>
      </c>
      <c r="K72" s="435" t="str">
        <f t="shared" si="8"/>
        <v/>
      </c>
      <c r="L72" s="435" t="str">
        <f t="shared" si="9"/>
        <v/>
      </c>
      <c r="M72" s="435" t="str">
        <f t="shared" si="4"/>
        <v/>
      </c>
      <c r="N72" s="435" t="str">
        <f t="shared" si="5"/>
        <v/>
      </c>
      <c r="O72" s="435" t="str">
        <f t="shared" si="10"/>
        <v/>
      </c>
      <c r="P72" s="157"/>
      <c r="Q72" s="524"/>
      <c r="R72" s="280"/>
    </row>
    <row r="73" spans="1:18" ht="33" customHeight="1" x14ac:dyDescent="0.25">
      <c r="A73" s="46"/>
      <c r="B73" s="150"/>
      <c r="C73" s="715"/>
      <c r="D73" s="716"/>
      <c r="E73" s="151"/>
      <c r="F73" s="150"/>
      <c r="G73" s="165"/>
      <c r="H73" s="523"/>
      <c r="I73" s="435" t="str">
        <f>IF(G73="","",VLOOKUP(G73,Datos!$B$2:$C$21,2,FALSE))</f>
        <v/>
      </c>
      <c r="J73" s="435" t="str">
        <f t="shared" si="7"/>
        <v/>
      </c>
      <c r="K73" s="435" t="str">
        <f t="shared" si="8"/>
        <v/>
      </c>
      <c r="L73" s="435" t="str">
        <f t="shared" si="9"/>
        <v/>
      </c>
      <c r="M73" s="435" t="str">
        <f t="shared" si="4"/>
        <v/>
      </c>
      <c r="N73" s="435" t="str">
        <f t="shared" si="5"/>
        <v/>
      </c>
      <c r="O73" s="435" t="str">
        <f t="shared" si="10"/>
        <v/>
      </c>
      <c r="P73" s="157"/>
      <c r="Q73" s="524"/>
      <c r="R73" s="280"/>
    </row>
    <row r="74" spans="1:18" ht="33" customHeight="1" x14ac:dyDescent="0.25">
      <c r="A74" s="46"/>
      <c r="B74" s="150"/>
      <c r="C74" s="715"/>
      <c r="D74" s="716"/>
      <c r="E74" s="151"/>
      <c r="F74" s="150"/>
      <c r="G74" s="165"/>
      <c r="H74" s="523"/>
      <c r="I74" s="435" t="str">
        <f>IF(G74="","",VLOOKUP(G74,Datos!$B$2:$C$21,2,FALSE))</f>
        <v/>
      </c>
      <c r="J74" s="435" t="str">
        <f t="shared" si="7"/>
        <v/>
      </c>
      <c r="K74" s="435" t="str">
        <f t="shared" si="8"/>
        <v/>
      </c>
      <c r="L74" s="435" t="str">
        <f t="shared" si="9"/>
        <v/>
      </c>
      <c r="M74" s="435" t="str">
        <f t="shared" si="4"/>
        <v/>
      </c>
      <c r="N74" s="435" t="str">
        <f t="shared" si="5"/>
        <v/>
      </c>
      <c r="O74" s="435" t="str">
        <f t="shared" si="10"/>
        <v/>
      </c>
      <c r="P74" s="157"/>
      <c r="Q74" s="524"/>
      <c r="R74" s="280"/>
    </row>
    <row r="75" spans="1:18" ht="33" customHeight="1" x14ac:dyDescent="0.25">
      <c r="A75" s="46"/>
      <c r="B75" s="150"/>
      <c r="C75" s="715"/>
      <c r="D75" s="716"/>
      <c r="E75" s="151"/>
      <c r="F75" s="150"/>
      <c r="G75" s="165"/>
      <c r="H75" s="523"/>
      <c r="I75" s="435" t="str">
        <f>IF(G75="","",VLOOKUP(G75,Datos!$B$2:$C$21,2,FALSE))</f>
        <v/>
      </c>
      <c r="J75" s="435" t="str">
        <f t="shared" si="7"/>
        <v/>
      </c>
      <c r="K75" s="435" t="str">
        <f t="shared" si="8"/>
        <v/>
      </c>
      <c r="L75" s="435" t="str">
        <f t="shared" si="9"/>
        <v/>
      </c>
      <c r="M75" s="435" t="str">
        <f t="shared" si="4"/>
        <v/>
      </c>
      <c r="N75" s="435" t="str">
        <f t="shared" si="5"/>
        <v/>
      </c>
      <c r="O75" s="435" t="str">
        <f t="shared" si="10"/>
        <v/>
      </c>
      <c r="P75" s="157"/>
      <c r="Q75" s="524"/>
      <c r="R75" s="280"/>
    </row>
    <row r="76" spans="1:18" ht="33" customHeight="1" x14ac:dyDescent="0.25">
      <c r="A76" s="46"/>
      <c r="B76" s="150"/>
      <c r="C76" s="715"/>
      <c r="D76" s="716"/>
      <c r="E76" s="151"/>
      <c r="F76" s="150"/>
      <c r="G76" s="165"/>
      <c r="H76" s="523"/>
      <c r="I76" s="435" t="str">
        <f>IF(G76="","",VLOOKUP(G76,Datos!$B$2:$C$21,2,FALSE))</f>
        <v/>
      </c>
      <c r="J76" s="435" t="str">
        <f t="shared" si="7"/>
        <v/>
      </c>
      <c r="K76" s="435" t="str">
        <f t="shared" si="8"/>
        <v/>
      </c>
      <c r="L76" s="435" t="str">
        <f t="shared" si="9"/>
        <v/>
      </c>
      <c r="M76" s="435" t="str">
        <f t="shared" si="4"/>
        <v/>
      </c>
      <c r="N76" s="435" t="str">
        <f t="shared" si="5"/>
        <v/>
      </c>
      <c r="O76" s="435" t="str">
        <f t="shared" si="10"/>
        <v/>
      </c>
      <c r="P76" s="157"/>
      <c r="Q76" s="524"/>
      <c r="R76" s="280"/>
    </row>
    <row r="77" spans="1:18" ht="33" customHeight="1" x14ac:dyDescent="0.25">
      <c r="A77" s="46"/>
      <c r="B77" s="150"/>
      <c r="C77" s="715"/>
      <c r="D77" s="716"/>
      <c r="E77" s="151"/>
      <c r="F77" s="150"/>
      <c r="G77" s="165"/>
      <c r="H77" s="523"/>
      <c r="I77" s="435" t="str">
        <f>IF(G77="","",VLOOKUP(G77,Datos!$B$2:$C$21,2,FALSE))</f>
        <v/>
      </c>
      <c r="J77" s="435" t="str">
        <f t="shared" si="7"/>
        <v/>
      </c>
      <c r="K77" s="435" t="str">
        <f t="shared" si="8"/>
        <v/>
      </c>
      <c r="L77" s="435" t="str">
        <f t="shared" si="9"/>
        <v/>
      </c>
      <c r="M77" s="435" t="str">
        <f t="shared" ref="M77:M140" si="11">IF(ISNUMBER(I77),(J77*8.33%),"")</f>
        <v/>
      </c>
      <c r="N77" s="435" t="str">
        <f t="shared" ref="N77:N140" si="12">IF(ISNUMBER(I77),(J77*9.15%),"")</f>
        <v/>
      </c>
      <c r="O77" s="435" t="str">
        <f t="shared" si="10"/>
        <v/>
      </c>
      <c r="P77" s="157"/>
      <c r="Q77" s="524"/>
      <c r="R77" s="280"/>
    </row>
    <row r="78" spans="1:18" ht="33" customHeight="1" x14ac:dyDescent="0.25">
      <c r="A78" s="46"/>
      <c r="B78" s="150"/>
      <c r="C78" s="715"/>
      <c r="D78" s="716"/>
      <c r="E78" s="151"/>
      <c r="F78" s="150"/>
      <c r="G78" s="165"/>
      <c r="H78" s="523"/>
      <c r="I78" s="435" t="str">
        <f>IF(G78="","",VLOOKUP(G78,Datos!$B$2:$C$21,2,FALSE))</f>
        <v/>
      </c>
      <c r="J78" s="435" t="str">
        <f t="shared" si="7"/>
        <v/>
      </c>
      <c r="K78" s="435" t="str">
        <f t="shared" si="8"/>
        <v/>
      </c>
      <c r="L78" s="435" t="str">
        <f t="shared" si="9"/>
        <v/>
      </c>
      <c r="M78" s="435" t="str">
        <f t="shared" si="11"/>
        <v/>
      </c>
      <c r="N78" s="435" t="str">
        <f t="shared" si="12"/>
        <v/>
      </c>
      <c r="O78" s="435" t="str">
        <f t="shared" si="10"/>
        <v/>
      </c>
      <c r="P78" s="157"/>
      <c r="Q78" s="524"/>
      <c r="R78" s="280"/>
    </row>
    <row r="79" spans="1:18" ht="33" customHeight="1" x14ac:dyDescent="0.25">
      <c r="A79" s="46"/>
      <c r="B79" s="150"/>
      <c r="C79" s="715"/>
      <c r="D79" s="716"/>
      <c r="E79" s="151"/>
      <c r="F79" s="150"/>
      <c r="G79" s="165"/>
      <c r="H79" s="523"/>
      <c r="I79" s="435" t="str">
        <f>IF(G79="","",VLOOKUP(G79,Datos!$B$2:$C$21,2,FALSE))</f>
        <v/>
      </c>
      <c r="J79" s="435" t="str">
        <f t="shared" si="7"/>
        <v/>
      </c>
      <c r="K79" s="435" t="str">
        <f t="shared" si="8"/>
        <v/>
      </c>
      <c r="L79" s="435" t="str">
        <f t="shared" si="9"/>
        <v/>
      </c>
      <c r="M79" s="435" t="str">
        <f t="shared" si="11"/>
        <v/>
      </c>
      <c r="N79" s="435" t="str">
        <f t="shared" si="12"/>
        <v/>
      </c>
      <c r="O79" s="435" t="str">
        <f t="shared" si="10"/>
        <v/>
      </c>
      <c r="P79" s="157"/>
      <c r="Q79" s="524"/>
      <c r="R79" s="280"/>
    </row>
    <row r="80" spans="1:18" ht="33" customHeight="1" x14ac:dyDescent="0.25">
      <c r="A80" s="46"/>
      <c r="B80" s="150"/>
      <c r="C80" s="715"/>
      <c r="D80" s="716"/>
      <c r="E80" s="151"/>
      <c r="F80" s="150"/>
      <c r="G80" s="165"/>
      <c r="H80" s="523"/>
      <c r="I80" s="435" t="str">
        <f>IF(G80="","",VLOOKUP(G80,Datos!$B$2:$C$21,2,FALSE))</f>
        <v/>
      </c>
      <c r="J80" s="435" t="str">
        <f t="shared" si="7"/>
        <v/>
      </c>
      <c r="K80" s="435" t="str">
        <f t="shared" si="8"/>
        <v/>
      </c>
      <c r="L80" s="435" t="str">
        <f t="shared" si="9"/>
        <v/>
      </c>
      <c r="M80" s="435" t="str">
        <f t="shared" si="11"/>
        <v/>
      </c>
      <c r="N80" s="435" t="str">
        <f t="shared" si="12"/>
        <v/>
      </c>
      <c r="O80" s="435" t="str">
        <f t="shared" si="10"/>
        <v/>
      </c>
      <c r="P80" s="157"/>
      <c r="Q80" s="524"/>
      <c r="R80" s="280"/>
    </row>
    <row r="81" spans="1:18" ht="33" customHeight="1" x14ac:dyDescent="0.25">
      <c r="A81" s="46"/>
      <c r="B81" s="150"/>
      <c r="C81" s="715"/>
      <c r="D81" s="716"/>
      <c r="E81" s="151"/>
      <c r="F81" s="150"/>
      <c r="G81" s="165"/>
      <c r="H81" s="523"/>
      <c r="I81" s="435" t="str">
        <f>IF(G81="","",VLOOKUP(G81,Datos!$B$2:$C$21,2,FALSE))</f>
        <v/>
      </c>
      <c r="J81" s="435" t="str">
        <f t="shared" si="7"/>
        <v/>
      </c>
      <c r="K81" s="435" t="str">
        <f t="shared" si="8"/>
        <v/>
      </c>
      <c r="L81" s="435" t="str">
        <f t="shared" si="9"/>
        <v/>
      </c>
      <c r="M81" s="435" t="str">
        <f t="shared" si="11"/>
        <v/>
      </c>
      <c r="N81" s="435" t="str">
        <f t="shared" si="12"/>
        <v/>
      </c>
      <c r="O81" s="435" t="str">
        <f t="shared" si="10"/>
        <v/>
      </c>
      <c r="P81" s="157"/>
      <c r="Q81" s="524"/>
      <c r="R81" s="280"/>
    </row>
    <row r="82" spans="1:18" ht="33" customHeight="1" x14ac:dyDescent="0.25">
      <c r="A82" s="46"/>
      <c r="B82" s="150"/>
      <c r="C82" s="715"/>
      <c r="D82" s="716"/>
      <c r="E82" s="151"/>
      <c r="F82" s="150"/>
      <c r="G82" s="165"/>
      <c r="H82" s="523"/>
      <c r="I82" s="435" t="str">
        <f>IF(G82="","",VLOOKUP(G82,Datos!$B$2:$C$21,2,FALSE))</f>
        <v/>
      </c>
      <c r="J82" s="435" t="str">
        <f t="shared" si="7"/>
        <v/>
      </c>
      <c r="K82" s="435" t="str">
        <f t="shared" si="8"/>
        <v/>
      </c>
      <c r="L82" s="435" t="str">
        <f t="shared" si="9"/>
        <v/>
      </c>
      <c r="M82" s="435" t="str">
        <f t="shared" si="11"/>
        <v/>
      </c>
      <c r="N82" s="435" t="str">
        <f t="shared" si="12"/>
        <v/>
      </c>
      <c r="O82" s="435" t="str">
        <f t="shared" si="10"/>
        <v/>
      </c>
      <c r="P82" s="157"/>
      <c r="Q82" s="524"/>
      <c r="R82" s="280"/>
    </row>
    <row r="83" spans="1:18" ht="33" customHeight="1" x14ac:dyDescent="0.25">
      <c r="A83" s="46"/>
      <c r="B83" s="150"/>
      <c r="C83" s="715"/>
      <c r="D83" s="716"/>
      <c r="E83" s="151"/>
      <c r="F83" s="150"/>
      <c r="G83" s="165"/>
      <c r="H83" s="523"/>
      <c r="I83" s="435" t="str">
        <f>IF(G83="","",VLOOKUP(G83,Datos!$B$2:$C$21,2,FALSE))</f>
        <v/>
      </c>
      <c r="J83" s="435" t="str">
        <f t="shared" si="7"/>
        <v/>
      </c>
      <c r="K83" s="435" t="str">
        <f t="shared" si="8"/>
        <v/>
      </c>
      <c r="L83" s="435" t="str">
        <f t="shared" si="9"/>
        <v/>
      </c>
      <c r="M83" s="435" t="str">
        <f t="shared" si="11"/>
        <v/>
      </c>
      <c r="N83" s="435" t="str">
        <f t="shared" si="12"/>
        <v/>
      </c>
      <c r="O83" s="435" t="str">
        <f t="shared" si="10"/>
        <v/>
      </c>
      <c r="P83" s="157"/>
      <c r="Q83" s="524"/>
      <c r="R83" s="280"/>
    </row>
    <row r="84" spans="1:18" ht="33" customHeight="1" x14ac:dyDescent="0.25">
      <c r="A84" s="46"/>
      <c r="B84" s="150"/>
      <c r="C84" s="715"/>
      <c r="D84" s="716"/>
      <c r="E84" s="151"/>
      <c r="F84" s="150"/>
      <c r="G84" s="165"/>
      <c r="H84" s="523"/>
      <c r="I84" s="435" t="str">
        <f>IF(G84="","",VLOOKUP(G84,Datos!$B$2:$C$21,2,FALSE))</f>
        <v/>
      </c>
      <c r="J84" s="435" t="str">
        <f t="shared" si="7"/>
        <v/>
      </c>
      <c r="K84" s="435" t="str">
        <f t="shared" si="8"/>
        <v/>
      </c>
      <c r="L84" s="435" t="str">
        <f t="shared" si="9"/>
        <v/>
      </c>
      <c r="M84" s="435" t="str">
        <f t="shared" si="11"/>
        <v/>
      </c>
      <c r="N84" s="435" t="str">
        <f t="shared" si="12"/>
        <v/>
      </c>
      <c r="O84" s="435" t="str">
        <f t="shared" si="10"/>
        <v/>
      </c>
      <c r="P84" s="157"/>
      <c r="Q84" s="524"/>
      <c r="R84" s="280"/>
    </row>
    <row r="85" spans="1:18" ht="33" customHeight="1" x14ac:dyDescent="0.25">
      <c r="A85" s="46"/>
      <c r="B85" s="150"/>
      <c r="C85" s="715"/>
      <c r="D85" s="716"/>
      <c r="E85" s="151"/>
      <c r="F85" s="150"/>
      <c r="G85" s="165"/>
      <c r="H85" s="523"/>
      <c r="I85" s="435" t="str">
        <f>IF(G85="","",VLOOKUP(G85,Datos!$B$2:$C$21,2,FALSE))</f>
        <v/>
      </c>
      <c r="J85" s="435" t="str">
        <f t="shared" si="7"/>
        <v/>
      </c>
      <c r="K85" s="435" t="str">
        <f t="shared" si="8"/>
        <v/>
      </c>
      <c r="L85" s="435" t="str">
        <f t="shared" si="9"/>
        <v/>
      </c>
      <c r="M85" s="435" t="str">
        <f t="shared" si="11"/>
        <v/>
      </c>
      <c r="N85" s="435" t="str">
        <f t="shared" si="12"/>
        <v/>
      </c>
      <c r="O85" s="435" t="str">
        <f t="shared" si="10"/>
        <v/>
      </c>
      <c r="P85" s="157"/>
      <c r="Q85" s="524"/>
      <c r="R85" s="280"/>
    </row>
    <row r="86" spans="1:18" ht="33" customHeight="1" x14ac:dyDescent="0.25">
      <c r="A86" s="46"/>
      <c r="B86" s="150"/>
      <c r="C86" s="715"/>
      <c r="D86" s="716"/>
      <c r="E86" s="151"/>
      <c r="F86" s="150"/>
      <c r="G86" s="165"/>
      <c r="H86" s="523"/>
      <c r="I86" s="435" t="str">
        <f>IF(G86="","",VLOOKUP(G86,Datos!$B$2:$C$21,2,FALSE))</f>
        <v/>
      </c>
      <c r="J86" s="435" t="str">
        <f t="shared" si="7"/>
        <v/>
      </c>
      <c r="K86" s="435" t="str">
        <f t="shared" si="8"/>
        <v/>
      </c>
      <c r="L86" s="435" t="str">
        <f t="shared" si="9"/>
        <v/>
      </c>
      <c r="M86" s="435" t="str">
        <f t="shared" si="11"/>
        <v/>
      </c>
      <c r="N86" s="435" t="str">
        <f t="shared" si="12"/>
        <v/>
      </c>
      <c r="O86" s="435" t="str">
        <f t="shared" si="10"/>
        <v/>
      </c>
      <c r="P86" s="157"/>
      <c r="Q86" s="524"/>
      <c r="R86" s="280"/>
    </row>
    <row r="87" spans="1:18" ht="33" customHeight="1" x14ac:dyDescent="0.25">
      <c r="A87" s="46"/>
      <c r="B87" s="150"/>
      <c r="C87" s="715"/>
      <c r="D87" s="716"/>
      <c r="E87" s="151"/>
      <c r="F87" s="150"/>
      <c r="G87" s="165"/>
      <c r="H87" s="523"/>
      <c r="I87" s="435" t="str">
        <f>IF(G87="","",VLOOKUP(G87,Datos!$B$2:$C$21,2,FALSE))</f>
        <v/>
      </c>
      <c r="J87" s="435" t="str">
        <f t="shared" si="7"/>
        <v/>
      </c>
      <c r="K87" s="435" t="str">
        <f t="shared" si="8"/>
        <v/>
      </c>
      <c r="L87" s="435" t="str">
        <f t="shared" si="9"/>
        <v/>
      </c>
      <c r="M87" s="435" t="str">
        <f t="shared" si="11"/>
        <v/>
      </c>
      <c r="N87" s="435" t="str">
        <f t="shared" si="12"/>
        <v/>
      </c>
      <c r="O87" s="435" t="str">
        <f t="shared" si="10"/>
        <v/>
      </c>
      <c r="P87" s="157"/>
      <c r="Q87" s="524"/>
      <c r="R87" s="280"/>
    </row>
    <row r="88" spans="1:18" ht="33" customHeight="1" x14ac:dyDescent="0.25">
      <c r="A88" s="46"/>
      <c r="B88" s="150"/>
      <c r="C88" s="715"/>
      <c r="D88" s="716"/>
      <c r="E88" s="151"/>
      <c r="F88" s="150"/>
      <c r="G88" s="165"/>
      <c r="H88" s="523"/>
      <c r="I88" s="435" t="str">
        <f>IF(G88="","",VLOOKUP(G88,Datos!$B$2:$C$21,2,FALSE))</f>
        <v/>
      </c>
      <c r="J88" s="435" t="str">
        <f t="shared" si="7"/>
        <v/>
      </c>
      <c r="K88" s="435" t="str">
        <f t="shared" si="8"/>
        <v/>
      </c>
      <c r="L88" s="435" t="str">
        <f t="shared" si="9"/>
        <v/>
      </c>
      <c r="M88" s="435" t="str">
        <f t="shared" si="11"/>
        <v/>
      </c>
      <c r="N88" s="435" t="str">
        <f t="shared" si="12"/>
        <v/>
      </c>
      <c r="O88" s="435" t="str">
        <f t="shared" si="10"/>
        <v/>
      </c>
      <c r="P88" s="157"/>
      <c r="Q88" s="524"/>
      <c r="R88" s="280"/>
    </row>
    <row r="89" spans="1:18" ht="33" customHeight="1" x14ac:dyDescent="0.25">
      <c r="A89" s="46"/>
      <c r="B89" s="150"/>
      <c r="C89" s="715"/>
      <c r="D89" s="716"/>
      <c r="E89" s="151"/>
      <c r="F89" s="150"/>
      <c r="G89" s="165"/>
      <c r="H89" s="523"/>
      <c r="I89" s="435" t="str">
        <f>IF(G89="","",VLOOKUP(G89,Datos!$B$2:$C$21,2,FALSE))</f>
        <v/>
      </c>
      <c r="J89" s="435" t="str">
        <f t="shared" si="7"/>
        <v/>
      </c>
      <c r="K89" s="435" t="str">
        <f t="shared" si="8"/>
        <v/>
      </c>
      <c r="L89" s="435" t="str">
        <f t="shared" si="9"/>
        <v/>
      </c>
      <c r="M89" s="435" t="str">
        <f t="shared" si="11"/>
        <v/>
      </c>
      <c r="N89" s="435" t="str">
        <f t="shared" si="12"/>
        <v/>
      </c>
      <c r="O89" s="435" t="str">
        <f t="shared" si="10"/>
        <v/>
      </c>
      <c r="P89" s="157"/>
      <c r="Q89" s="524"/>
      <c r="R89" s="280"/>
    </row>
    <row r="90" spans="1:18" ht="33" customHeight="1" x14ac:dyDescent="0.25">
      <c r="A90" s="46"/>
      <c r="B90" s="150"/>
      <c r="C90" s="715"/>
      <c r="D90" s="716"/>
      <c r="E90" s="151"/>
      <c r="F90" s="150"/>
      <c r="G90" s="165"/>
      <c r="H90" s="523"/>
      <c r="I90" s="435" t="str">
        <f>IF(G90="","",VLOOKUP(G90,Datos!$B$2:$C$21,2,FALSE))</f>
        <v/>
      </c>
      <c r="J90" s="435" t="str">
        <f t="shared" si="7"/>
        <v/>
      </c>
      <c r="K90" s="435" t="str">
        <f t="shared" si="8"/>
        <v/>
      </c>
      <c r="L90" s="435" t="str">
        <f t="shared" si="9"/>
        <v/>
      </c>
      <c r="M90" s="435" t="str">
        <f t="shared" si="11"/>
        <v/>
      </c>
      <c r="N90" s="435" t="str">
        <f t="shared" si="12"/>
        <v/>
      </c>
      <c r="O90" s="435" t="str">
        <f t="shared" si="10"/>
        <v/>
      </c>
      <c r="P90" s="157"/>
      <c r="Q90" s="524"/>
      <c r="R90" s="280"/>
    </row>
    <row r="91" spans="1:18" ht="33" customHeight="1" x14ac:dyDescent="0.25">
      <c r="A91" s="46"/>
      <c r="B91" s="150"/>
      <c r="C91" s="715"/>
      <c r="D91" s="716"/>
      <c r="E91" s="151"/>
      <c r="F91" s="150"/>
      <c r="G91" s="165"/>
      <c r="H91" s="523"/>
      <c r="I91" s="435" t="str">
        <f>IF(G91="","",VLOOKUP(G91,Datos!$B$2:$C$21,2,FALSE))</f>
        <v/>
      </c>
      <c r="J91" s="435" t="str">
        <f t="shared" si="7"/>
        <v/>
      </c>
      <c r="K91" s="435" t="str">
        <f t="shared" si="8"/>
        <v/>
      </c>
      <c r="L91" s="435" t="str">
        <f t="shared" si="9"/>
        <v/>
      </c>
      <c r="M91" s="435" t="str">
        <f t="shared" si="11"/>
        <v/>
      </c>
      <c r="N91" s="435" t="str">
        <f t="shared" si="12"/>
        <v/>
      </c>
      <c r="O91" s="435" t="str">
        <f t="shared" si="10"/>
        <v/>
      </c>
      <c r="P91" s="157"/>
      <c r="Q91" s="524"/>
      <c r="R91" s="280"/>
    </row>
    <row r="92" spans="1:18" ht="33" customHeight="1" x14ac:dyDescent="0.25">
      <c r="A92" s="46"/>
      <c r="B92" s="150"/>
      <c r="C92" s="715"/>
      <c r="D92" s="716"/>
      <c r="E92" s="151"/>
      <c r="F92" s="150"/>
      <c r="G92" s="165"/>
      <c r="H92" s="523"/>
      <c r="I92" s="435" t="str">
        <f>IF(G92="","",VLOOKUP(G92,Datos!$B$2:$C$21,2,FALSE))</f>
        <v/>
      </c>
      <c r="J92" s="435" t="str">
        <f t="shared" si="7"/>
        <v/>
      </c>
      <c r="K92" s="435" t="str">
        <f t="shared" si="8"/>
        <v/>
      </c>
      <c r="L92" s="435" t="str">
        <f t="shared" si="9"/>
        <v/>
      </c>
      <c r="M92" s="435" t="str">
        <f t="shared" si="11"/>
        <v/>
      </c>
      <c r="N92" s="435" t="str">
        <f t="shared" si="12"/>
        <v/>
      </c>
      <c r="O92" s="435" t="str">
        <f t="shared" si="10"/>
        <v/>
      </c>
      <c r="P92" s="157"/>
      <c r="Q92" s="524"/>
      <c r="R92" s="280"/>
    </row>
    <row r="93" spans="1:18" ht="33" customHeight="1" x14ac:dyDescent="0.25">
      <c r="A93" s="46"/>
      <c r="B93" s="150"/>
      <c r="C93" s="715"/>
      <c r="D93" s="716"/>
      <c r="E93" s="151"/>
      <c r="F93" s="150"/>
      <c r="G93" s="165"/>
      <c r="H93" s="523"/>
      <c r="I93" s="435" t="str">
        <f>IF(G93="","",VLOOKUP(G93,Datos!$B$2:$C$21,2,FALSE))</f>
        <v/>
      </c>
      <c r="J93" s="435" t="str">
        <f t="shared" si="7"/>
        <v/>
      </c>
      <c r="K93" s="435" t="str">
        <f t="shared" si="8"/>
        <v/>
      </c>
      <c r="L93" s="435" t="str">
        <f t="shared" si="9"/>
        <v/>
      </c>
      <c r="M93" s="435" t="str">
        <f t="shared" si="11"/>
        <v/>
      </c>
      <c r="N93" s="435" t="str">
        <f t="shared" si="12"/>
        <v/>
      </c>
      <c r="O93" s="435" t="str">
        <f t="shared" si="10"/>
        <v/>
      </c>
      <c r="P93" s="157"/>
      <c r="Q93" s="524"/>
      <c r="R93" s="280"/>
    </row>
    <row r="94" spans="1:18" ht="33" customHeight="1" x14ac:dyDescent="0.25">
      <c r="A94" s="46"/>
      <c r="B94" s="150"/>
      <c r="C94" s="715"/>
      <c r="D94" s="716"/>
      <c r="E94" s="151"/>
      <c r="F94" s="150"/>
      <c r="G94" s="165"/>
      <c r="H94" s="523"/>
      <c r="I94" s="435" t="str">
        <f>IF(G94="","",VLOOKUP(G94,Datos!$B$2:$C$21,2,FALSE))</f>
        <v/>
      </c>
      <c r="J94" s="435" t="str">
        <f t="shared" si="7"/>
        <v/>
      </c>
      <c r="K94" s="435" t="str">
        <f t="shared" si="8"/>
        <v/>
      </c>
      <c r="L94" s="435" t="str">
        <f t="shared" si="9"/>
        <v/>
      </c>
      <c r="M94" s="435" t="str">
        <f t="shared" si="11"/>
        <v/>
      </c>
      <c r="N94" s="435" t="str">
        <f t="shared" si="12"/>
        <v/>
      </c>
      <c r="O94" s="435" t="str">
        <f t="shared" si="10"/>
        <v/>
      </c>
      <c r="P94" s="157"/>
      <c r="Q94" s="524"/>
      <c r="R94" s="280"/>
    </row>
    <row r="95" spans="1:18" ht="33" customHeight="1" x14ac:dyDescent="0.25">
      <c r="A95" s="46"/>
      <c r="B95" s="150"/>
      <c r="C95" s="715"/>
      <c r="D95" s="716"/>
      <c r="E95" s="151"/>
      <c r="F95" s="150"/>
      <c r="G95" s="165"/>
      <c r="H95" s="523"/>
      <c r="I95" s="435" t="str">
        <f>IF(G95="","",VLOOKUP(G95,Datos!$B$2:$C$21,2,FALSE))</f>
        <v/>
      </c>
      <c r="J95" s="435" t="str">
        <f t="shared" si="7"/>
        <v/>
      </c>
      <c r="K95" s="435" t="str">
        <f t="shared" si="8"/>
        <v/>
      </c>
      <c r="L95" s="435" t="str">
        <f t="shared" si="9"/>
        <v/>
      </c>
      <c r="M95" s="435" t="str">
        <f t="shared" si="11"/>
        <v/>
      </c>
      <c r="N95" s="435" t="str">
        <f t="shared" si="12"/>
        <v/>
      </c>
      <c r="O95" s="435" t="str">
        <f t="shared" si="10"/>
        <v/>
      </c>
      <c r="P95" s="157"/>
      <c r="Q95" s="524"/>
      <c r="R95" s="280"/>
    </row>
    <row r="96" spans="1:18" ht="33" customHeight="1" x14ac:dyDescent="0.25">
      <c r="A96" s="46"/>
      <c r="B96" s="150"/>
      <c r="C96" s="715"/>
      <c r="D96" s="716"/>
      <c r="E96" s="151"/>
      <c r="F96" s="150"/>
      <c r="G96" s="165"/>
      <c r="H96" s="523"/>
      <c r="I96" s="435" t="str">
        <f>IF(G96="","",VLOOKUP(G96,Datos!$B$2:$C$21,2,FALSE))</f>
        <v/>
      </c>
      <c r="J96" s="435" t="str">
        <f t="shared" si="7"/>
        <v/>
      </c>
      <c r="K96" s="435" t="str">
        <f t="shared" si="8"/>
        <v/>
      </c>
      <c r="L96" s="435" t="str">
        <f t="shared" si="9"/>
        <v/>
      </c>
      <c r="M96" s="435" t="str">
        <f t="shared" si="11"/>
        <v/>
      </c>
      <c r="N96" s="435" t="str">
        <f t="shared" si="12"/>
        <v/>
      </c>
      <c r="O96" s="435" t="str">
        <f t="shared" si="10"/>
        <v/>
      </c>
      <c r="P96" s="157"/>
      <c r="Q96" s="524"/>
      <c r="R96" s="280"/>
    </row>
    <row r="97" spans="1:18" ht="33" customHeight="1" x14ac:dyDescent="0.25">
      <c r="A97" s="46"/>
      <c r="B97" s="150"/>
      <c r="C97" s="715"/>
      <c r="D97" s="716"/>
      <c r="E97" s="151"/>
      <c r="F97" s="150"/>
      <c r="G97" s="165"/>
      <c r="H97" s="523"/>
      <c r="I97" s="435" t="str">
        <f>IF(G97="","",VLOOKUP(G97,Datos!$B$2:$C$21,2,FALSE))</f>
        <v/>
      </c>
      <c r="J97" s="435" t="str">
        <f t="shared" si="7"/>
        <v/>
      </c>
      <c r="K97" s="435" t="str">
        <f t="shared" si="8"/>
        <v/>
      </c>
      <c r="L97" s="435" t="str">
        <f t="shared" si="9"/>
        <v/>
      </c>
      <c r="M97" s="435" t="str">
        <f t="shared" si="11"/>
        <v/>
      </c>
      <c r="N97" s="435" t="str">
        <f t="shared" si="12"/>
        <v/>
      </c>
      <c r="O97" s="435" t="str">
        <f t="shared" si="10"/>
        <v/>
      </c>
      <c r="P97" s="157"/>
      <c r="Q97" s="524"/>
      <c r="R97" s="280"/>
    </row>
    <row r="98" spans="1:18" ht="33" customHeight="1" x14ac:dyDescent="0.25">
      <c r="A98" s="46"/>
      <c r="B98" s="150"/>
      <c r="C98" s="715"/>
      <c r="D98" s="716"/>
      <c r="E98" s="151"/>
      <c r="F98" s="150"/>
      <c r="G98" s="165"/>
      <c r="H98" s="523"/>
      <c r="I98" s="435" t="str">
        <f>IF(G98="","",VLOOKUP(G98,Datos!$B$2:$C$21,2,FALSE))</f>
        <v/>
      </c>
      <c r="J98" s="435" t="str">
        <f t="shared" si="7"/>
        <v/>
      </c>
      <c r="K98" s="435" t="str">
        <f t="shared" si="8"/>
        <v/>
      </c>
      <c r="L98" s="435" t="str">
        <f t="shared" si="9"/>
        <v/>
      </c>
      <c r="M98" s="435" t="str">
        <f t="shared" si="11"/>
        <v/>
      </c>
      <c r="N98" s="435" t="str">
        <f t="shared" si="12"/>
        <v/>
      </c>
      <c r="O98" s="435" t="str">
        <f t="shared" si="10"/>
        <v/>
      </c>
      <c r="P98" s="157"/>
      <c r="Q98" s="524"/>
      <c r="R98" s="280"/>
    </row>
    <row r="99" spans="1:18" ht="33" customHeight="1" x14ac:dyDescent="0.25">
      <c r="A99" s="46"/>
      <c r="B99" s="150"/>
      <c r="C99" s="715"/>
      <c r="D99" s="716"/>
      <c r="E99" s="151"/>
      <c r="F99" s="150"/>
      <c r="G99" s="165"/>
      <c r="H99" s="523"/>
      <c r="I99" s="435" t="str">
        <f>IF(G99="","",VLOOKUP(G99,Datos!$B$2:$C$21,2,FALSE))</f>
        <v/>
      </c>
      <c r="J99" s="435" t="str">
        <f t="shared" si="7"/>
        <v/>
      </c>
      <c r="K99" s="435" t="str">
        <f t="shared" si="8"/>
        <v/>
      </c>
      <c r="L99" s="435" t="str">
        <f t="shared" si="9"/>
        <v/>
      </c>
      <c r="M99" s="435" t="str">
        <f t="shared" si="11"/>
        <v/>
      </c>
      <c r="N99" s="435" t="str">
        <f t="shared" si="12"/>
        <v/>
      </c>
      <c r="O99" s="435" t="str">
        <f t="shared" si="10"/>
        <v/>
      </c>
      <c r="P99" s="157"/>
      <c r="Q99" s="524"/>
      <c r="R99" s="280"/>
    </row>
    <row r="100" spans="1:18" ht="33" customHeight="1" x14ac:dyDescent="0.25">
      <c r="A100" s="46"/>
      <c r="B100" s="150"/>
      <c r="C100" s="715"/>
      <c r="D100" s="716"/>
      <c r="E100" s="151"/>
      <c r="F100" s="150"/>
      <c r="G100" s="165"/>
      <c r="H100" s="523"/>
      <c r="I100" s="435" t="str">
        <f>IF(G100="","",VLOOKUP(G100,Datos!$B$2:$C$21,2,FALSE))</f>
        <v/>
      </c>
      <c r="J100" s="435" t="str">
        <f t="shared" si="7"/>
        <v/>
      </c>
      <c r="K100" s="435" t="str">
        <f t="shared" si="8"/>
        <v/>
      </c>
      <c r="L100" s="435" t="str">
        <f t="shared" si="9"/>
        <v/>
      </c>
      <c r="M100" s="435" t="str">
        <f t="shared" si="11"/>
        <v/>
      </c>
      <c r="N100" s="435" t="str">
        <f t="shared" si="12"/>
        <v/>
      </c>
      <c r="O100" s="435" t="str">
        <f t="shared" si="10"/>
        <v/>
      </c>
      <c r="P100" s="157"/>
      <c r="Q100" s="524"/>
      <c r="R100" s="280"/>
    </row>
    <row r="101" spans="1:18" ht="33" customHeight="1" x14ac:dyDescent="0.25">
      <c r="A101" s="46"/>
      <c r="B101" s="150"/>
      <c r="C101" s="715"/>
      <c r="D101" s="716"/>
      <c r="E101" s="151"/>
      <c r="F101" s="150"/>
      <c r="G101" s="165"/>
      <c r="H101" s="523"/>
      <c r="I101" s="435" t="str">
        <f>IF(G101="","",VLOOKUP(G101,Datos!$B$2:$C$21,2,FALSE))</f>
        <v/>
      </c>
      <c r="J101" s="435" t="str">
        <f t="shared" si="7"/>
        <v/>
      </c>
      <c r="K101" s="435" t="str">
        <f t="shared" si="8"/>
        <v/>
      </c>
      <c r="L101" s="435" t="str">
        <f t="shared" si="9"/>
        <v/>
      </c>
      <c r="M101" s="435" t="str">
        <f t="shared" si="11"/>
        <v/>
      </c>
      <c r="N101" s="435" t="str">
        <f t="shared" si="12"/>
        <v/>
      </c>
      <c r="O101" s="435" t="str">
        <f t="shared" si="10"/>
        <v/>
      </c>
      <c r="P101" s="157"/>
      <c r="Q101" s="524"/>
      <c r="R101" s="280"/>
    </row>
    <row r="102" spans="1:18" ht="33" customHeight="1" x14ac:dyDescent="0.25">
      <c r="A102" s="46"/>
      <c r="B102" s="150"/>
      <c r="C102" s="715"/>
      <c r="D102" s="716"/>
      <c r="E102" s="151"/>
      <c r="F102" s="150"/>
      <c r="G102" s="165"/>
      <c r="H102" s="523"/>
      <c r="I102" s="435" t="str">
        <f>IF(G102="","",VLOOKUP(G102,Datos!$B$2:$C$21,2,FALSE))</f>
        <v/>
      </c>
      <c r="J102" s="435" t="str">
        <f t="shared" si="7"/>
        <v/>
      </c>
      <c r="K102" s="435" t="str">
        <f t="shared" si="8"/>
        <v/>
      </c>
      <c r="L102" s="435" t="str">
        <f t="shared" si="9"/>
        <v/>
      </c>
      <c r="M102" s="435" t="str">
        <f t="shared" si="11"/>
        <v/>
      </c>
      <c r="N102" s="435" t="str">
        <f t="shared" si="12"/>
        <v/>
      </c>
      <c r="O102" s="435" t="str">
        <f t="shared" si="10"/>
        <v/>
      </c>
      <c r="P102" s="157"/>
      <c r="Q102" s="524"/>
      <c r="R102" s="280"/>
    </row>
    <row r="103" spans="1:18" ht="33" customHeight="1" x14ac:dyDescent="0.25">
      <c r="A103" s="46"/>
      <c r="B103" s="150"/>
      <c r="C103" s="715"/>
      <c r="D103" s="716"/>
      <c r="E103" s="151"/>
      <c r="F103" s="150"/>
      <c r="G103" s="165"/>
      <c r="H103" s="523"/>
      <c r="I103" s="435" t="str">
        <f>IF(G103="","",VLOOKUP(G103,Datos!$B$2:$C$21,2,FALSE))</f>
        <v/>
      </c>
      <c r="J103" s="435" t="str">
        <f t="shared" si="7"/>
        <v/>
      </c>
      <c r="K103" s="435" t="str">
        <f t="shared" si="8"/>
        <v/>
      </c>
      <c r="L103" s="435" t="str">
        <f t="shared" si="9"/>
        <v/>
      </c>
      <c r="M103" s="435" t="str">
        <f t="shared" si="11"/>
        <v/>
      </c>
      <c r="N103" s="435" t="str">
        <f t="shared" si="12"/>
        <v/>
      </c>
      <c r="O103" s="435" t="str">
        <f t="shared" si="10"/>
        <v/>
      </c>
      <c r="P103" s="157"/>
      <c r="Q103" s="524"/>
      <c r="R103" s="280"/>
    </row>
    <row r="104" spans="1:18" ht="33" customHeight="1" x14ac:dyDescent="0.25">
      <c r="A104" s="46"/>
      <c r="B104" s="150"/>
      <c r="C104" s="715"/>
      <c r="D104" s="716"/>
      <c r="E104" s="151"/>
      <c r="F104" s="150"/>
      <c r="G104" s="165"/>
      <c r="H104" s="523"/>
      <c r="I104" s="435" t="str">
        <f>IF(G104="","",VLOOKUP(G104,Datos!$B$2:$C$21,2,FALSE))</f>
        <v/>
      </c>
      <c r="J104" s="435" t="str">
        <f t="shared" si="7"/>
        <v/>
      </c>
      <c r="K104" s="435" t="str">
        <f t="shared" si="8"/>
        <v/>
      </c>
      <c r="L104" s="435" t="str">
        <f t="shared" si="9"/>
        <v/>
      </c>
      <c r="M104" s="435" t="str">
        <f t="shared" si="11"/>
        <v/>
      </c>
      <c r="N104" s="435" t="str">
        <f t="shared" si="12"/>
        <v/>
      </c>
      <c r="O104" s="435" t="str">
        <f t="shared" si="10"/>
        <v/>
      </c>
      <c r="P104" s="157"/>
      <c r="Q104" s="524"/>
      <c r="R104" s="280"/>
    </row>
    <row r="105" spans="1:18" ht="33" customHeight="1" x14ac:dyDescent="0.25">
      <c r="A105" s="46"/>
      <c r="B105" s="150"/>
      <c r="C105" s="715"/>
      <c r="D105" s="716"/>
      <c r="E105" s="151"/>
      <c r="F105" s="150"/>
      <c r="G105" s="165"/>
      <c r="H105" s="523"/>
      <c r="I105" s="435" t="str">
        <f>IF(G105="","",VLOOKUP(G105,Datos!$B$2:$C$21,2,FALSE))</f>
        <v/>
      </c>
      <c r="J105" s="435" t="str">
        <f t="shared" si="7"/>
        <v/>
      </c>
      <c r="K105" s="435" t="str">
        <f t="shared" si="8"/>
        <v/>
      </c>
      <c r="L105" s="435" t="str">
        <f t="shared" si="9"/>
        <v/>
      </c>
      <c r="M105" s="435" t="str">
        <f t="shared" si="11"/>
        <v/>
      </c>
      <c r="N105" s="435" t="str">
        <f t="shared" si="12"/>
        <v/>
      </c>
      <c r="O105" s="435" t="str">
        <f t="shared" si="10"/>
        <v/>
      </c>
      <c r="P105" s="157"/>
      <c r="Q105" s="524"/>
      <c r="R105" s="280"/>
    </row>
    <row r="106" spans="1:18" ht="33" customHeight="1" x14ac:dyDescent="0.25">
      <c r="A106" s="46"/>
      <c r="B106" s="150"/>
      <c r="C106" s="715"/>
      <c r="D106" s="716"/>
      <c r="E106" s="151"/>
      <c r="F106" s="150"/>
      <c r="G106" s="165"/>
      <c r="H106" s="523"/>
      <c r="I106" s="435" t="str">
        <f>IF(G106="","",VLOOKUP(G106,Datos!$B$2:$C$21,2,FALSE))</f>
        <v/>
      </c>
      <c r="J106" s="435" t="str">
        <f t="shared" si="7"/>
        <v/>
      </c>
      <c r="K106" s="435" t="str">
        <f t="shared" si="8"/>
        <v/>
      </c>
      <c r="L106" s="435" t="str">
        <f t="shared" si="9"/>
        <v/>
      </c>
      <c r="M106" s="435" t="str">
        <f t="shared" si="11"/>
        <v/>
      </c>
      <c r="N106" s="435" t="str">
        <f t="shared" si="12"/>
        <v/>
      </c>
      <c r="O106" s="435" t="str">
        <f t="shared" si="10"/>
        <v/>
      </c>
      <c r="P106" s="157"/>
      <c r="Q106" s="524"/>
      <c r="R106" s="280"/>
    </row>
    <row r="107" spans="1:18" ht="33" customHeight="1" x14ac:dyDescent="0.25">
      <c r="A107" s="46"/>
      <c r="B107" s="150"/>
      <c r="C107" s="715"/>
      <c r="D107" s="716"/>
      <c r="E107" s="151"/>
      <c r="F107" s="150"/>
      <c r="G107" s="165"/>
      <c r="H107" s="523"/>
      <c r="I107" s="435" t="str">
        <f>IF(G107="","",VLOOKUP(G107,Datos!$B$2:$C$21,2,FALSE))</f>
        <v/>
      </c>
      <c r="J107" s="435" t="str">
        <f t="shared" ref="J107:J170" si="13">IF(ISNUMBER(I107),((I107*12)*F107),"")</f>
        <v/>
      </c>
      <c r="K107" s="435" t="str">
        <f t="shared" ref="K107:K170" si="14">IF(ISNUMBER(I107),(J107/12),"")</f>
        <v/>
      </c>
      <c r="L107" s="435" t="str">
        <f t="shared" ref="L107:L170" si="15">IF(ISNUMBER(I107),($E$512*F107),"")</f>
        <v/>
      </c>
      <c r="M107" s="435" t="str">
        <f t="shared" si="11"/>
        <v/>
      </c>
      <c r="N107" s="435" t="str">
        <f t="shared" si="12"/>
        <v/>
      </c>
      <c r="O107" s="435" t="str">
        <f t="shared" ref="O107:O170" si="16">IF(ISNUMBER(I107),SUM(J107:N107),"")</f>
        <v/>
      </c>
      <c r="P107" s="157"/>
      <c r="Q107" s="524"/>
      <c r="R107" s="280"/>
    </row>
    <row r="108" spans="1:18" ht="33" customHeight="1" x14ac:dyDescent="0.25">
      <c r="A108" s="46"/>
      <c r="B108" s="150"/>
      <c r="C108" s="715"/>
      <c r="D108" s="716"/>
      <c r="E108" s="151"/>
      <c r="F108" s="150"/>
      <c r="G108" s="165"/>
      <c r="H108" s="523"/>
      <c r="I108" s="435" t="str">
        <f>IF(G108="","",VLOOKUP(G108,Datos!$B$2:$C$21,2,FALSE))</f>
        <v/>
      </c>
      <c r="J108" s="435" t="str">
        <f t="shared" si="13"/>
        <v/>
      </c>
      <c r="K108" s="435" t="str">
        <f t="shared" si="14"/>
        <v/>
      </c>
      <c r="L108" s="435" t="str">
        <f t="shared" si="15"/>
        <v/>
      </c>
      <c r="M108" s="435" t="str">
        <f t="shared" si="11"/>
        <v/>
      </c>
      <c r="N108" s="435" t="str">
        <f t="shared" si="12"/>
        <v/>
      </c>
      <c r="O108" s="435" t="str">
        <f t="shared" si="16"/>
        <v/>
      </c>
      <c r="P108" s="157"/>
      <c r="Q108" s="524"/>
      <c r="R108" s="280"/>
    </row>
    <row r="109" spans="1:18" ht="33" customHeight="1" x14ac:dyDescent="0.25">
      <c r="A109" s="46"/>
      <c r="B109" s="150"/>
      <c r="C109" s="715"/>
      <c r="D109" s="716"/>
      <c r="E109" s="151"/>
      <c r="F109" s="150"/>
      <c r="G109" s="165"/>
      <c r="H109" s="523"/>
      <c r="I109" s="435" t="str">
        <f>IF(G109="","",VLOOKUP(G109,Datos!$B$2:$C$21,2,FALSE))</f>
        <v/>
      </c>
      <c r="J109" s="435" t="str">
        <f t="shared" si="13"/>
        <v/>
      </c>
      <c r="K109" s="435" t="str">
        <f t="shared" si="14"/>
        <v/>
      </c>
      <c r="L109" s="435" t="str">
        <f t="shared" si="15"/>
        <v/>
      </c>
      <c r="M109" s="435" t="str">
        <f t="shared" si="11"/>
        <v/>
      </c>
      <c r="N109" s="435" t="str">
        <f t="shared" si="12"/>
        <v/>
      </c>
      <c r="O109" s="435" t="str">
        <f t="shared" si="16"/>
        <v/>
      </c>
      <c r="P109" s="157"/>
      <c r="Q109" s="524"/>
      <c r="R109" s="280"/>
    </row>
    <row r="110" spans="1:18" ht="33" customHeight="1" x14ac:dyDescent="0.25">
      <c r="A110" s="46"/>
      <c r="B110" s="150"/>
      <c r="C110" s="715"/>
      <c r="D110" s="716"/>
      <c r="E110" s="151"/>
      <c r="F110" s="150"/>
      <c r="G110" s="165"/>
      <c r="H110" s="523"/>
      <c r="I110" s="435" t="str">
        <f>IF(G110="","",VLOOKUP(G110,Datos!$B$2:$C$21,2,FALSE))</f>
        <v/>
      </c>
      <c r="J110" s="435" t="str">
        <f t="shared" si="13"/>
        <v/>
      </c>
      <c r="K110" s="435" t="str">
        <f t="shared" si="14"/>
        <v/>
      </c>
      <c r="L110" s="435" t="str">
        <f t="shared" si="15"/>
        <v/>
      </c>
      <c r="M110" s="435" t="str">
        <f t="shared" si="11"/>
        <v/>
      </c>
      <c r="N110" s="435" t="str">
        <f t="shared" si="12"/>
        <v/>
      </c>
      <c r="O110" s="435" t="str">
        <f t="shared" si="16"/>
        <v/>
      </c>
      <c r="P110" s="157"/>
      <c r="Q110" s="524"/>
      <c r="R110" s="280"/>
    </row>
    <row r="111" spans="1:18" ht="33" customHeight="1" x14ac:dyDescent="0.25">
      <c r="A111" s="46"/>
      <c r="B111" s="150"/>
      <c r="C111" s="715"/>
      <c r="D111" s="716"/>
      <c r="E111" s="151"/>
      <c r="F111" s="150"/>
      <c r="G111" s="165"/>
      <c r="H111" s="523"/>
      <c r="I111" s="435" t="str">
        <f>IF(G111="","",VLOOKUP(G111,Datos!$B$2:$C$21,2,FALSE))</f>
        <v/>
      </c>
      <c r="J111" s="435" t="str">
        <f t="shared" si="13"/>
        <v/>
      </c>
      <c r="K111" s="435" t="str">
        <f t="shared" si="14"/>
        <v/>
      </c>
      <c r="L111" s="435" t="str">
        <f t="shared" si="15"/>
        <v/>
      </c>
      <c r="M111" s="435" t="str">
        <f t="shared" si="11"/>
        <v/>
      </c>
      <c r="N111" s="435" t="str">
        <f t="shared" si="12"/>
        <v/>
      </c>
      <c r="O111" s="435" t="str">
        <f t="shared" si="16"/>
        <v/>
      </c>
      <c r="P111" s="157"/>
      <c r="Q111" s="524"/>
      <c r="R111" s="280"/>
    </row>
    <row r="112" spans="1:18" ht="33" customHeight="1" x14ac:dyDescent="0.25">
      <c r="A112" s="46"/>
      <c r="B112" s="150"/>
      <c r="C112" s="715"/>
      <c r="D112" s="716"/>
      <c r="E112" s="151"/>
      <c r="F112" s="150"/>
      <c r="G112" s="165"/>
      <c r="H112" s="523"/>
      <c r="I112" s="435" t="str">
        <f>IF(G112="","",VLOOKUP(G112,Datos!$B$2:$C$21,2,FALSE))</f>
        <v/>
      </c>
      <c r="J112" s="435" t="str">
        <f t="shared" si="13"/>
        <v/>
      </c>
      <c r="K112" s="435" t="str">
        <f t="shared" si="14"/>
        <v/>
      </c>
      <c r="L112" s="435" t="str">
        <f t="shared" si="15"/>
        <v/>
      </c>
      <c r="M112" s="435" t="str">
        <f t="shared" si="11"/>
        <v/>
      </c>
      <c r="N112" s="435" t="str">
        <f t="shared" si="12"/>
        <v/>
      </c>
      <c r="O112" s="435" t="str">
        <f t="shared" si="16"/>
        <v/>
      </c>
      <c r="P112" s="157"/>
      <c r="Q112" s="524"/>
      <c r="R112" s="280"/>
    </row>
    <row r="113" spans="1:18" ht="33" customHeight="1" x14ac:dyDescent="0.25">
      <c r="A113" s="46"/>
      <c r="B113" s="150"/>
      <c r="C113" s="715"/>
      <c r="D113" s="716"/>
      <c r="E113" s="151"/>
      <c r="F113" s="150"/>
      <c r="G113" s="165"/>
      <c r="H113" s="523"/>
      <c r="I113" s="435" t="str">
        <f>IF(G113="","",VLOOKUP(G113,Datos!$B$2:$C$21,2,FALSE))</f>
        <v/>
      </c>
      <c r="J113" s="435" t="str">
        <f t="shared" si="13"/>
        <v/>
      </c>
      <c r="K113" s="435" t="str">
        <f t="shared" si="14"/>
        <v/>
      </c>
      <c r="L113" s="435" t="str">
        <f t="shared" si="15"/>
        <v/>
      </c>
      <c r="M113" s="435" t="str">
        <f t="shared" si="11"/>
        <v/>
      </c>
      <c r="N113" s="435" t="str">
        <f t="shared" si="12"/>
        <v/>
      </c>
      <c r="O113" s="435" t="str">
        <f t="shared" si="16"/>
        <v/>
      </c>
      <c r="P113" s="157"/>
      <c r="Q113" s="524"/>
      <c r="R113" s="280"/>
    </row>
    <row r="114" spans="1:18" ht="33" customHeight="1" x14ac:dyDescent="0.25">
      <c r="A114" s="46"/>
      <c r="B114" s="150"/>
      <c r="C114" s="715"/>
      <c r="D114" s="716"/>
      <c r="E114" s="151"/>
      <c r="F114" s="150"/>
      <c r="G114" s="165"/>
      <c r="H114" s="523"/>
      <c r="I114" s="435" t="str">
        <f>IF(G114="","",VLOOKUP(G114,Datos!$B$2:$C$21,2,FALSE))</f>
        <v/>
      </c>
      <c r="J114" s="435" t="str">
        <f t="shared" si="13"/>
        <v/>
      </c>
      <c r="K114" s="435" t="str">
        <f t="shared" si="14"/>
        <v/>
      </c>
      <c r="L114" s="435" t="str">
        <f t="shared" si="15"/>
        <v/>
      </c>
      <c r="M114" s="435" t="str">
        <f t="shared" si="11"/>
        <v/>
      </c>
      <c r="N114" s="435" t="str">
        <f t="shared" si="12"/>
        <v/>
      </c>
      <c r="O114" s="435" t="str">
        <f t="shared" si="16"/>
        <v/>
      </c>
      <c r="P114" s="157"/>
      <c r="Q114" s="524"/>
      <c r="R114" s="280"/>
    </row>
    <row r="115" spans="1:18" ht="33" customHeight="1" x14ac:dyDescent="0.25">
      <c r="A115" s="46"/>
      <c r="B115" s="150"/>
      <c r="C115" s="715"/>
      <c r="D115" s="716"/>
      <c r="E115" s="151"/>
      <c r="F115" s="150"/>
      <c r="G115" s="165"/>
      <c r="H115" s="523"/>
      <c r="I115" s="435" t="str">
        <f>IF(G115="","",VLOOKUP(G115,Datos!$B$2:$C$21,2,FALSE))</f>
        <v/>
      </c>
      <c r="J115" s="435" t="str">
        <f t="shared" si="13"/>
        <v/>
      </c>
      <c r="K115" s="435" t="str">
        <f t="shared" si="14"/>
        <v/>
      </c>
      <c r="L115" s="435" t="str">
        <f t="shared" si="15"/>
        <v/>
      </c>
      <c r="M115" s="435" t="str">
        <f t="shared" si="11"/>
        <v/>
      </c>
      <c r="N115" s="435" t="str">
        <f t="shared" si="12"/>
        <v/>
      </c>
      <c r="O115" s="435" t="str">
        <f t="shared" si="16"/>
        <v/>
      </c>
      <c r="P115" s="157"/>
      <c r="Q115" s="524"/>
      <c r="R115" s="280"/>
    </row>
    <row r="116" spans="1:18" ht="33" customHeight="1" x14ac:dyDescent="0.25">
      <c r="A116" s="46"/>
      <c r="B116" s="150"/>
      <c r="C116" s="715"/>
      <c r="D116" s="716"/>
      <c r="E116" s="151"/>
      <c r="F116" s="150"/>
      <c r="G116" s="165"/>
      <c r="H116" s="523"/>
      <c r="I116" s="435" t="str">
        <f>IF(G116="","",VLOOKUP(G116,Datos!$B$2:$C$21,2,FALSE))</f>
        <v/>
      </c>
      <c r="J116" s="435" t="str">
        <f t="shared" si="13"/>
        <v/>
      </c>
      <c r="K116" s="435" t="str">
        <f t="shared" si="14"/>
        <v/>
      </c>
      <c r="L116" s="435" t="str">
        <f t="shared" si="15"/>
        <v/>
      </c>
      <c r="M116" s="435" t="str">
        <f t="shared" si="11"/>
        <v/>
      </c>
      <c r="N116" s="435" t="str">
        <f t="shared" si="12"/>
        <v/>
      </c>
      <c r="O116" s="435" t="str">
        <f t="shared" si="16"/>
        <v/>
      </c>
      <c r="P116" s="157"/>
      <c r="Q116" s="524"/>
      <c r="R116" s="280"/>
    </row>
    <row r="117" spans="1:18" ht="33" customHeight="1" x14ac:dyDescent="0.25">
      <c r="A117" s="46"/>
      <c r="B117" s="150"/>
      <c r="C117" s="715"/>
      <c r="D117" s="716"/>
      <c r="E117" s="151"/>
      <c r="F117" s="150"/>
      <c r="G117" s="165"/>
      <c r="H117" s="523"/>
      <c r="I117" s="435" t="str">
        <f>IF(G117="","",VLOOKUP(G117,Datos!$B$2:$C$21,2,FALSE))</f>
        <v/>
      </c>
      <c r="J117" s="435" t="str">
        <f t="shared" si="13"/>
        <v/>
      </c>
      <c r="K117" s="435" t="str">
        <f t="shared" si="14"/>
        <v/>
      </c>
      <c r="L117" s="435" t="str">
        <f t="shared" si="15"/>
        <v/>
      </c>
      <c r="M117" s="435" t="str">
        <f t="shared" si="11"/>
        <v/>
      </c>
      <c r="N117" s="435" t="str">
        <f t="shared" si="12"/>
        <v/>
      </c>
      <c r="O117" s="435" t="str">
        <f t="shared" si="16"/>
        <v/>
      </c>
      <c r="P117" s="157"/>
      <c r="Q117" s="524"/>
      <c r="R117" s="280"/>
    </row>
    <row r="118" spans="1:18" ht="33" customHeight="1" x14ac:dyDescent="0.25">
      <c r="A118" s="46"/>
      <c r="B118" s="150"/>
      <c r="C118" s="715"/>
      <c r="D118" s="716"/>
      <c r="E118" s="151"/>
      <c r="F118" s="150"/>
      <c r="G118" s="165"/>
      <c r="H118" s="523"/>
      <c r="I118" s="435" t="str">
        <f>IF(G118="","",VLOOKUP(G118,Datos!$B$2:$C$21,2,FALSE))</f>
        <v/>
      </c>
      <c r="J118" s="435" t="str">
        <f t="shared" si="13"/>
        <v/>
      </c>
      <c r="K118" s="435" t="str">
        <f t="shared" si="14"/>
        <v/>
      </c>
      <c r="L118" s="435" t="str">
        <f t="shared" si="15"/>
        <v/>
      </c>
      <c r="M118" s="435" t="str">
        <f t="shared" si="11"/>
        <v/>
      </c>
      <c r="N118" s="435" t="str">
        <f t="shared" si="12"/>
        <v/>
      </c>
      <c r="O118" s="435" t="str">
        <f t="shared" si="16"/>
        <v/>
      </c>
      <c r="P118" s="157"/>
      <c r="Q118" s="524"/>
      <c r="R118" s="280"/>
    </row>
    <row r="119" spans="1:18" ht="33" customHeight="1" x14ac:dyDescent="0.25">
      <c r="A119" s="46"/>
      <c r="B119" s="150"/>
      <c r="C119" s="715"/>
      <c r="D119" s="716"/>
      <c r="E119" s="151"/>
      <c r="F119" s="150"/>
      <c r="G119" s="165"/>
      <c r="H119" s="523"/>
      <c r="I119" s="435" t="str">
        <f>IF(G119="","",VLOOKUP(G119,Datos!$B$2:$C$21,2,FALSE))</f>
        <v/>
      </c>
      <c r="J119" s="435" t="str">
        <f t="shared" si="13"/>
        <v/>
      </c>
      <c r="K119" s="435" t="str">
        <f t="shared" si="14"/>
        <v/>
      </c>
      <c r="L119" s="435" t="str">
        <f t="shared" si="15"/>
        <v/>
      </c>
      <c r="M119" s="435" t="str">
        <f t="shared" si="11"/>
        <v/>
      </c>
      <c r="N119" s="435" t="str">
        <f t="shared" si="12"/>
        <v/>
      </c>
      <c r="O119" s="435" t="str">
        <f t="shared" si="16"/>
        <v/>
      </c>
      <c r="P119" s="157"/>
      <c r="Q119" s="524"/>
      <c r="R119" s="280"/>
    </row>
    <row r="120" spans="1:18" ht="33" customHeight="1" x14ac:dyDescent="0.25">
      <c r="A120" s="46"/>
      <c r="B120" s="150"/>
      <c r="C120" s="715"/>
      <c r="D120" s="716"/>
      <c r="E120" s="151"/>
      <c r="F120" s="150"/>
      <c r="G120" s="165"/>
      <c r="H120" s="523"/>
      <c r="I120" s="435" t="str">
        <f>IF(G120="","",VLOOKUP(G120,Datos!$B$2:$C$21,2,FALSE))</f>
        <v/>
      </c>
      <c r="J120" s="435" t="str">
        <f t="shared" si="13"/>
        <v/>
      </c>
      <c r="K120" s="435" t="str">
        <f t="shared" si="14"/>
        <v/>
      </c>
      <c r="L120" s="435" t="str">
        <f t="shared" si="15"/>
        <v/>
      </c>
      <c r="M120" s="435" t="str">
        <f t="shared" si="11"/>
        <v/>
      </c>
      <c r="N120" s="435" t="str">
        <f t="shared" si="12"/>
        <v/>
      </c>
      <c r="O120" s="435" t="str">
        <f t="shared" si="16"/>
        <v/>
      </c>
      <c r="P120" s="157"/>
      <c r="Q120" s="524"/>
      <c r="R120" s="280"/>
    </row>
    <row r="121" spans="1:18" ht="33" customHeight="1" x14ac:dyDescent="0.25">
      <c r="A121" s="46"/>
      <c r="B121" s="150"/>
      <c r="C121" s="715"/>
      <c r="D121" s="716"/>
      <c r="E121" s="151"/>
      <c r="F121" s="150"/>
      <c r="G121" s="165"/>
      <c r="H121" s="523"/>
      <c r="I121" s="435" t="str">
        <f>IF(G121="","",VLOOKUP(G121,Datos!$B$2:$C$21,2,FALSE))</f>
        <v/>
      </c>
      <c r="J121" s="435" t="str">
        <f t="shared" si="13"/>
        <v/>
      </c>
      <c r="K121" s="435" t="str">
        <f t="shared" si="14"/>
        <v/>
      </c>
      <c r="L121" s="435" t="str">
        <f t="shared" si="15"/>
        <v/>
      </c>
      <c r="M121" s="435" t="str">
        <f t="shared" si="11"/>
        <v/>
      </c>
      <c r="N121" s="435" t="str">
        <f t="shared" si="12"/>
        <v/>
      </c>
      <c r="O121" s="435" t="str">
        <f t="shared" si="16"/>
        <v/>
      </c>
      <c r="P121" s="157"/>
      <c r="Q121" s="524"/>
      <c r="R121" s="280"/>
    </row>
    <row r="122" spans="1:18" ht="33" customHeight="1" x14ac:dyDescent="0.25">
      <c r="A122" s="46"/>
      <c r="B122" s="150"/>
      <c r="C122" s="715"/>
      <c r="D122" s="716"/>
      <c r="E122" s="151"/>
      <c r="F122" s="150"/>
      <c r="G122" s="165"/>
      <c r="H122" s="523"/>
      <c r="I122" s="435" t="str">
        <f>IF(G122="","",VLOOKUP(G122,Datos!$B$2:$C$21,2,FALSE))</f>
        <v/>
      </c>
      <c r="J122" s="435" t="str">
        <f t="shared" si="13"/>
        <v/>
      </c>
      <c r="K122" s="435" t="str">
        <f t="shared" si="14"/>
        <v/>
      </c>
      <c r="L122" s="435" t="str">
        <f t="shared" si="15"/>
        <v/>
      </c>
      <c r="M122" s="435" t="str">
        <f t="shared" si="11"/>
        <v/>
      </c>
      <c r="N122" s="435" t="str">
        <f t="shared" si="12"/>
        <v/>
      </c>
      <c r="O122" s="435" t="str">
        <f t="shared" si="16"/>
        <v/>
      </c>
      <c r="P122" s="157"/>
      <c r="Q122" s="524"/>
      <c r="R122" s="280"/>
    </row>
    <row r="123" spans="1:18" ht="33" customHeight="1" x14ac:dyDescent="0.25">
      <c r="A123" s="46"/>
      <c r="B123" s="150"/>
      <c r="C123" s="715"/>
      <c r="D123" s="716"/>
      <c r="E123" s="151"/>
      <c r="F123" s="150"/>
      <c r="G123" s="165"/>
      <c r="H123" s="523"/>
      <c r="I123" s="435" t="str">
        <f>IF(G123="","",VLOOKUP(G123,Datos!$B$2:$C$21,2,FALSE))</f>
        <v/>
      </c>
      <c r="J123" s="435" t="str">
        <f t="shared" si="13"/>
        <v/>
      </c>
      <c r="K123" s="435" t="str">
        <f t="shared" si="14"/>
        <v/>
      </c>
      <c r="L123" s="435" t="str">
        <f t="shared" si="15"/>
        <v/>
      </c>
      <c r="M123" s="435" t="str">
        <f t="shared" si="11"/>
        <v/>
      </c>
      <c r="N123" s="435" t="str">
        <f t="shared" si="12"/>
        <v/>
      </c>
      <c r="O123" s="435" t="str">
        <f t="shared" si="16"/>
        <v/>
      </c>
      <c r="P123" s="157"/>
      <c r="Q123" s="524"/>
      <c r="R123" s="280"/>
    </row>
    <row r="124" spans="1:18" ht="33" customHeight="1" x14ac:dyDescent="0.25">
      <c r="A124" s="46"/>
      <c r="B124" s="150"/>
      <c r="C124" s="715"/>
      <c r="D124" s="716"/>
      <c r="E124" s="151"/>
      <c r="F124" s="150"/>
      <c r="G124" s="165"/>
      <c r="H124" s="523"/>
      <c r="I124" s="435" t="str">
        <f>IF(G124="","",VLOOKUP(G124,Datos!$B$2:$C$21,2,FALSE))</f>
        <v/>
      </c>
      <c r="J124" s="435" t="str">
        <f t="shared" si="13"/>
        <v/>
      </c>
      <c r="K124" s="435" t="str">
        <f t="shared" si="14"/>
        <v/>
      </c>
      <c r="L124" s="435" t="str">
        <f t="shared" si="15"/>
        <v/>
      </c>
      <c r="M124" s="435" t="str">
        <f t="shared" si="11"/>
        <v/>
      </c>
      <c r="N124" s="435" t="str">
        <f t="shared" si="12"/>
        <v/>
      </c>
      <c r="O124" s="435" t="str">
        <f t="shared" si="16"/>
        <v/>
      </c>
      <c r="P124" s="157"/>
      <c r="Q124" s="524"/>
      <c r="R124" s="280"/>
    </row>
    <row r="125" spans="1:18" ht="33" customHeight="1" x14ac:dyDescent="0.25">
      <c r="A125" s="46"/>
      <c r="B125" s="150"/>
      <c r="C125" s="715"/>
      <c r="D125" s="716"/>
      <c r="E125" s="151"/>
      <c r="F125" s="150"/>
      <c r="G125" s="165"/>
      <c r="H125" s="523"/>
      <c r="I125" s="435" t="str">
        <f>IF(G125="","",VLOOKUP(G125,Datos!$B$2:$C$21,2,FALSE))</f>
        <v/>
      </c>
      <c r="J125" s="435" t="str">
        <f t="shared" si="13"/>
        <v/>
      </c>
      <c r="K125" s="435" t="str">
        <f t="shared" si="14"/>
        <v/>
      </c>
      <c r="L125" s="435" t="str">
        <f t="shared" si="15"/>
        <v/>
      </c>
      <c r="M125" s="435" t="str">
        <f t="shared" si="11"/>
        <v/>
      </c>
      <c r="N125" s="435" t="str">
        <f t="shared" si="12"/>
        <v/>
      </c>
      <c r="O125" s="435" t="str">
        <f t="shared" si="16"/>
        <v/>
      </c>
      <c r="P125" s="157"/>
      <c r="Q125" s="524"/>
      <c r="R125" s="280"/>
    </row>
    <row r="126" spans="1:18" ht="33" customHeight="1" x14ac:dyDescent="0.25">
      <c r="A126" s="46"/>
      <c r="B126" s="150"/>
      <c r="C126" s="715"/>
      <c r="D126" s="716"/>
      <c r="E126" s="151"/>
      <c r="F126" s="150"/>
      <c r="G126" s="165"/>
      <c r="H126" s="523"/>
      <c r="I126" s="435" t="str">
        <f>IF(G126="","",VLOOKUP(G126,Datos!$B$2:$C$21,2,FALSE))</f>
        <v/>
      </c>
      <c r="J126" s="435" t="str">
        <f t="shared" si="13"/>
        <v/>
      </c>
      <c r="K126" s="435" t="str">
        <f t="shared" si="14"/>
        <v/>
      </c>
      <c r="L126" s="435" t="str">
        <f t="shared" si="15"/>
        <v/>
      </c>
      <c r="M126" s="435" t="str">
        <f t="shared" si="11"/>
        <v/>
      </c>
      <c r="N126" s="435" t="str">
        <f t="shared" si="12"/>
        <v/>
      </c>
      <c r="O126" s="435" t="str">
        <f t="shared" si="16"/>
        <v/>
      </c>
      <c r="P126" s="157"/>
      <c r="Q126" s="524"/>
      <c r="R126" s="280"/>
    </row>
    <row r="127" spans="1:18" ht="33" customHeight="1" x14ac:dyDescent="0.25">
      <c r="A127" s="46"/>
      <c r="B127" s="150"/>
      <c r="C127" s="715"/>
      <c r="D127" s="716"/>
      <c r="E127" s="151"/>
      <c r="F127" s="150"/>
      <c r="G127" s="165"/>
      <c r="H127" s="523"/>
      <c r="I127" s="435" t="str">
        <f>IF(G127="","",VLOOKUP(G127,Datos!$B$2:$C$21,2,FALSE))</f>
        <v/>
      </c>
      <c r="J127" s="435" t="str">
        <f t="shared" si="13"/>
        <v/>
      </c>
      <c r="K127" s="435" t="str">
        <f t="shared" si="14"/>
        <v/>
      </c>
      <c r="L127" s="435" t="str">
        <f t="shared" si="15"/>
        <v/>
      </c>
      <c r="M127" s="435" t="str">
        <f t="shared" si="11"/>
        <v/>
      </c>
      <c r="N127" s="435" t="str">
        <f t="shared" si="12"/>
        <v/>
      </c>
      <c r="O127" s="435" t="str">
        <f t="shared" si="16"/>
        <v/>
      </c>
      <c r="P127" s="157"/>
      <c r="Q127" s="524"/>
      <c r="R127" s="280"/>
    </row>
    <row r="128" spans="1:18" ht="33" customHeight="1" x14ac:dyDescent="0.25">
      <c r="A128" s="46"/>
      <c r="B128" s="150"/>
      <c r="C128" s="715"/>
      <c r="D128" s="716"/>
      <c r="E128" s="151"/>
      <c r="F128" s="150"/>
      <c r="G128" s="165"/>
      <c r="H128" s="523"/>
      <c r="I128" s="435" t="str">
        <f>IF(G128="","",VLOOKUP(G128,Datos!$B$2:$C$21,2,FALSE))</f>
        <v/>
      </c>
      <c r="J128" s="435" t="str">
        <f t="shared" si="13"/>
        <v/>
      </c>
      <c r="K128" s="435" t="str">
        <f t="shared" si="14"/>
        <v/>
      </c>
      <c r="L128" s="435" t="str">
        <f t="shared" si="15"/>
        <v/>
      </c>
      <c r="M128" s="435" t="str">
        <f t="shared" si="11"/>
        <v/>
      </c>
      <c r="N128" s="435" t="str">
        <f t="shared" si="12"/>
        <v/>
      </c>
      <c r="O128" s="435" t="str">
        <f t="shared" si="16"/>
        <v/>
      </c>
      <c r="P128" s="157"/>
      <c r="Q128" s="524"/>
      <c r="R128" s="280"/>
    </row>
    <row r="129" spans="1:18" ht="33" customHeight="1" x14ac:dyDescent="0.25">
      <c r="A129" s="46"/>
      <c r="B129" s="150"/>
      <c r="C129" s="715"/>
      <c r="D129" s="716"/>
      <c r="E129" s="151"/>
      <c r="F129" s="150"/>
      <c r="G129" s="165"/>
      <c r="H129" s="523"/>
      <c r="I129" s="435" t="str">
        <f>IF(G129="","",VLOOKUP(G129,Datos!$B$2:$C$21,2,FALSE))</f>
        <v/>
      </c>
      <c r="J129" s="435" t="str">
        <f t="shared" si="13"/>
        <v/>
      </c>
      <c r="K129" s="435" t="str">
        <f t="shared" si="14"/>
        <v/>
      </c>
      <c r="L129" s="435" t="str">
        <f t="shared" si="15"/>
        <v/>
      </c>
      <c r="M129" s="435" t="str">
        <f t="shared" si="11"/>
        <v/>
      </c>
      <c r="N129" s="435" t="str">
        <f t="shared" si="12"/>
        <v/>
      </c>
      <c r="O129" s="435" t="str">
        <f t="shared" si="16"/>
        <v/>
      </c>
      <c r="P129" s="157"/>
      <c r="Q129" s="524"/>
      <c r="R129" s="280"/>
    </row>
    <row r="130" spans="1:18" ht="33" customHeight="1" x14ac:dyDescent="0.25">
      <c r="A130" s="46"/>
      <c r="B130" s="150"/>
      <c r="C130" s="715"/>
      <c r="D130" s="716"/>
      <c r="E130" s="151"/>
      <c r="F130" s="150"/>
      <c r="G130" s="165"/>
      <c r="H130" s="523"/>
      <c r="I130" s="435" t="str">
        <f>IF(G130="","",VLOOKUP(G130,Datos!$B$2:$C$21,2,FALSE))</f>
        <v/>
      </c>
      <c r="J130" s="435" t="str">
        <f t="shared" si="13"/>
        <v/>
      </c>
      <c r="K130" s="435" t="str">
        <f t="shared" si="14"/>
        <v/>
      </c>
      <c r="L130" s="435" t="str">
        <f t="shared" si="15"/>
        <v/>
      </c>
      <c r="M130" s="435" t="str">
        <f t="shared" si="11"/>
        <v/>
      </c>
      <c r="N130" s="435" t="str">
        <f t="shared" si="12"/>
        <v/>
      </c>
      <c r="O130" s="435" t="str">
        <f t="shared" si="16"/>
        <v/>
      </c>
      <c r="P130" s="157"/>
      <c r="Q130" s="524"/>
      <c r="R130" s="280"/>
    </row>
    <row r="131" spans="1:18" ht="33" customHeight="1" x14ac:dyDescent="0.25">
      <c r="A131" s="46"/>
      <c r="B131" s="150"/>
      <c r="C131" s="715"/>
      <c r="D131" s="716"/>
      <c r="E131" s="151"/>
      <c r="F131" s="150"/>
      <c r="G131" s="165"/>
      <c r="H131" s="523"/>
      <c r="I131" s="435" t="str">
        <f>IF(G131="","",VLOOKUP(G131,Datos!$B$2:$C$21,2,FALSE))</f>
        <v/>
      </c>
      <c r="J131" s="435" t="str">
        <f t="shared" si="13"/>
        <v/>
      </c>
      <c r="K131" s="435" t="str">
        <f t="shared" si="14"/>
        <v/>
      </c>
      <c r="L131" s="435" t="str">
        <f t="shared" si="15"/>
        <v/>
      </c>
      <c r="M131" s="435" t="str">
        <f t="shared" si="11"/>
        <v/>
      </c>
      <c r="N131" s="435" t="str">
        <f t="shared" si="12"/>
        <v/>
      </c>
      <c r="O131" s="435" t="str">
        <f t="shared" si="16"/>
        <v/>
      </c>
      <c r="P131" s="157"/>
      <c r="Q131" s="524"/>
      <c r="R131" s="280"/>
    </row>
    <row r="132" spans="1:18" ht="33" customHeight="1" x14ac:dyDescent="0.25">
      <c r="A132" s="46"/>
      <c r="B132" s="150"/>
      <c r="C132" s="715"/>
      <c r="D132" s="716"/>
      <c r="E132" s="151"/>
      <c r="F132" s="150"/>
      <c r="G132" s="165"/>
      <c r="H132" s="523"/>
      <c r="I132" s="435" t="str">
        <f>IF(G132="","",VLOOKUP(G132,Datos!$B$2:$C$21,2,FALSE))</f>
        <v/>
      </c>
      <c r="J132" s="435" t="str">
        <f t="shared" si="13"/>
        <v/>
      </c>
      <c r="K132" s="435" t="str">
        <f t="shared" si="14"/>
        <v/>
      </c>
      <c r="L132" s="435" t="str">
        <f t="shared" si="15"/>
        <v/>
      </c>
      <c r="M132" s="435" t="str">
        <f t="shared" si="11"/>
        <v/>
      </c>
      <c r="N132" s="435" t="str">
        <f t="shared" si="12"/>
        <v/>
      </c>
      <c r="O132" s="435" t="str">
        <f t="shared" si="16"/>
        <v/>
      </c>
      <c r="P132" s="157"/>
      <c r="Q132" s="524"/>
      <c r="R132" s="280"/>
    </row>
    <row r="133" spans="1:18" ht="33" customHeight="1" x14ac:dyDescent="0.25">
      <c r="A133" s="46"/>
      <c r="B133" s="150"/>
      <c r="C133" s="715"/>
      <c r="D133" s="716"/>
      <c r="E133" s="151"/>
      <c r="F133" s="150"/>
      <c r="G133" s="165"/>
      <c r="H133" s="523"/>
      <c r="I133" s="435" t="str">
        <f>IF(G133="","",VLOOKUP(G133,Datos!$B$2:$C$21,2,FALSE))</f>
        <v/>
      </c>
      <c r="J133" s="435" t="str">
        <f t="shared" si="13"/>
        <v/>
      </c>
      <c r="K133" s="435" t="str">
        <f t="shared" si="14"/>
        <v/>
      </c>
      <c r="L133" s="435" t="str">
        <f t="shared" si="15"/>
        <v/>
      </c>
      <c r="M133" s="435" t="str">
        <f t="shared" si="11"/>
        <v/>
      </c>
      <c r="N133" s="435" t="str">
        <f t="shared" si="12"/>
        <v/>
      </c>
      <c r="O133" s="435" t="str">
        <f t="shared" si="16"/>
        <v/>
      </c>
      <c r="P133" s="157"/>
      <c r="Q133" s="524"/>
      <c r="R133" s="280"/>
    </row>
    <row r="134" spans="1:18" ht="33" customHeight="1" x14ac:dyDescent="0.25">
      <c r="A134" s="46"/>
      <c r="B134" s="150"/>
      <c r="C134" s="715"/>
      <c r="D134" s="716"/>
      <c r="E134" s="151"/>
      <c r="F134" s="150"/>
      <c r="G134" s="165"/>
      <c r="H134" s="523"/>
      <c r="I134" s="435" t="str">
        <f>IF(G134="","",VLOOKUP(G134,Datos!$B$2:$C$21,2,FALSE))</f>
        <v/>
      </c>
      <c r="J134" s="435" t="str">
        <f t="shared" si="13"/>
        <v/>
      </c>
      <c r="K134" s="435" t="str">
        <f t="shared" si="14"/>
        <v/>
      </c>
      <c r="L134" s="435" t="str">
        <f t="shared" si="15"/>
        <v/>
      </c>
      <c r="M134" s="435" t="str">
        <f t="shared" si="11"/>
        <v/>
      </c>
      <c r="N134" s="435" t="str">
        <f t="shared" si="12"/>
        <v/>
      </c>
      <c r="O134" s="435" t="str">
        <f t="shared" si="16"/>
        <v/>
      </c>
      <c r="P134" s="157"/>
      <c r="Q134" s="524"/>
      <c r="R134" s="280"/>
    </row>
    <row r="135" spans="1:18" ht="33" customHeight="1" x14ac:dyDescent="0.25">
      <c r="A135" s="46"/>
      <c r="B135" s="150"/>
      <c r="C135" s="715"/>
      <c r="D135" s="716"/>
      <c r="E135" s="151"/>
      <c r="F135" s="150"/>
      <c r="G135" s="165"/>
      <c r="H135" s="523"/>
      <c r="I135" s="435" t="str">
        <f>IF(G135="","",VLOOKUP(G135,Datos!$B$2:$C$21,2,FALSE))</f>
        <v/>
      </c>
      <c r="J135" s="435" t="str">
        <f t="shared" si="13"/>
        <v/>
      </c>
      <c r="K135" s="435" t="str">
        <f t="shared" si="14"/>
        <v/>
      </c>
      <c r="L135" s="435" t="str">
        <f t="shared" si="15"/>
        <v/>
      </c>
      <c r="M135" s="435" t="str">
        <f t="shared" si="11"/>
        <v/>
      </c>
      <c r="N135" s="435" t="str">
        <f t="shared" si="12"/>
        <v/>
      </c>
      <c r="O135" s="435" t="str">
        <f t="shared" si="16"/>
        <v/>
      </c>
      <c r="P135" s="157"/>
      <c r="Q135" s="524"/>
      <c r="R135" s="280"/>
    </row>
    <row r="136" spans="1:18" ht="33" customHeight="1" x14ac:dyDescent="0.25">
      <c r="A136" s="46"/>
      <c r="B136" s="150"/>
      <c r="C136" s="715"/>
      <c r="D136" s="716"/>
      <c r="E136" s="151"/>
      <c r="F136" s="150"/>
      <c r="G136" s="165"/>
      <c r="H136" s="523"/>
      <c r="I136" s="435" t="str">
        <f>IF(G136="","",VLOOKUP(G136,Datos!$B$2:$C$21,2,FALSE))</f>
        <v/>
      </c>
      <c r="J136" s="435" t="str">
        <f t="shared" si="13"/>
        <v/>
      </c>
      <c r="K136" s="435" t="str">
        <f t="shared" si="14"/>
        <v/>
      </c>
      <c r="L136" s="435" t="str">
        <f t="shared" si="15"/>
        <v/>
      </c>
      <c r="M136" s="435" t="str">
        <f t="shared" si="11"/>
        <v/>
      </c>
      <c r="N136" s="435" t="str">
        <f t="shared" si="12"/>
        <v/>
      </c>
      <c r="O136" s="435" t="str">
        <f t="shared" si="16"/>
        <v/>
      </c>
      <c r="P136" s="157"/>
      <c r="Q136" s="524"/>
      <c r="R136" s="280"/>
    </row>
    <row r="137" spans="1:18" ht="33" customHeight="1" x14ac:dyDescent="0.25">
      <c r="A137" s="46"/>
      <c r="B137" s="150"/>
      <c r="C137" s="715"/>
      <c r="D137" s="716"/>
      <c r="E137" s="151"/>
      <c r="F137" s="150"/>
      <c r="G137" s="165"/>
      <c r="H137" s="523"/>
      <c r="I137" s="435" t="str">
        <f>IF(G137="","",VLOOKUP(G137,Datos!$B$2:$C$21,2,FALSE))</f>
        <v/>
      </c>
      <c r="J137" s="435" t="str">
        <f t="shared" si="13"/>
        <v/>
      </c>
      <c r="K137" s="435" t="str">
        <f t="shared" si="14"/>
        <v/>
      </c>
      <c r="L137" s="435" t="str">
        <f t="shared" si="15"/>
        <v/>
      </c>
      <c r="M137" s="435" t="str">
        <f t="shared" si="11"/>
        <v/>
      </c>
      <c r="N137" s="435" t="str">
        <f t="shared" si="12"/>
        <v/>
      </c>
      <c r="O137" s="435" t="str">
        <f t="shared" si="16"/>
        <v/>
      </c>
      <c r="P137" s="157"/>
      <c r="Q137" s="524"/>
      <c r="R137" s="280"/>
    </row>
    <row r="138" spans="1:18" ht="33" customHeight="1" x14ac:dyDescent="0.25">
      <c r="A138" s="46"/>
      <c r="B138" s="150"/>
      <c r="C138" s="715"/>
      <c r="D138" s="716"/>
      <c r="E138" s="151"/>
      <c r="F138" s="150"/>
      <c r="G138" s="165"/>
      <c r="H138" s="523"/>
      <c r="I138" s="435" t="str">
        <f>IF(G138="","",VLOOKUP(G138,Datos!$B$2:$C$21,2,FALSE))</f>
        <v/>
      </c>
      <c r="J138" s="435" t="str">
        <f t="shared" si="13"/>
        <v/>
      </c>
      <c r="K138" s="435" t="str">
        <f t="shared" si="14"/>
        <v/>
      </c>
      <c r="L138" s="435" t="str">
        <f t="shared" si="15"/>
        <v/>
      </c>
      <c r="M138" s="435" t="str">
        <f t="shared" si="11"/>
        <v/>
      </c>
      <c r="N138" s="435" t="str">
        <f t="shared" si="12"/>
        <v/>
      </c>
      <c r="O138" s="435" t="str">
        <f t="shared" si="16"/>
        <v/>
      </c>
      <c r="P138" s="157"/>
      <c r="Q138" s="524"/>
      <c r="R138" s="280"/>
    </row>
    <row r="139" spans="1:18" ht="33" customHeight="1" x14ac:dyDescent="0.25">
      <c r="A139" s="46"/>
      <c r="B139" s="150"/>
      <c r="C139" s="715"/>
      <c r="D139" s="716"/>
      <c r="E139" s="151"/>
      <c r="F139" s="150"/>
      <c r="G139" s="165"/>
      <c r="H139" s="523"/>
      <c r="I139" s="435" t="str">
        <f>IF(G139="","",VLOOKUP(G139,Datos!$B$2:$C$21,2,FALSE))</f>
        <v/>
      </c>
      <c r="J139" s="435" t="str">
        <f t="shared" si="13"/>
        <v/>
      </c>
      <c r="K139" s="435" t="str">
        <f t="shared" si="14"/>
        <v/>
      </c>
      <c r="L139" s="435" t="str">
        <f t="shared" si="15"/>
        <v/>
      </c>
      <c r="M139" s="435" t="str">
        <f t="shared" si="11"/>
        <v/>
      </c>
      <c r="N139" s="435" t="str">
        <f t="shared" si="12"/>
        <v/>
      </c>
      <c r="O139" s="435" t="str">
        <f t="shared" si="16"/>
        <v/>
      </c>
      <c r="P139" s="157"/>
      <c r="Q139" s="524"/>
      <c r="R139" s="280"/>
    </row>
    <row r="140" spans="1:18" ht="33" customHeight="1" x14ac:dyDescent="0.25">
      <c r="A140" s="46"/>
      <c r="B140" s="150"/>
      <c r="C140" s="715"/>
      <c r="D140" s="716"/>
      <c r="E140" s="151"/>
      <c r="F140" s="150"/>
      <c r="G140" s="165"/>
      <c r="H140" s="523"/>
      <c r="I140" s="435" t="str">
        <f>IF(G140="","",VLOOKUP(G140,Datos!$B$2:$C$21,2,FALSE))</f>
        <v/>
      </c>
      <c r="J140" s="435" t="str">
        <f t="shared" si="13"/>
        <v/>
      </c>
      <c r="K140" s="435" t="str">
        <f t="shared" si="14"/>
        <v/>
      </c>
      <c r="L140" s="435" t="str">
        <f t="shared" si="15"/>
        <v/>
      </c>
      <c r="M140" s="435" t="str">
        <f t="shared" si="11"/>
        <v/>
      </c>
      <c r="N140" s="435" t="str">
        <f t="shared" si="12"/>
        <v/>
      </c>
      <c r="O140" s="435" t="str">
        <f t="shared" si="16"/>
        <v/>
      </c>
      <c r="P140" s="157"/>
      <c r="Q140" s="524"/>
      <c r="R140" s="280"/>
    </row>
    <row r="141" spans="1:18" ht="33" customHeight="1" x14ac:dyDescent="0.25">
      <c r="A141" s="46"/>
      <c r="B141" s="150"/>
      <c r="C141" s="715"/>
      <c r="D141" s="716"/>
      <c r="E141" s="151"/>
      <c r="F141" s="150"/>
      <c r="G141" s="165"/>
      <c r="H141" s="523"/>
      <c r="I141" s="435" t="str">
        <f>IF(G141="","",VLOOKUP(G141,Datos!$B$2:$C$21,2,FALSE))</f>
        <v/>
      </c>
      <c r="J141" s="435" t="str">
        <f t="shared" si="13"/>
        <v/>
      </c>
      <c r="K141" s="435" t="str">
        <f t="shared" si="14"/>
        <v/>
      </c>
      <c r="L141" s="435" t="str">
        <f t="shared" si="15"/>
        <v/>
      </c>
      <c r="M141" s="435" t="str">
        <f t="shared" ref="M141:M204" si="17">IF(ISNUMBER(I141),(J141*8.33%),"")</f>
        <v/>
      </c>
      <c r="N141" s="435" t="str">
        <f t="shared" ref="N141:N204" si="18">IF(ISNUMBER(I141),(J141*9.15%),"")</f>
        <v/>
      </c>
      <c r="O141" s="435" t="str">
        <f t="shared" si="16"/>
        <v/>
      </c>
      <c r="P141" s="157"/>
      <c r="Q141" s="524"/>
      <c r="R141" s="280"/>
    </row>
    <row r="142" spans="1:18" ht="33" customHeight="1" x14ac:dyDescent="0.25">
      <c r="A142" s="46"/>
      <c r="B142" s="150"/>
      <c r="C142" s="715"/>
      <c r="D142" s="716"/>
      <c r="E142" s="151"/>
      <c r="F142" s="150"/>
      <c r="G142" s="165"/>
      <c r="H142" s="523"/>
      <c r="I142" s="435" t="str">
        <f>IF(G142="","",VLOOKUP(G142,Datos!$B$2:$C$21,2,FALSE))</f>
        <v/>
      </c>
      <c r="J142" s="435" t="str">
        <f t="shared" si="13"/>
        <v/>
      </c>
      <c r="K142" s="435" t="str">
        <f t="shared" si="14"/>
        <v/>
      </c>
      <c r="L142" s="435" t="str">
        <f t="shared" si="15"/>
        <v/>
      </c>
      <c r="M142" s="435" t="str">
        <f t="shared" si="17"/>
        <v/>
      </c>
      <c r="N142" s="435" t="str">
        <f t="shared" si="18"/>
        <v/>
      </c>
      <c r="O142" s="435" t="str">
        <f t="shared" si="16"/>
        <v/>
      </c>
      <c r="P142" s="157"/>
      <c r="Q142" s="524"/>
      <c r="R142" s="280"/>
    </row>
    <row r="143" spans="1:18" ht="33" customHeight="1" x14ac:dyDescent="0.25">
      <c r="A143" s="46"/>
      <c r="B143" s="150"/>
      <c r="C143" s="715"/>
      <c r="D143" s="716"/>
      <c r="E143" s="151"/>
      <c r="F143" s="150"/>
      <c r="G143" s="165"/>
      <c r="H143" s="523"/>
      <c r="I143" s="435" t="str">
        <f>IF(G143="","",VLOOKUP(G143,Datos!$B$2:$C$21,2,FALSE))</f>
        <v/>
      </c>
      <c r="J143" s="435" t="str">
        <f t="shared" si="13"/>
        <v/>
      </c>
      <c r="K143" s="435" t="str">
        <f t="shared" si="14"/>
        <v/>
      </c>
      <c r="L143" s="435" t="str">
        <f t="shared" si="15"/>
        <v/>
      </c>
      <c r="M143" s="435" t="str">
        <f t="shared" si="17"/>
        <v/>
      </c>
      <c r="N143" s="435" t="str">
        <f t="shared" si="18"/>
        <v/>
      </c>
      <c r="O143" s="435" t="str">
        <f t="shared" si="16"/>
        <v/>
      </c>
      <c r="P143" s="157"/>
      <c r="Q143" s="524"/>
      <c r="R143" s="280"/>
    </row>
    <row r="144" spans="1:18" ht="33" customHeight="1" x14ac:dyDescent="0.25">
      <c r="A144" s="46"/>
      <c r="B144" s="150"/>
      <c r="C144" s="715"/>
      <c r="D144" s="716"/>
      <c r="E144" s="151"/>
      <c r="F144" s="150"/>
      <c r="G144" s="165"/>
      <c r="H144" s="523"/>
      <c r="I144" s="435" t="str">
        <f>IF(G144="","",VLOOKUP(G144,Datos!$B$2:$C$21,2,FALSE))</f>
        <v/>
      </c>
      <c r="J144" s="435" t="str">
        <f t="shared" si="13"/>
        <v/>
      </c>
      <c r="K144" s="435" t="str">
        <f t="shared" si="14"/>
        <v/>
      </c>
      <c r="L144" s="435" t="str">
        <f t="shared" si="15"/>
        <v/>
      </c>
      <c r="M144" s="435" t="str">
        <f t="shared" si="17"/>
        <v/>
      </c>
      <c r="N144" s="435" t="str">
        <f t="shared" si="18"/>
        <v/>
      </c>
      <c r="O144" s="435" t="str">
        <f t="shared" si="16"/>
        <v/>
      </c>
      <c r="P144" s="157"/>
      <c r="Q144" s="524"/>
      <c r="R144" s="280"/>
    </row>
    <row r="145" spans="1:18" ht="33" customHeight="1" x14ac:dyDescent="0.25">
      <c r="A145" s="46"/>
      <c r="B145" s="150"/>
      <c r="C145" s="715"/>
      <c r="D145" s="716"/>
      <c r="E145" s="151"/>
      <c r="F145" s="150"/>
      <c r="G145" s="165"/>
      <c r="H145" s="523"/>
      <c r="I145" s="435" t="str">
        <f>IF(G145="","",VLOOKUP(G145,Datos!$B$2:$C$21,2,FALSE))</f>
        <v/>
      </c>
      <c r="J145" s="435" t="str">
        <f t="shared" si="13"/>
        <v/>
      </c>
      <c r="K145" s="435" t="str">
        <f t="shared" si="14"/>
        <v/>
      </c>
      <c r="L145" s="435" t="str">
        <f t="shared" si="15"/>
        <v/>
      </c>
      <c r="M145" s="435" t="str">
        <f t="shared" si="17"/>
        <v/>
      </c>
      <c r="N145" s="435" t="str">
        <f t="shared" si="18"/>
        <v/>
      </c>
      <c r="O145" s="435" t="str">
        <f t="shared" si="16"/>
        <v/>
      </c>
      <c r="P145" s="157"/>
      <c r="Q145" s="524"/>
      <c r="R145" s="280"/>
    </row>
    <row r="146" spans="1:18" ht="33" customHeight="1" x14ac:dyDescent="0.25">
      <c r="A146" s="46"/>
      <c r="B146" s="150"/>
      <c r="C146" s="715"/>
      <c r="D146" s="716"/>
      <c r="E146" s="151"/>
      <c r="F146" s="150"/>
      <c r="G146" s="165"/>
      <c r="H146" s="523"/>
      <c r="I146" s="435" t="str">
        <f>IF(G146="","",VLOOKUP(G146,Datos!$B$2:$C$21,2,FALSE))</f>
        <v/>
      </c>
      <c r="J146" s="435" t="str">
        <f t="shared" si="13"/>
        <v/>
      </c>
      <c r="K146" s="435" t="str">
        <f t="shared" si="14"/>
        <v/>
      </c>
      <c r="L146" s="435" t="str">
        <f t="shared" si="15"/>
        <v/>
      </c>
      <c r="M146" s="435" t="str">
        <f t="shared" si="17"/>
        <v/>
      </c>
      <c r="N146" s="435" t="str">
        <f t="shared" si="18"/>
        <v/>
      </c>
      <c r="O146" s="435" t="str">
        <f t="shared" si="16"/>
        <v/>
      </c>
      <c r="P146" s="157"/>
      <c r="Q146" s="524"/>
      <c r="R146" s="280"/>
    </row>
    <row r="147" spans="1:18" ht="33" customHeight="1" x14ac:dyDescent="0.25">
      <c r="A147" s="46"/>
      <c r="B147" s="150"/>
      <c r="C147" s="715"/>
      <c r="D147" s="716"/>
      <c r="E147" s="151"/>
      <c r="F147" s="150"/>
      <c r="G147" s="165"/>
      <c r="H147" s="523"/>
      <c r="I147" s="435" t="str">
        <f>IF(G147="","",VLOOKUP(G147,Datos!$B$2:$C$21,2,FALSE))</f>
        <v/>
      </c>
      <c r="J147" s="435" t="str">
        <f t="shared" si="13"/>
        <v/>
      </c>
      <c r="K147" s="435" t="str">
        <f t="shared" si="14"/>
        <v/>
      </c>
      <c r="L147" s="435" t="str">
        <f t="shared" si="15"/>
        <v/>
      </c>
      <c r="M147" s="435" t="str">
        <f t="shared" si="17"/>
        <v/>
      </c>
      <c r="N147" s="435" t="str">
        <f t="shared" si="18"/>
        <v/>
      </c>
      <c r="O147" s="435" t="str">
        <f t="shared" si="16"/>
        <v/>
      </c>
      <c r="P147" s="157"/>
      <c r="Q147" s="524"/>
      <c r="R147" s="280"/>
    </row>
    <row r="148" spans="1:18" ht="33" customHeight="1" x14ac:dyDescent="0.25">
      <c r="A148" s="46"/>
      <c r="B148" s="150"/>
      <c r="C148" s="715"/>
      <c r="D148" s="716"/>
      <c r="E148" s="151"/>
      <c r="F148" s="150"/>
      <c r="G148" s="165"/>
      <c r="H148" s="523"/>
      <c r="I148" s="435" t="str">
        <f>IF(G148="","",VLOOKUP(G148,Datos!$B$2:$C$21,2,FALSE))</f>
        <v/>
      </c>
      <c r="J148" s="435" t="str">
        <f t="shared" si="13"/>
        <v/>
      </c>
      <c r="K148" s="435" t="str">
        <f t="shared" si="14"/>
        <v/>
      </c>
      <c r="L148" s="435" t="str">
        <f t="shared" si="15"/>
        <v/>
      </c>
      <c r="M148" s="435" t="str">
        <f t="shared" si="17"/>
        <v/>
      </c>
      <c r="N148" s="435" t="str">
        <f t="shared" si="18"/>
        <v/>
      </c>
      <c r="O148" s="435" t="str">
        <f t="shared" si="16"/>
        <v/>
      </c>
      <c r="P148" s="157"/>
      <c r="Q148" s="524"/>
      <c r="R148" s="280"/>
    </row>
    <row r="149" spans="1:18" ht="33" customHeight="1" x14ac:dyDescent="0.25">
      <c r="A149" s="46"/>
      <c r="B149" s="150"/>
      <c r="C149" s="715"/>
      <c r="D149" s="716"/>
      <c r="E149" s="151"/>
      <c r="F149" s="150"/>
      <c r="G149" s="165"/>
      <c r="H149" s="523"/>
      <c r="I149" s="435" t="str">
        <f>IF(G149="","",VLOOKUP(G149,Datos!$B$2:$C$21,2,FALSE))</f>
        <v/>
      </c>
      <c r="J149" s="435" t="str">
        <f t="shared" si="13"/>
        <v/>
      </c>
      <c r="K149" s="435" t="str">
        <f t="shared" si="14"/>
        <v/>
      </c>
      <c r="L149" s="435" t="str">
        <f t="shared" si="15"/>
        <v/>
      </c>
      <c r="M149" s="435" t="str">
        <f t="shared" si="17"/>
        <v/>
      </c>
      <c r="N149" s="435" t="str">
        <f t="shared" si="18"/>
        <v/>
      </c>
      <c r="O149" s="435" t="str">
        <f t="shared" si="16"/>
        <v/>
      </c>
      <c r="P149" s="157"/>
      <c r="Q149" s="524"/>
      <c r="R149" s="280"/>
    </row>
    <row r="150" spans="1:18" ht="33" customHeight="1" x14ac:dyDescent="0.25">
      <c r="A150" s="46"/>
      <c r="B150" s="150"/>
      <c r="C150" s="715"/>
      <c r="D150" s="716"/>
      <c r="E150" s="151"/>
      <c r="F150" s="150"/>
      <c r="G150" s="165"/>
      <c r="H150" s="523"/>
      <c r="I150" s="435" t="str">
        <f>IF(G150="","",VLOOKUP(G150,Datos!$B$2:$C$21,2,FALSE))</f>
        <v/>
      </c>
      <c r="J150" s="435" t="str">
        <f t="shared" si="13"/>
        <v/>
      </c>
      <c r="K150" s="435" t="str">
        <f t="shared" si="14"/>
        <v/>
      </c>
      <c r="L150" s="435" t="str">
        <f t="shared" si="15"/>
        <v/>
      </c>
      <c r="M150" s="435" t="str">
        <f t="shared" si="17"/>
        <v/>
      </c>
      <c r="N150" s="435" t="str">
        <f t="shared" si="18"/>
        <v/>
      </c>
      <c r="O150" s="435" t="str">
        <f t="shared" si="16"/>
        <v/>
      </c>
      <c r="P150" s="157"/>
      <c r="Q150" s="524"/>
      <c r="R150" s="280"/>
    </row>
    <row r="151" spans="1:18" ht="33" customHeight="1" x14ac:dyDescent="0.25">
      <c r="A151" s="46"/>
      <c r="B151" s="150"/>
      <c r="C151" s="715"/>
      <c r="D151" s="716"/>
      <c r="E151" s="151"/>
      <c r="F151" s="150"/>
      <c r="G151" s="165"/>
      <c r="H151" s="523"/>
      <c r="I151" s="435" t="str">
        <f>IF(G151="","",VLOOKUP(G151,Datos!$B$2:$C$21,2,FALSE))</f>
        <v/>
      </c>
      <c r="J151" s="435" t="str">
        <f t="shared" si="13"/>
        <v/>
      </c>
      <c r="K151" s="435" t="str">
        <f t="shared" si="14"/>
        <v/>
      </c>
      <c r="L151" s="435" t="str">
        <f t="shared" si="15"/>
        <v/>
      </c>
      <c r="M151" s="435" t="str">
        <f t="shared" si="17"/>
        <v/>
      </c>
      <c r="N151" s="435" t="str">
        <f t="shared" si="18"/>
        <v/>
      </c>
      <c r="O151" s="435" t="str">
        <f t="shared" si="16"/>
        <v/>
      </c>
      <c r="P151" s="157"/>
      <c r="Q151" s="524"/>
      <c r="R151" s="280"/>
    </row>
    <row r="152" spans="1:18" ht="33" customHeight="1" x14ac:dyDescent="0.25">
      <c r="A152" s="46"/>
      <c r="B152" s="150"/>
      <c r="C152" s="715"/>
      <c r="D152" s="716"/>
      <c r="E152" s="151"/>
      <c r="F152" s="150"/>
      <c r="G152" s="165"/>
      <c r="H152" s="523"/>
      <c r="I152" s="435" t="str">
        <f>IF(G152="","",VLOOKUP(G152,Datos!$B$2:$C$21,2,FALSE))</f>
        <v/>
      </c>
      <c r="J152" s="435" t="str">
        <f t="shared" si="13"/>
        <v/>
      </c>
      <c r="K152" s="435" t="str">
        <f t="shared" si="14"/>
        <v/>
      </c>
      <c r="L152" s="435" t="str">
        <f t="shared" si="15"/>
        <v/>
      </c>
      <c r="M152" s="435" t="str">
        <f t="shared" si="17"/>
        <v/>
      </c>
      <c r="N152" s="435" t="str">
        <f t="shared" si="18"/>
        <v/>
      </c>
      <c r="O152" s="435" t="str">
        <f t="shared" si="16"/>
        <v/>
      </c>
      <c r="P152" s="157"/>
      <c r="Q152" s="524"/>
      <c r="R152" s="280"/>
    </row>
    <row r="153" spans="1:18" ht="33" customHeight="1" x14ac:dyDescent="0.25">
      <c r="A153" s="46"/>
      <c r="B153" s="150"/>
      <c r="C153" s="715"/>
      <c r="D153" s="716"/>
      <c r="E153" s="151"/>
      <c r="F153" s="150"/>
      <c r="G153" s="165"/>
      <c r="H153" s="523"/>
      <c r="I153" s="435" t="str">
        <f>IF(G153="","",VLOOKUP(G153,Datos!$B$2:$C$21,2,FALSE))</f>
        <v/>
      </c>
      <c r="J153" s="435" t="str">
        <f t="shared" si="13"/>
        <v/>
      </c>
      <c r="K153" s="435" t="str">
        <f t="shared" si="14"/>
        <v/>
      </c>
      <c r="L153" s="435" t="str">
        <f t="shared" si="15"/>
        <v/>
      </c>
      <c r="M153" s="435" t="str">
        <f t="shared" si="17"/>
        <v/>
      </c>
      <c r="N153" s="435" t="str">
        <f t="shared" si="18"/>
        <v/>
      </c>
      <c r="O153" s="435" t="str">
        <f t="shared" si="16"/>
        <v/>
      </c>
      <c r="P153" s="157"/>
      <c r="Q153" s="524"/>
      <c r="R153" s="280"/>
    </row>
    <row r="154" spans="1:18" ht="33" customHeight="1" x14ac:dyDescent="0.25">
      <c r="A154" s="46"/>
      <c r="B154" s="150"/>
      <c r="C154" s="715"/>
      <c r="D154" s="716"/>
      <c r="E154" s="151"/>
      <c r="F154" s="150"/>
      <c r="G154" s="165"/>
      <c r="H154" s="523"/>
      <c r="I154" s="435" t="str">
        <f>IF(G154="","",VLOOKUP(G154,Datos!$B$2:$C$21,2,FALSE))</f>
        <v/>
      </c>
      <c r="J154" s="435" t="str">
        <f t="shared" si="13"/>
        <v/>
      </c>
      <c r="K154" s="435" t="str">
        <f t="shared" si="14"/>
        <v/>
      </c>
      <c r="L154" s="435" t="str">
        <f t="shared" si="15"/>
        <v/>
      </c>
      <c r="M154" s="435" t="str">
        <f t="shared" si="17"/>
        <v/>
      </c>
      <c r="N154" s="435" t="str">
        <f t="shared" si="18"/>
        <v/>
      </c>
      <c r="O154" s="435" t="str">
        <f t="shared" si="16"/>
        <v/>
      </c>
      <c r="P154" s="157"/>
      <c r="Q154" s="524"/>
      <c r="R154" s="280"/>
    </row>
    <row r="155" spans="1:18" ht="33" customHeight="1" x14ac:dyDescent="0.25">
      <c r="A155" s="46"/>
      <c r="B155" s="150"/>
      <c r="C155" s="715"/>
      <c r="D155" s="716"/>
      <c r="E155" s="151"/>
      <c r="F155" s="150"/>
      <c r="G155" s="165"/>
      <c r="H155" s="523"/>
      <c r="I155" s="435" t="str">
        <f>IF(G155="","",VLOOKUP(G155,Datos!$B$2:$C$21,2,FALSE))</f>
        <v/>
      </c>
      <c r="J155" s="435" t="str">
        <f t="shared" si="13"/>
        <v/>
      </c>
      <c r="K155" s="435" t="str">
        <f t="shared" si="14"/>
        <v/>
      </c>
      <c r="L155" s="435" t="str">
        <f t="shared" si="15"/>
        <v/>
      </c>
      <c r="M155" s="435" t="str">
        <f t="shared" si="17"/>
        <v/>
      </c>
      <c r="N155" s="435" t="str">
        <f t="shared" si="18"/>
        <v/>
      </c>
      <c r="O155" s="435" t="str">
        <f t="shared" si="16"/>
        <v/>
      </c>
      <c r="P155" s="157"/>
      <c r="Q155" s="524"/>
      <c r="R155" s="280"/>
    </row>
    <row r="156" spans="1:18" ht="33" customHeight="1" x14ac:dyDescent="0.25">
      <c r="A156" s="46"/>
      <c r="B156" s="150"/>
      <c r="C156" s="715"/>
      <c r="D156" s="716"/>
      <c r="E156" s="151"/>
      <c r="F156" s="150"/>
      <c r="G156" s="165"/>
      <c r="H156" s="523"/>
      <c r="I156" s="435" t="str">
        <f>IF(G156="","",VLOOKUP(G156,Datos!$B$2:$C$21,2,FALSE))</f>
        <v/>
      </c>
      <c r="J156" s="435" t="str">
        <f t="shared" si="13"/>
        <v/>
      </c>
      <c r="K156" s="435" t="str">
        <f t="shared" si="14"/>
        <v/>
      </c>
      <c r="L156" s="435" t="str">
        <f t="shared" si="15"/>
        <v/>
      </c>
      <c r="M156" s="435" t="str">
        <f t="shared" si="17"/>
        <v/>
      </c>
      <c r="N156" s="435" t="str">
        <f t="shared" si="18"/>
        <v/>
      </c>
      <c r="O156" s="435" t="str">
        <f t="shared" si="16"/>
        <v/>
      </c>
      <c r="P156" s="157"/>
      <c r="Q156" s="524"/>
      <c r="R156" s="280"/>
    </row>
    <row r="157" spans="1:18" ht="33" customHeight="1" x14ac:dyDescent="0.25">
      <c r="A157" s="46"/>
      <c r="B157" s="150"/>
      <c r="C157" s="715"/>
      <c r="D157" s="716"/>
      <c r="E157" s="151"/>
      <c r="F157" s="150"/>
      <c r="G157" s="165"/>
      <c r="H157" s="523"/>
      <c r="I157" s="435" t="str">
        <f>IF(G157="","",VLOOKUP(G157,Datos!$B$2:$C$21,2,FALSE))</f>
        <v/>
      </c>
      <c r="J157" s="435" t="str">
        <f t="shared" si="13"/>
        <v/>
      </c>
      <c r="K157" s="435" t="str">
        <f t="shared" si="14"/>
        <v/>
      </c>
      <c r="L157" s="435" t="str">
        <f t="shared" si="15"/>
        <v/>
      </c>
      <c r="M157" s="435" t="str">
        <f t="shared" si="17"/>
        <v/>
      </c>
      <c r="N157" s="435" t="str">
        <f t="shared" si="18"/>
        <v/>
      </c>
      <c r="O157" s="435" t="str">
        <f t="shared" si="16"/>
        <v/>
      </c>
      <c r="P157" s="157"/>
      <c r="Q157" s="524"/>
      <c r="R157" s="280"/>
    </row>
    <row r="158" spans="1:18" ht="33" customHeight="1" x14ac:dyDescent="0.25">
      <c r="A158" s="46"/>
      <c r="B158" s="150"/>
      <c r="C158" s="715"/>
      <c r="D158" s="716"/>
      <c r="E158" s="151"/>
      <c r="F158" s="150"/>
      <c r="G158" s="165"/>
      <c r="H158" s="523"/>
      <c r="I158" s="435" t="str">
        <f>IF(G158="","",VLOOKUP(G158,Datos!$B$2:$C$21,2,FALSE))</f>
        <v/>
      </c>
      <c r="J158" s="435" t="str">
        <f t="shared" si="13"/>
        <v/>
      </c>
      <c r="K158" s="435" t="str">
        <f t="shared" si="14"/>
        <v/>
      </c>
      <c r="L158" s="435" t="str">
        <f t="shared" si="15"/>
        <v/>
      </c>
      <c r="M158" s="435" t="str">
        <f t="shared" si="17"/>
        <v/>
      </c>
      <c r="N158" s="435" t="str">
        <f t="shared" si="18"/>
        <v/>
      </c>
      <c r="O158" s="435" t="str">
        <f t="shared" si="16"/>
        <v/>
      </c>
      <c r="P158" s="157"/>
      <c r="Q158" s="524"/>
      <c r="R158" s="280"/>
    </row>
    <row r="159" spans="1:18" ht="33" customHeight="1" x14ac:dyDescent="0.25">
      <c r="A159" s="46"/>
      <c r="B159" s="150"/>
      <c r="C159" s="715"/>
      <c r="D159" s="716"/>
      <c r="E159" s="151"/>
      <c r="F159" s="150"/>
      <c r="G159" s="165"/>
      <c r="H159" s="523"/>
      <c r="I159" s="435" t="str">
        <f>IF(G159="","",VLOOKUP(G159,Datos!$B$2:$C$21,2,FALSE))</f>
        <v/>
      </c>
      <c r="J159" s="435" t="str">
        <f t="shared" si="13"/>
        <v/>
      </c>
      <c r="K159" s="435" t="str">
        <f t="shared" si="14"/>
        <v/>
      </c>
      <c r="L159" s="435" t="str">
        <f t="shared" si="15"/>
        <v/>
      </c>
      <c r="M159" s="435" t="str">
        <f t="shared" si="17"/>
        <v/>
      </c>
      <c r="N159" s="435" t="str">
        <f t="shared" si="18"/>
        <v/>
      </c>
      <c r="O159" s="435" t="str">
        <f t="shared" si="16"/>
        <v/>
      </c>
      <c r="P159" s="157"/>
      <c r="Q159" s="524"/>
      <c r="R159" s="280"/>
    </row>
    <row r="160" spans="1:18" ht="33" customHeight="1" x14ac:dyDescent="0.25">
      <c r="A160" s="46"/>
      <c r="B160" s="150"/>
      <c r="C160" s="715"/>
      <c r="D160" s="716"/>
      <c r="E160" s="151"/>
      <c r="F160" s="150"/>
      <c r="G160" s="165"/>
      <c r="H160" s="523"/>
      <c r="I160" s="435" t="str">
        <f>IF(G160="","",VLOOKUP(G160,Datos!$B$2:$C$21,2,FALSE))</f>
        <v/>
      </c>
      <c r="J160" s="435" t="str">
        <f t="shared" si="13"/>
        <v/>
      </c>
      <c r="K160" s="435" t="str">
        <f t="shared" si="14"/>
        <v/>
      </c>
      <c r="L160" s="435" t="str">
        <f t="shared" si="15"/>
        <v/>
      </c>
      <c r="M160" s="435" t="str">
        <f t="shared" si="17"/>
        <v/>
      </c>
      <c r="N160" s="435" t="str">
        <f t="shared" si="18"/>
        <v/>
      </c>
      <c r="O160" s="435" t="str">
        <f t="shared" si="16"/>
        <v/>
      </c>
      <c r="P160" s="157"/>
      <c r="Q160" s="524"/>
      <c r="R160" s="280"/>
    </row>
    <row r="161" spans="1:18" ht="33" customHeight="1" x14ac:dyDescent="0.25">
      <c r="A161" s="46"/>
      <c r="B161" s="150"/>
      <c r="C161" s="715"/>
      <c r="D161" s="716"/>
      <c r="E161" s="151"/>
      <c r="F161" s="150"/>
      <c r="G161" s="165"/>
      <c r="H161" s="523"/>
      <c r="I161" s="435" t="str">
        <f>IF(G161="","",VLOOKUP(G161,Datos!$B$2:$C$21,2,FALSE))</f>
        <v/>
      </c>
      <c r="J161" s="435" t="str">
        <f t="shared" si="13"/>
        <v/>
      </c>
      <c r="K161" s="435" t="str">
        <f t="shared" si="14"/>
        <v/>
      </c>
      <c r="L161" s="435" t="str">
        <f t="shared" si="15"/>
        <v/>
      </c>
      <c r="M161" s="435" t="str">
        <f t="shared" si="17"/>
        <v/>
      </c>
      <c r="N161" s="435" t="str">
        <f t="shared" si="18"/>
        <v/>
      </c>
      <c r="O161" s="435" t="str">
        <f t="shared" si="16"/>
        <v/>
      </c>
      <c r="P161" s="157"/>
      <c r="Q161" s="524"/>
      <c r="R161" s="280"/>
    </row>
    <row r="162" spans="1:18" ht="33" customHeight="1" x14ac:dyDescent="0.25">
      <c r="A162" s="46"/>
      <c r="B162" s="150"/>
      <c r="C162" s="715"/>
      <c r="D162" s="716"/>
      <c r="E162" s="151"/>
      <c r="F162" s="150"/>
      <c r="G162" s="165"/>
      <c r="H162" s="523"/>
      <c r="I162" s="435" t="str">
        <f>IF(G162="","",VLOOKUP(G162,Datos!$B$2:$C$21,2,FALSE))</f>
        <v/>
      </c>
      <c r="J162" s="435" t="str">
        <f t="shared" si="13"/>
        <v/>
      </c>
      <c r="K162" s="435" t="str">
        <f t="shared" si="14"/>
        <v/>
      </c>
      <c r="L162" s="435" t="str">
        <f t="shared" si="15"/>
        <v/>
      </c>
      <c r="M162" s="435" t="str">
        <f t="shared" si="17"/>
        <v/>
      </c>
      <c r="N162" s="435" t="str">
        <f t="shared" si="18"/>
        <v/>
      </c>
      <c r="O162" s="435" t="str">
        <f t="shared" si="16"/>
        <v/>
      </c>
      <c r="P162" s="157"/>
      <c r="Q162" s="524"/>
      <c r="R162" s="280"/>
    </row>
    <row r="163" spans="1:18" ht="33" customHeight="1" x14ac:dyDescent="0.25">
      <c r="A163" s="46"/>
      <c r="B163" s="150"/>
      <c r="C163" s="715"/>
      <c r="D163" s="716"/>
      <c r="E163" s="151"/>
      <c r="F163" s="150"/>
      <c r="G163" s="165"/>
      <c r="H163" s="523"/>
      <c r="I163" s="435" t="str">
        <f>IF(G163="","",VLOOKUP(G163,Datos!$B$2:$C$21,2,FALSE))</f>
        <v/>
      </c>
      <c r="J163" s="435" t="str">
        <f t="shared" si="13"/>
        <v/>
      </c>
      <c r="K163" s="435" t="str">
        <f t="shared" si="14"/>
        <v/>
      </c>
      <c r="L163" s="435" t="str">
        <f t="shared" si="15"/>
        <v/>
      </c>
      <c r="M163" s="435" t="str">
        <f t="shared" si="17"/>
        <v/>
      </c>
      <c r="N163" s="435" t="str">
        <f t="shared" si="18"/>
        <v/>
      </c>
      <c r="O163" s="435" t="str">
        <f t="shared" si="16"/>
        <v/>
      </c>
      <c r="P163" s="157"/>
      <c r="Q163" s="524"/>
      <c r="R163" s="280"/>
    </row>
    <row r="164" spans="1:18" ht="33" customHeight="1" x14ac:dyDescent="0.25">
      <c r="A164" s="46"/>
      <c r="B164" s="150"/>
      <c r="C164" s="715"/>
      <c r="D164" s="716"/>
      <c r="E164" s="151"/>
      <c r="F164" s="150"/>
      <c r="G164" s="165"/>
      <c r="H164" s="523"/>
      <c r="I164" s="435" t="str">
        <f>IF(G164="","",VLOOKUP(G164,Datos!$B$2:$C$21,2,FALSE))</f>
        <v/>
      </c>
      <c r="J164" s="435" t="str">
        <f t="shared" si="13"/>
        <v/>
      </c>
      <c r="K164" s="435" t="str">
        <f t="shared" si="14"/>
        <v/>
      </c>
      <c r="L164" s="435" t="str">
        <f t="shared" si="15"/>
        <v/>
      </c>
      <c r="M164" s="435" t="str">
        <f t="shared" si="17"/>
        <v/>
      </c>
      <c r="N164" s="435" t="str">
        <f t="shared" si="18"/>
        <v/>
      </c>
      <c r="O164" s="435" t="str">
        <f t="shared" si="16"/>
        <v/>
      </c>
      <c r="P164" s="157"/>
      <c r="Q164" s="524"/>
      <c r="R164" s="280"/>
    </row>
    <row r="165" spans="1:18" ht="33" customHeight="1" x14ac:dyDescent="0.25">
      <c r="A165" s="46"/>
      <c r="B165" s="150"/>
      <c r="C165" s="715"/>
      <c r="D165" s="716"/>
      <c r="E165" s="151"/>
      <c r="F165" s="150"/>
      <c r="G165" s="165"/>
      <c r="H165" s="523"/>
      <c r="I165" s="435" t="str">
        <f>IF(G165="","",VLOOKUP(G165,Datos!$B$2:$C$21,2,FALSE))</f>
        <v/>
      </c>
      <c r="J165" s="435" t="str">
        <f t="shared" si="13"/>
        <v/>
      </c>
      <c r="K165" s="435" t="str">
        <f t="shared" si="14"/>
        <v/>
      </c>
      <c r="L165" s="435" t="str">
        <f t="shared" si="15"/>
        <v/>
      </c>
      <c r="M165" s="435" t="str">
        <f t="shared" si="17"/>
        <v/>
      </c>
      <c r="N165" s="435" t="str">
        <f t="shared" si="18"/>
        <v/>
      </c>
      <c r="O165" s="435" t="str">
        <f t="shared" si="16"/>
        <v/>
      </c>
      <c r="P165" s="157"/>
      <c r="Q165" s="524"/>
      <c r="R165" s="280"/>
    </row>
    <row r="166" spans="1:18" ht="33" customHeight="1" x14ac:dyDescent="0.25">
      <c r="A166" s="46"/>
      <c r="B166" s="150"/>
      <c r="C166" s="715"/>
      <c r="D166" s="716"/>
      <c r="E166" s="151"/>
      <c r="F166" s="150"/>
      <c r="G166" s="165"/>
      <c r="H166" s="523"/>
      <c r="I166" s="435" t="str">
        <f>IF(G166="","",VLOOKUP(G166,Datos!$B$2:$C$21,2,FALSE))</f>
        <v/>
      </c>
      <c r="J166" s="435" t="str">
        <f t="shared" si="13"/>
        <v/>
      </c>
      <c r="K166" s="435" t="str">
        <f t="shared" si="14"/>
        <v/>
      </c>
      <c r="L166" s="435" t="str">
        <f t="shared" si="15"/>
        <v/>
      </c>
      <c r="M166" s="435" t="str">
        <f t="shared" si="17"/>
        <v/>
      </c>
      <c r="N166" s="435" t="str">
        <f t="shared" si="18"/>
        <v/>
      </c>
      <c r="O166" s="435" t="str">
        <f t="shared" si="16"/>
        <v/>
      </c>
      <c r="P166" s="157"/>
      <c r="Q166" s="524"/>
      <c r="R166" s="280"/>
    </row>
    <row r="167" spans="1:18" ht="33" customHeight="1" x14ac:dyDescent="0.25">
      <c r="A167" s="46"/>
      <c r="B167" s="150"/>
      <c r="C167" s="715"/>
      <c r="D167" s="716"/>
      <c r="E167" s="151"/>
      <c r="F167" s="150"/>
      <c r="G167" s="165"/>
      <c r="H167" s="523"/>
      <c r="I167" s="435" t="str">
        <f>IF(G167="","",VLOOKUP(G167,Datos!$B$2:$C$21,2,FALSE))</f>
        <v/>
      </c>
      <c r="J167" s="435" t="str">
        <f t="shared" si="13"/>
        <v/>
      </c>
      <c r="K167" s="435" t="str">
        <f t="shared" si="14"/>
        <v/>
      </c>
      <c r="L167" s="435" t="str">
        <f t="shared" si="15"/>
        <v/>
      </c>
      <c r="M167" s="435" t="str">
        <f t="shared" si="17"/>
        <v/>
      </c>
      <c r="N167" s="435" t="str">
        <f t="shared" si="18"/>
        <v/>
      </c>
      <c r="O167" s="435" t="str">
        <f t="shared" si="16"/>
        <v/>
      </c>
      <c r="P167" s="157"/>
      <c r="Q167" s="524"/>
      <c r="R167" s="280"/>
    </row>
    <row r="168" spans="1:18" ht="33" customHeight="1" x14ac:dyDescent="0.25">
      <c r="A168" s="46"/>
      <c r="B168" s="150"/>
      <c r="C168" s="715"/>
      <c r="D168" s="716"/>
      <c r="E168" s="151"/>
      <c r="F168" s="150"/>
      <c r="G168" s="165"/>
      <c r="H168" s="523"/>
      <c r="I168" s="435" t="str">
        <f>IF(G168="","",VLOOKUP(G168,Datos!$B$2:$C$21,2,FALSE))</f>
        <v/>
      </c>
      <c r="J168" s="435" t="str">
        <f t="shared" si="13"/>
        <v/>
      </c>
      <c r="K168" s="435" t="str">
        <f t="shared" si="14"/>
        <v/>
      </c>
      <c r="L168" s="435" t="str">
        <f t="shared" si="15"/>
        <v/>
      </c>
      <c r="M168" s="435" t="str">
        <f t="shared" si="17"/>
        <v/>
      </c>
      <c r="N168" s="435" t="str">
        <f t="shared" si="18"/>
        <v/>
      </c>
      <c r="O168" s="435" t="str">
        <f t="shared" si="16"/>
        <v/>
      </c>
      <c r="P168" s="157"/>
      <c r="Q168" s="524"/>
      <c r="R168" s="280"/>
    </row>
    <row r="169" spans="1:18" ht="33" customHeight="1" x14ac:dyDescent="0.25">
      <c r="A169" s="46"/>
      <c r="B169" s="150"/>
      <c r="C169" s="715"/>
      <c r="D169" s="716"/>
      <c r="E169" s="151"/>
      <c r="F169" s="150"/>
      <c r="G169" s="165"/>
      <c r="H169" s="523"/>
      <c r="I169" s="435" t="str">
        <f>IF(G169="","",VLOOKUP(G169,Datos!$B$2:$C$21,2,FALSE))</f>
        <v/>
      </c>
      <c r="J169" s="435" t="str">
        <f t="shared" si="13"/>
        <v/>
      </c>
      <c r="K169" s="435" t="str">
        <f t="shared" si="14"/>
        <v/>
      </c>
      <c r="L169" s="435" t="str">
        <f t="shared" si="15"/>
        <v/>
      </c>
      <c r="M169" s="435" t="str">
        <f t="shared" si="17"/>
        <v/>
      </c>
      <c r="N169" s="435" t="str">
        <f t="shared" si="18"/>
        <v/>
      </c>
      <c r="O169" s="435" t="str">
        <f t="shared" si="16"/>
        <v/>
      </c>
      <c r="P169" s="157"/>
      <c r="Q169" s="524"/>
      <c r="R169" s="280"/>
    </row>
    <row r="170" spans="1:18" ht="33" customHeight="1" x14ac:dyDescent="0.25">
      <c r="A170" s="46"/>
      <c r="B170" s="150"/>
      <c r="C170" s="715"/>
      <c r="D170" s="716"/>
      <c r="E170" s="151"/>
      <c r="F170" s="150"/>
      <c r="G170" s="165"/>
      <c r="H170" s="523"/>
      <c r="I170" s="435" t="str">
        <f>IF(G170="","",VLOOKUP(G170,Datos!$B$2:$C$21,2,FALSE))</f>
        <v/>
      </c>
      <c r="J170" s="435" t="str">
        <f t="shared" si="13"/>
        <v/>
      </c>
      <c r="K170" s="435" t="str">
        <f t="shared" si="14"/>
        <v/>
      </c>
      <c r="L170" s="435" t="str">
        <f t="shared" si="15"/>
        <v/>
      </c>
      <c r="M170" s="435" t="str">
        <f t="shared" si="17"/>
        <v/>
      </c>
      <c r="N170" s="435" t="str">
        <f t="shared" si="18"/>
        <v/>
      </c>
      <c r="O170" s="435" t="str">
        <f t="shared" si="16"/>
        <v/>
      </c>
      <c r="P170" s="157"/>
      <c r="Q170" s="524"/>
      <c r="R170" s="280"/>
    </row>
    <row r="171" spans="1:18" ht="33" customHeight="1" x14ac:dyDescent="0.25">
      <c r="A171" s="46"/>
      <c r="B171" s="150"/>
      <c r="C171" s="715"/>
      <c r="D171" s="716"/>
      <c r="E171" s="151"/>
      <c r="F171" s="150"/>
      <c r="G171" s="165"/>
      <c r="H171" s="523"/>
      <c r="I171" s="435" t="str">
        <f>IF(G171="","",VLOOKUP(G171,Datos!$B$2:$C$21,2,FALSE))</f>
        <v/>
      </c>
      <c r="J171" s="435" t="str">
        <f t="shared" ref="J171:J203" si="19">IF(ISNUMBER(I171),((I171*12)*F171),"")</f>
        <v/>
      </c>
      <c r="K171" s="435" t="str">
        <f t="shared" ref="K171:K203" si="20">IF(ISNUMBER(I171),(J171/12),"")</f>
        <v/>
      </c>
      <c r="L171" s="435" t="str">
        <f t="shared" ref="L171:L203" si="21">IF(ISNUMBER(I171),($E$512*F171),"")</f>
        <v/>
      </c>
      <c r="M171" s="435" t="str">
        <f t="shared" si="17"/>
        <v/>
      </c>
      <c r="N171" s="435" t="str">
        <f t="shared" si="18"/>
        <v/>
      </c>
      <c r="O171" s="435" t="str">
        <f t="shared" ref="O171:O203" si="22">IF(ISNUMBER(I171),SUM(J171:N171),"")</f>
        <v/>
      </c>
      <c r="P171" s="157"/>
      <c r="Q171" s="524"/>
      <c r="R171" s="280"/>
    </row>
    <row r="172" spans="1:18" ht="33" customHeight="1" x14ac:dyDescent="0.25">
      <c r="A172" s="46"/>
      <c r="B172" s="150"/>
      <c r="C172" s="715"/>
      <c r="D172" s="716"/>
      <c r="E172" s="151"/>
      <c r="F172" s="150"/>
      <c r="G172" s="165"/>
      <c r="H172" s="523"/>
      <c r="I172" s="435" t="str">
        <f>IF(G172="","",VLOOKUP(G172,Datos!$B$2:$C$21,2,FALSE))</f>
        <v/>
      </c>
      <c r="J172" s="435" t="str">
        <f t="shared" si="19"/>
        <v/>
      </c>
      <c r="K172" s="435" t="str">
        <f t="shared" si="20"/>
        <v/>
      </c>
      <c r="L172" s="435" t="str">
        <f t="shared" si="21"/>
        <v/>
      </c>
      <c r="M172" s="435" t="str">
        <f t="shared" si="17"/>
        <v/>
      </c>
      <c r="N172" s="435" t="str">
        <f t="shared" si="18"/>
        <v/>
      </c>
      <c r="O172" s="435" t="str">
        <f t="shared" si="22"/>
        <v/>
      </c>
      <c r="P172" s="157"/>
      <c r="Q172" s="524"/>
      <c r="R172" s="280"/>
    </row>
    <row r="173" spans="1:18" ht="33" customHeight="1" x14ac:dyDescent="0.25">
      <c r="A173" s="46"/>
      <c r="B173" s="150"/>
      <c r="C173" s="715"/>
      <c r="D173" s="716"/>
      <c r="E173" s="151"/>
      <c r="F173" s="150"/>
      <c r="G173" s="165"/>
      <c r="H173" s="523"/>
      <c r="I173" s="435" t="str">
        <f>IF(G173="","",VLOOKUP(G173,Datos!$B$2:$C$21,2,FALSE))</f>
        <v/>
      </c>
      <c r="J173" s="435" t="str">
        <f t="shared" si="19"/>
        <v/>
      </c>
      <c r="K173" s="435" t="str">
        <f t="shared" si="20"/>
        <v/>
      </c>
      <c r="L173" s="435" t="str">
        <f t="shared" si="21"/>
        <v/>
      </c>
      <c r="M173" s="435" t="str">
        <f t="shared" si="17"/>
        <v/>
      </c>
      <c r="N173" s="435" t="str">
        <f t="shared" si="18"/>
        <v/>
      </c>
      <c r="O173" s="435" t="str">
        <f t="shared" si="22"/>
        <v/>
      </c>
      <c r="P173" s="157"/>
      <c r="Q173" s="524"/>
      <c r="R173" s="280"/>
    </row>
    <row r="174" spans="1:18" ht="33" customHeight="1" x14ac:dyDescent="0.25">
      <c r="A174" s="46"/>
      <c r="B174" s="150"/>
      <c r="C174" s="715"/>
      <c r="D174" s="716"/>
      <c r="E174" s="151"/>
      <c r="F174" s="150"/>
      <c r="G174" s="165"/>
      <c r="H174" s="523"/>
      <c r="I174" s="435" t="str">
        <f>IF(G174="","",VLOOKUP(G174,Datos!$B$2:$C$21,2,FALSE))</f>
        <v/>
      </c>
      <c r="J174" s="435" t="str">
        <f t="shared" si="19"/>
        <v/>
      </c>
      <c r="K174" s="435" t="str">
        <f t="shared" si="20"/>
        <v/>
      </c>
      <c r="L174" s="435" t="str">
        <f t="shared" si="21"/>
        <v/>
      </c>
      <c r="M174" s="435" t="str">
        <f t="shared" si="17"/>
        <v/>
      </c>
      <c r="N174" s="435" t="str">
        <f t="shared" si="18"/>
        <v/>
      </c>
      <c r="O174" s="435" t="str">
        <f t="shared" si="22"/>
        <v/>
      </c>
      <c r="P174" s="157"/>
      <c r="Q174" s="524"/>
      <c r="R174" s="280"/>
    </row>
    <row r="175" spans="1:18" ht="33" customHeight="1" x14ac:dyDescent="0.25">
      <c r="A175" s="46"/>
      <c r="B175" s="150"/>
      <c r="C175" s="715"/>
      <c r="D175" s="716"/>
      <c r="E175" s="151"/>
      <c r="F175" s="150"/>
      <c r="G175" s="165"/>
      <c r="H175" s="523"/>
      <c r="I175" s="435" t="str">
        <f>IF(G175="","",VLOOKUP(G175,Datos!$B$2:$C$21,2,FALSE))</f>
        <v/>
      </c>
      <c r="J175" s="435" t="str">
        <f t="shared" si="19"/>
        <v/>
      </c>
      <c r="K175" s="435" t="str">
        <f t="shared" si="20"/>
        <v/>
      </c>
      <c r="L175" s="435" t="str">
        <f t="shared" si="21"/>
        <v/>
      </c>
      <c r="M175" s="435" t="str">
        <f t="shared" si="17"/>
        <v/>
      </c>
      <c r="N175" s="435" t="str">
        <f t="shared" si="18"/>
        <v/>
      </c>
      <c r="O175" s="435" t="str">
        <f t="shared" si="22"/>
        <v/>
      </c>
      <c r="P175" s="157"/>
      <c r="Q175" s="524"/>
      <c r="R175" s="280"/>
    </row>
    <row r="176" spans="1:18" ht="33" customHeight="1" x14ac:dyDescent="0.25">
      <c r="A176" s="46"/>
      <c r="B176" s="150"/>
      <c r="C176" s="715"/>
      <c r="D176" s="716"/>
      <c r="E176" s="151"/>
      <c r="F176" s="150"/>
      <c r="G176" s="165"/>
      <c r="H176" s="523"/>
      <c r="I176" s="435" t="str">
        <f>IF(G176="","",VLOOKUP(G176,Datos!$B$2:$C$21,2,FALSE))</f>
        <v/>
      </c>
      <c r="J176" s="435" t="str">
        <f t="shared" si="19"/>
        <v/>
      </c>
      <c r="K176" s="435" t="str">
        <f t="shared" si="20"/>
        <v/>
      </c>
      <c r="L176" s="435" t="str">
        <f t="shared" si="21"/>
        <v/>
      </c>
      <c r="M176" s="435" t="str">
        <f t="shared" si="17"/>
        <v/>
      </c>
      <c r="N176" s="435" t="str">
        <f t="shared" si="18"/>
        <v/>
      </c>
      <c r="O176" s="435" t="str">
        <f t="shared" si="22"/>
        <v/>
      </c>
      <c r="P176" s="157"/>
      <c r="Q176" s="524"/>
      <c r="R176" s="280"/>
    </row>
    <row r="177" spans="1:18" ht="33" customHeight="1" x14ac:dyDescent="0.25">
      <c r="A177" s="46"/>
      <c r="B177" s="150"/>
      <c r="C177" s="715"/>
      <c r="D177" s="716"/>
      <c r="E177" s="151"/>
      <c r="F177" s="150"/>
      <c r="G177" s="165"/>
      <c r="H177" s="523"/>
      <c r="I177" s="435" t="str">
        <f>IF(G177="","",VLOOKUP(G177,Datos!$B$2:$C$21,2,FALSE))</f>
        <v/>
      </c>
      <c r="J177" s="435" t="str">
        <f t="shared" si="19"/>
        <v/>
      </c>
      <c r="K177" s="435" t="str">
        <f t="shared" si="20"/>
        <v/>
      </c>
      <c r="L177" s="435" t="str">
        <f t="shared" si="21"/>
        <v/>
      </c>
      <c r="M177" s="435" t="str">
        <f t="shared" si="17"/>
        <v/>
      </c>
      <c r="N177" s="435" t="str">
        <f t="shared" si="18"/>
        <v/>
      </c>
      <c r="O177" s="435" t="str">
        <f t="shared" si="22"/>
        <v/>
      </c>
      <c r="P177" s="157"/>
      <c r="Q177" s="524"/>
      <c r="R177" s="280"/>
    </row>
    <row r="178" spans="1:18" ht="33" customHeight="1" x14ac:dyDescent="0.25">
      <c r="A178" s="46"/>
      <c r="B178" s="150"/>
      <c r="C178" s="715"/>
      <c r="D178" s="716"/>
      <c r="E178" s="151"/>
      <c r="F178" s="150"/>
      <c r="G178" s="165"/>
      <c r="H178" s="523"/>
      <c r="I178" s="435" t="str">
        <f>IF(G178="","",VLOOKUP(G178,Datos!$B$2:$C$21,2,FALSE))</f>
        <v/>
      </c>
      <c r="J178" s="435" t="str">
        <f t="shared" si="19"/>
        <v/>
      </c>
      <c r="K178" s="435" t="str">
        <f t="shared" si="20"/>
        <v/>
      </c>
      <c r="L178" s="435" t="str">
        <f t="shared" si="21"/>
        <v/>
      </c>
      <c r="M178" s="435" t="str">
        <f t="shared" si="17"/>
        <v/>
      </c>
      <c r="N178" s="435" t="str">
        <f t="shared" si="18"/>
        <v/>
      </c>
      <c r="O178" s="435" t="str">
        <f t="shared" si="22"/>
        <v/>
      </c>
      <c r="P178" s="157"/>
      <c r="Q178" s="524"/>
      <c r="R178" s="280"/>
    </row>
    <row r="179" spans="1:18" ht="33" customHeight="1" x14ac:dyDescent="0.25">
      <c r="A179" s="46"/>
      <c r="B179" s="150"/>
      <c r="C179" s="715"/>
      <c r="D179" s="716"/>
      <c r="E179" s="151"/>
      <c r="F179" s="150"/>
      <c r="G179" s="165"/>
      <c r="H179" s="523"/>
      <c r="I179" s="435" t="str">
        <f>IF(G179="","",VLOOKUP(G179,Datos!$B$2:$C$21,2,FALSE))</f>
        <v/>
      </c>
      <c r="J179" s="435" t="str">
        <f t="shared" si="19"/>
        <v/>
      </c>
      <c r="K179" s="435" t="str">
        <f t="shared" si="20"/>
        <v/>
      </c>
      <c r="L179" s="435" t="str">
        <f t="shared" si="21"/>
        <v/>
      </c>
      <c r="M179" s="435" t="str">
        <f t="shared" si="17"/>
        <v/>
      </c>
      <c r="N179" s="435" t="str">
        <f t="shared" si="18"/>
        <v/>
      </c>
      <c r="O179" s="435" t="str">
        <f t="shared" si="22"/>
        <v/>
      </c>
      <c r="P179" s="157"/>
      <c r="Q179" s="524"/>
      <c r="R179" s="280"/>
    </row>
    <row r="180" spans="1:18" ht="33" customHeight="1" x14ac:dyDescent="0.25">
      <c r="A180" s="46"/>
      <c r="B180" s="150"/>
      <c r="C180" s="715"/>
      <c r="D180" s="716"/>
      <c r="E180" s="151"/>
      <c r="F180" s="150"/>
      <c r="G180" s="165"/>
      <c r="H180" s="523"/>
      <c r="I180" s="435" t="str">
        <f>IF(G180="","",VLOOKUP(G180,Datos!$B$2:$C$21,2,FALSE))</f>
        <v/>
      </c>
      <c r="J180" s="435" t="str">
        <f t="shared" si="19"/>
        <v/>
      </c>
      <c r="K180" s="435" t="str">
        <f t="shared" si="20"/>
        <v/>
      </c>
      <c r="L180" s="435" t="str">
        <f t="shared" si="21"/>
        <v/>
      </c>
      <c r="M180" s="435" t="str">
        <f t="shared" si="17"/>
        <v/>
      </c>
      <c r="N180" s="435" t="str">
        <f t="shared" si="18"/>
        <v/>
      </c>
      <c r="O180" s="435" t="str">
        <f t="shared" si="22"/>
        <v/>
      </c>
      <c r="P180" s="157"/>
      <c r="Q180" s="524"/>
      <c r="R180" s="280"/>
    </row>
    <row r="181" spans="1:18" ht="33" customHeight="1" x14ac:dyDescent="0.25">
      <c r="A181" s="46"/>
      <c r="B181" s="150"/>
      <c r="C181" s="715"/>
      <c r="D181" s="716"/>
      <c r="E181" s="151"/>
      <c r="F181" s="150"/>
      <c r="G181" s="165"/>
      <c r="H181" s="523"/>
      <c r="I181" s="435" t="str">
        <f>IF(G181="","",VLOOKUP(G181,Datos!$B$2:$C$21,2,FALSE))</f>
        <v/>
      </c>
      <c r="J181" s="435" t="str">
        <f t="shared" si="19"/>
        <v/>
      </c>
      <c r="K181" s="435" t="str">
        <f t="shared" si="20"/>
        <v/>
      </c>
      <c r="L181" s="435" t="str">
        <f t="shared" si="21"/>
        <v/>
      </c>
      <c r="M181" s="435" t="str">
        <f t="shared" si="17"/>
        <v/>
      </c>
      <c r="N181" s="435" t="str">
        <f t="shared" si="18"/>
        <v/>
      </c>
      <c r="O181" s="435" t="str">
        <f t="shared" si="22"/>
        <v/>
      </c>
      <c r="P181" s="157"/>
      <c r="Q181" s="524"/>
      <c r="R181" s="280"/>
    </row>
    <row r="182" spans="1:18" ht="33" customHeight="1" x14ac:dyDescent="0.25">
      <c r="A182" s="46"/>
      <c r="B182" s="150"/>
      <c r="C182" s="715"/>
      <c r="D182" s="716"/>
      <c r="E182" s="151"/>
      <c r="F182" s="150"/>
      <c r="G182" s="165"/>
      <c r="H182" s="523"/>
      <c r="I182" s="435" t="str">
        <f>IF(G182="","",VLOOKUP(G182,Datos!$B$2:$C$21,2,FALSE))</f>
        <v/>
      </c>
      <c r="J182" s="435" t="str">
        <f t="shared" si="19"/>
        <v/>
      </c>
      <c r="K182" s="435" t="str">
        <f t="shared" si="20"/>
        <v/>
      </c>
      <c r="L182" s="435" t="str">
        <f t="shared" si="21"/>
        <v/>
      </c>
      <c r="M182" s="435" t="str">
        <f t="shared" si="17"/>
        <v/>
      </c>
      <c r="N182" s="435" t="str">
        <f t="shared" si="18"/>
        <v/>
      </c>
      <c r="O182" s="435" t="str">
        <f t="shared" si="22"/>
        <v/>
      </c>
      <c r="P182" s="157"/>
      <c r="Q182" s="524"/>
      <c r="R182" s="280"/>
    </row>
    <row r="183" spans="1:18" ht="33" customHeight="1" x14ac:dyDescent="0.25">
      <c r="A183" s="46"/>
      <c r="B183" s="150"/>
      <c r="C183" s="715"/>
      <c r="D183" s="716"/>
      <c r="E183" s="151"/>
      <c r="F183" s="150"/>
      <c r="G183" s="165"/>
      <c r="H183" s="523"/>
      <c r="I183" s="435" t="str">
        <f>IF(G183="","",VLOOKUP(G183,Datos!$B$2:$C$21,2,FALSE))</f>
        <v/>
      </c>
      <c r="J183" s="435" t="str">
        <f t="shared" si="19"/>
        <v/>
      </c>
      <c r="K183" s="435" t="str">
        <f t="shared" si="20"/>
        <v/>
      </c>
      <c r="L183" s="435" t="str">
        <f t="shared" si="21"/>
        <v/>
      </c>
      <c r="M183" s="435" t="str">
        <f t="shared" si="17"/>
        <v/>
      </c>
      <c r="N183" s="435" t="str">
        <f t="shared" si="18"/>
        <v/>
      </c>
      <c r="O183" s="435" t="str">
        <f t="shared" si="22"/>
        <v/>
      </c>
      <c r="P183" s="157"/>
      <c r="Q183" s="524"/>
      <c r="R183" s="280"/>
    </row>
    <row r="184" spans="1:18" ht="33" customHeight="1" x14ac:dyDescent="0.25">
      <c r="A184" s="46"/>
      <c r="B184" s="150"/>
      <c r="C184" s="715"/>
      <c r="D184" s="716"/>
      <c r="E184" s="151"/>
      <c r="F184" s="150"/>
      <c r="G184" s="165"/>
      <c r="H184" s="523"/>
      <c r="I184" s="435" t="str">
        <f>IF(G184="","",VLOOKUP(G184,Datos!$B$2:$C$21,2,FALSE))</f>
        <v/>
      </c>
      <c r="J184" s="435" t="str">
        <f t="shared" si="19"/>
        <v/>
      </c>
      <c r="K184" s="435" t="str">
        <f t="shared" si="20"/>
        <v/>
      </c>
      <c r="L184" s="435" t="str">
        <f t="shared" si="21"/>
        <v/>
      </c>
      <c r="M184" s="435" t="str">
        <f t="shared" si="17"/>
        <v/>
      </c>
      <c r="N184" s="435" t="str">
        <f t="shared" si="18"/>
        <v/>
      </c>
      <c r="O184" s="435" t="str">
        <f t="shared" si="22"/>
        <v/>
      </c>
      <c r="P184" s="157"/>
      <c r="Q184" s="524"/>
      <c r="R184" s="280"/>
    </row>
    <row r="185" spans="1:18" ht="33" customHeight="1" x14ac:dyDescent="0.25">
      <c r="A185" s="46"/>
      <c r="B185" s="150"/>
      <c r="C185" s="715"/>
      <c r="D185" s="716"/>
      <c r="E185" s="151"/>
      <c r="F185" s="150"/>
      <c r="G185" s="165"/>
      <c r="H185" s="523"/>
      <c r="I185" s="435" t="str">
        <f>IF(G185="","",VLOOKUP(G185,Datos!$B$2:$C$21,2,FALSE))</f>
        <v/>
      </c>
      <c r="J185" s="435" t="str">
        <f t="shared" si="19"/>
        <v/>
      </c>
      <c r="K185" s="435" t="str">
        <f t="shared" si="20"/>
        <v/>
      </c>
      <c r="L185" s="435" t="str">
        <f t="shared" si="21"/>
        <v/>
      </c>
      <c r="M185" s="435" t="str">
        <f t="shared" si="17"/>
        <v/>
      </c>
      <c r="N185" s="435" t="str">
        <f t="shared" si="18"/>
        <v/>
      </c>
      <c r="O185" s="435" t="str">
        <f t="shared" si="22"/>
        <v/>
      </c>
      <c r="P185" s="157"/>
      <c r="Q185" s="524"/>
      <c r="R185" s="280"/>
    </row>
    <row r="186" spans="1:18" ht="33" customHeight="1" x14ac:dyDescent="0.25">
      <c r="A186" s="46"/>
      <c r="B186" s="150"/>
      <c r="C186" s="715"/>
      <c r="D186" s="716"/>
      <c r="E186" s="151"/>
      <c r="F186" s="150"/>
      <c r="G186" s="165"/>
      <c r="H186" s="523"/>
      <c r="I186" s="435" t="str">
        <f>IF(G186="","",VLOOKUP(G186,Datos!$B$2:$C$21,2,FALSE))</f>
        <v/>
      </c>
      <c r="J186" s="435" t="str">
        <f t="shared" si="19"/>
        <v/>
      </c>
      <c r="K186" s="435" t="str">
        <f t="shared" si="20"/>
        <v/>
      </c>
      <c r="L186" s="435" t="str">
        <f t="shared" si="21"/>
        <v/>
      </c>
      <c r="M186" s="435" t="str">
        <f t="shared" si="17"/>
        <v/>
      </c>
      <c r="N186" s="435" t="str">
        <f t="shared" si="18"/>
        <v/>
      </c>
      <c r="O186" s="435" t="str">
        <f t="shared" si="22"/>
        <v/>
      </c>
      <c r="P186" s="157"/>
      <c r="Q186" s="524"/>
      <c r="R186" s="280"/>
    </row>
    <row r="187" spans="1:18" ht="33" customHeight="1" x14ac:dyDescent="0.25">
      <c r="A187" s="46"/>
      <c r="B187" s="150"/>
      <c r="C187" s="715"/>
      <c r="D187" s="716"/>
      <c r="E187" s="151"/>
      <c r="F187" s="150"/>
      <c r="G187" s="165"/>
      <c r="H187" s="523"/>
      <c r="I187" s="435" t="str">
        <f>IF(G187="","",VLOOKUP(G187,Datos!$B$2:$C$21,2,FALSE))</f>
        <v/>
      </c>
      <c r="J187" s="435" t="str">
        <f t="shared" si="19"/>
        <v/>
      </c>
      <c r="K187" s="435" t="str">
        <f t="shared" si="20"/>
        <v/>
      </c>
      <c r="L187" s="435" t="str">
        <f t="shared" si="21"/>
        <v/>
      </c>
      <c r="M187" s="435" t="str">
        <f t="shared" si="17"/>
        <v/>
      </c>
      <c r="N187" s="435" t="str">
        <f t="shared" si="18"/>
        <v/>
      </c>
      <c r="O187" s="435" t="str">
        <f t="shared" si="22"/>
        <v/>
      </c>
      <c r="P187" s="157"/>
      <c r="Q187" s="524"/>
      <c r="R187" s="280"/>
    </row>
    <row r="188" spans="1:18" ht="33" customHeight="1" x14ac:dyDescent="0.25">
      <c r="A188" s="46"/>
      <c r="B188" s="150"/>
      <c r="C188" s="715"/>
      <c r="D188" s="716"/>
      <c r="E188" s="151"/>
      <c r="F188" s="150"/>
      <c r="G188" s="165"/>
      <c r="H188" s="523"/>
      <c r="I188" s="435" t="str">
        <f>IF(G188="","",VLOOKUP(G188,Datos!$B$2:$C$21,2,FALSE))</f>
        <v/>
      </c>
      <c r="J188" s="435" t="str">
        <f t="shared" si="19"/>
        <v/>
      </c>
      <c r="K188" s="435" t="str">
        <f t="shared" si="20"/>
        <v/>
      </c>
      <c r="L188" s="435" t="str">
        <f t="shared" si="21"/>
        <v/>
      </c>
      <c r="M188" s="435" t="str">
        <f t="shared" si="17"/>
        <v/>
      </c>
      <c r="N188" s="435" t="str">
        <f t="shared" si="18"/>
        <v/>
      </c>
      <c r="O188" s="435" t="str">
        <f t="shared" si="22"/>
        <v/>
      </c>
      <c r="P188" s="157"/>
      <c r="Q188" s="524"/>
      <c r="R188" s="280"/>
    </row>
    <row r="189" spans="1:18" ht="33" customHeight="1" x14ac:dyDescent="0.25">
      <c r="A189" s="46"/>
      <c r="B189" s="150"/>
      <c r="C189" s="715"/>
      <c r="D189" s="716"/>
      <c r="E189" s="151"/>
      <c r="F189" s="150"/>
      <c r="G189" s="165"/>
      <c r="H189" s="523"/>
      <c r="I189" s="435" t="str">
        <f>IF(G189="","",VLOOKUP(G189,Datos!$B$2:$C$21,2,FALSE))</f>
        <v/>
      </c>
      <c r="J189" s="435" t="str">
        <f t="shared" si="19"/>
        <v/>
      </c>
      <c r="K189" s="435" t="str">
        <f t="shared" si="20"/>
        <v/>
      </c>
      <c r="L189" s="435" t="str">
        <f t="shared" si="21"/>
        <v/>
      </c>
      <c r="M189" s="435" t="str">
        <f t="shared" si="17"/>
        <v/>
      </c>
      <c r="N189" s="435" t="str">
        <f t="shared" si="18"/>
        <v/>
      </c>
      <c r="O189" s="435" t="str">
        <f t="shared" si="22"/>
        <v/>
      </c>
      <c r="P189" s="157"/>
      <c r="Q189" s="524"/>
      <c r="R189" s="280"/>
    </row>
    <row r="190" spans="1:18" ht="33" customHeight="1" x14ac:dyDescent="0.25">
      <c r="A190" s="46"/>
      <c r="B190" s="150"/>
      <c r="C190" s="715"/>
      <c r="D190" s="716"/>
      <c r="E190" s="151"/>
      <c r="F190" s="150"/>
      <c r="G190" s="165"/>
      <c r="H190" s="523"/>
      <c r="I190" s="435" t="str">
        <f>IF(G190="","",VLOOKUP(G190,Datos!$B$2:$C$21,2,FALSE))</f>
        <v/>
      </c>
      <c r="J190" s="435" t="str">
        <f t="shared" si="19"/>
        <v/>
      </c>
      <c r="K190" s="435" t="str">
        <f t="shared" si="20"/>
        <v/>
      </c>
      <c r="L190" s="435" t="str">
        <f t="shared" si="21"/>
        <v/>
      </c>
      <c r="M190" s="435" t="str">
        <f t="shared" si="17"/>
        <v/>
      </c>
      <c r="N190" s="435" t="str">
        <f t="shared" si="18"/>
        <v/>
      </c>
      <c r="O190" s="435" t="str">
        <f t="shared" si="22"/>
        <v/>
      </c>
      <c r="P190" s="157"/>
      <c r="Q190" s="524"/>
      <c r="R190" s="280"/>
    </row>
    <row r="191" spans="1:18" ht="33" customHeight="1" x14ac:dyDescent="0.25">
      <c r="A191" s="46"/>
      <c r="B191" s="150"/>
      <c r="C191" s="715"/>
      <c r="D191" s="716"/>
      <c r="E191" s="151"/>
      <c r="F191" s="150"/>
      <c r="G191" s="165"/>
      <c r="H191" s="523"/>
      <c r="I191" s="435" t="str">
        <f>IF(G191="","",VLOOKUP(G191,Datos!$B$2:$C$21,2,FALSE))</f>
        <v/>
      </c>
      <c r="J191" s="435" t="str">
        <f t="shared" si="19"/>
        <v/>
      </c>
      <c r="K191" s="435" t="str">
        <f t="shared" si="20"/>
        <v/>
      </c>
      <c r="L191" s="435" t="str">
        <f t="shared" si="21"/>
        <v/>
      </c>
      <c r="M191" s="435" t="str">
        <f t="shared" si="17"/>
        <v/>
      </c>
      <c r="N191" s="435" t="str">
        <f t="shared" si="18"/>
        <v/>
      </c>
      <c r="O191" s="435" t="str">
        <f t="shared" si="22"/>
        <v/>
      </c>
      <c r="P191" s="157"/>
      <c r="Q191" s="524"/>
      <c r="R191" s="280"/>
    </row>
    <row r="192" spans="1:18" ht="33" customHeight="1" x14ac:dyDescent="0.25">
      <c r="A192" s="46"/>
      <c r="B192" s="150"/>
      <c r="C192" s="715"/>
      <c r="D192" s="716"/>
      <c r="E192" s="151"/>
      <c r="F192" s="150"/>
      <c r="G192" s="165"/>
      <c r="H192" s="523"/>
      <c r="I192" s="435" t="str">
        <f>IF(G192="","",VLOOKUP(G192,Datos!$B$2:$C$21,2,FALSE))</f>
        <v/>
      </c>
      <c r="J192" s="435" t="str">
        <f t="shared" si="19"/>
        <v/>
      </c>
      <c r="K192" s="435" t="str">
        <f t="shared" si="20"/>
        <v/>
      </c>
      <c r="L192" s="435" t="str">
        <f t="shared" si="21"/>
        <v/>
      </c>
      <c r="M192" s="435" t="str">
        <f t="shared" si="17"/>
        <v/>
      </c>
      <c r="N192" s="435" t="str">
        <f t="shared" si="18"/>
        <v/>
      </c>
      <c r="O192" s="435" t="str">
        <f t="shared" si="22"/>
        <v/>
      </c>
      <c r="P192" s="157"/>
      <c r="Q192" s="524"/>
      <c r="R192" s="280"/>
    </row>
    <row r="193" spans="1:18" ht="33" customHeight="1" x14ac:dyDescent="0.25">
      <c r="A193" s="46"/>
      <c r="B193" s="150"/>
      <c r="C193" s="715"/>
      <c r="D193" s="716"/>
      <c r="E193" s="151"/>
      <c r="F193" s="150"/>
      <c r="G193" s="165"/>
      <c r="H193" s="523"/>
      <c r="I193" s="435" t="str">
        <f>IF(G193="","",VLOOKUP(G193,Datos!$B$2:$C$21,2,FALSE))</f>
        <v/>
      </c>
      <c r="J193" s="435" t="str">
        <f t="shared" si="19"/>
        <v/>
      </c>
      <c r="K193" s="435" t="str">
        <f t="shared" si="20"/>
        <v/>
      </c>
      <c r="L193" s="435" t="str">
        <f t="shared" si="21"/>
        <v/>
      </c>
      <c r="M193" s="435" t="str">
        <f t="shared" si="17"/>
        <v/>
      </c>
      <c r="N193" s="435" t="str">
        <f t="shared" si="18"/>
        <v/>
      </c>
      <c r="O193" s="435" t="str">
        <f t="shared" si="22"/>
        <v/>
      </c>
      <c r="P193" s="157"/>
      <c r="Q193" s="524"/>
      <c r="R193" s="280"/>
    </row>
    <row r="194" spans="1:18" ht="33" customHeight="1" x14ac:dyDescent="0.25">
      <c r="A194" s="46"/>
      <c r="B194" s="150"/>
      <c r="C194" s="715"/>
      <c r="D194" s="716"/>
      <c r="E194" s="151"/>
      <c r="F194" s="150"/>
      <c r="G194" s="165"/>
      <c r="H194" s="523"/>
      <c r="I194" s="435" t="str">
        <f>IF(G194="","",VLOOKUP(G194,Datos!$B$2:$C$21,2,FALSE))</f>
        <v/>
      </c>
      <c r="J194" s="435" t="str">
        <f t="shared" si="19"/>
        <v/>
      </c>
      <c r="K194" s="435" t="str">
        <f t="shared" si="20"/>
        <v/>
      </c>
      <c r="L194" s="435" t="str">
        <f t="shared" si="21"/>
        <v/>
      </c>
      <c r="M194" s="435" t="str">
        <f t="shared" si="17"/>
        <v/>
      </c>
      <c r="N194" s="435" t="str">
        <f t="shared" si="18"/>
        <v/>
      </c>
      <c r="O194" s="435" t="str">
        <f t="shared" si="22"/>
        <v/>
      </c>
      <c r="P194" s="157"/>
      <c r="Q194" s="524"/>
      <c r="R194" s="280"/>
    </row>
    <row r="195" spans="1:18" ht="33" customHeight="1" x14ac:dyDescent="0.25">
      <c r="A195" s="46"/>
      <c r="B195" s="150"/>
      <c r="C195" s="715"/>
      <c r="D195" s="716"/>
      <c r="E195" s="151"/>
      <c r="F195" s="150"/>
      <c r="G195" s="165"/>
      <c r="H195" s="523"/>
      <c r="I195" s="435" t="str">
        <f>IF(G195="","",VLOOKUP(G195,Datos!$B$2:$C$21,2,FALSE))</f>
        <v/>
      </c>
      <c r="J195" s="435" t="str">
        <f t="shared" si="19"/>
        <v/>
      </c>
      <c r="K195" s="435" t="str">
        <f t="shared" si="20"/>
        <v/>
      </c>
      <c r="L195" s="435" t="str">
        <f t="shared" si="21"/>
        <v/>
      </c>
      <c r="M195" s="435" t="str">
        <f t="shared" si="17"/>
        <v/>
      </c>
      <c r="N195" s="435" t="str">
        <f t="shared" si="18"/>
        <v/>
      </c>
      <c r="O195" s="435" t="str">
        <f t="shared" si="22"/>
        <v/>
      </c>
      <c r="P195" s="157"/>
      <c r="Q195" s="524"/>
      <c r="R195" s="280"/>
    </row>
    <row r="196" spans="1:18" ht="33" customHeight="1" x14ac:dyDescent="0.25">
      <c r="A196" s="46"/>
      <c r="B196" s="150"/>
      <c r="C196" s="715"/>
      <c r="D196" s="716"/>
      <c r="E196" s="151"/>
      <c r="F196" s="150"/>
      <c r="G196" s="165"/>
      <c r="H196" s="523"/>
      <c r="I196" s="435" t="str">
        <f>IF(G196="","",VLOOKUP(G196,Datos!$B$2:$C$21,2,FALSE))</f>
        <v/>
      </c>
      <c r="J196" s="435" t="str">
        <f t="shared" si="19"/>
        <v/>
      </c>
      <c r="K196" s="435" t="str">
        <f t="shared" si="20"/>
        <v/>
      </c>
      <c r="L196" s="435" t="str">
        <f t="shared" si="21"/>
        <v/>
      </c>
      <c r="M196" s="435" t="str">
        <f t="shared" si="17"/>
        <v/>
      </c>
      <c r="N196" s="435" t="str">
        <f t="shared" si="18"/>
        <v/>
      </c>
      <c r="O196" s="435" t="str">
        <f t="shared" si="22"/>
        <v/>
      </c>
      <c r="P196" s="157"/>
      <c r="Q196" s="524"/>
      <c r="R196" s="280"/>
    </row>
    <row r="197" spans="1:18" ht="33" customHeight="1" x14ac:dyDescent="0.25">
      <c r="A197" s="46"/>
      <c r="B197" s="150"/>
      <c r="C197" s="715"/>
      <c r="D197" s="716"/>
      <c r="E197" s="151"/>
      <c r="F197" s="150"/>
      <c r="G197" s="165"/>
      <c r="H197" s="523"/>
      <c r="I197" s="435" t="str">
        <f>IF(G197="","",VLOOKUP(G197,Datos!$B$2:$C$21,2,FALSE))</f>
        <v/>
      </c>
      <c r="J197" s="435" t="str">
        <f t="shared" si="19"/>
        <v/>
      </c>
      <c r="K197" s="435" t="str">
        <f t="shared" si="20"/>
        <v/>
      </c>
      <c r="L197" s="435" t="str">
        <f t="shared" si="21"/>
        <v/>
      </c>
      <c r="M197" s="435" t="str">
        <f t="shared" si="17"/>
        <v/>
      </c>
      <c r="N197" s="435" t="str">
        <f t="shared" si="18"/>
        <v/>
      </c>
      <c r="O197" s="435" t="str">
        <f t="shared" si="22"/>
        <v/>
      </c>
      <c r="P197" s="157"/>
      <c r="Q197" s="524"/>
      <c r="R197" s="280"/>
    </row>
    <row r="198" spans="1:18" ht="33" customHeight="1" x14ac:dyDescent="0.25">
      <c r="A198" s="46"/>
      <c r="B198" s="150"/>
      <c r="C198" s="715"/>
      <c r="D198" s="716"/>
      <c r="E198" s="151"/>
      <c r="F198" s="150"/>
      <c r="G198" s="165"/>
      <c r="H198" s="523"/>
      <c r="I198" s="435" t="str">
        <f>IF(G198="","",VLOOKUP(G198,Datos!$B$2:$C$21,2,FALSE))</f>
        <v/>
      </c>
      <c r="J198" s="435" t="str">
        <f t="shared" si="19"/>
        <v/>
      </c>
      <c r="K198" s="435" t="str">
        <f t="shared" si="20"/>
        <v/>
      </c>
      <c r="L198" s="435" t="str">
        <f t="shared" si="21"/>
        <v/>
      </c>
      <c r="M198" s="435" t="str">
        <f t="shared" si="17"/>
        <v/>
      </c>
      <c r="N198" s="435" t="str">
        <f t="shared" si="18"/>
        <v/>
      </c>
      <c r="O198" s="435" t="str">
        <f t="shared" si="22"/>
        <v/>
      </c>
      <c r="P198" s="157"/>
      <c r="Q198" s="524"/>
      <c r="R198" s="280"/>
    </row>
    <row r="199" spans="1:18" ht="33" customHeight="1" x14ac:dyDescent="0.25">
      <c r="A199" s="46"/>
      <c r="B199" s="150"/>
      <c r="C199" s="715"/>
      <c r="D199" s="716"/>
      <c r="E199" s="151"/>
      <c r="F199" s="150"/>
      <c r="G199" s="165"/>
      <c r="H199" s="523"/>
      <c r="I199" s="435" t="str">
        <f>IF(G199="","",VLOOKUP(G199,Datos!$B$2:$C$21,2,FALSE))</f>
        <v/>
      </c>
      <c r="J199" s="435" t="str">
        <f t="shared" si="19"/>
        <v/>
      </c>
      <c r="K199" s="435" t="str">
        <f t="shared" si="20"/>
        <v/>
      </c>
      <c r="L199" s="435" t="str">
        <f t="shared" si="21"/>
        <v/>
      </c>
      <c r="M199" s="435" t="str">
        <f t="shared" si="17"/>
        <v/>
      </c>
      <c r="N199" s="435" t="str">
        <f t="shared" si="18"/>
        <v/>
      </c>
      <c r="O199" s="435" t="str">
        <f t="shared" si="22"/>
        <v/>
      </c>
      <c r="P199" s="157"/>
      <c r="Q199" s="524"/>
      <c r="R199" s="280"/>
    </row>
    <row r="200" spans="1:18" ht="33" customHeight="1" x14ac:dyDescent="0.25">
      <c r="A200" s="46"/>
      <c r="B200" s="150"/>
      <c r="C200" s="715"/>
      <c r="D200" s="716"/>
      <c r="E200" s="151"/>
      <c r="F200" s="150"/>
      <c r="G200" s="165"/>
      <c r="H200" s="523"/>
      <c r="I200" s="435" t="str">
        <f>IF(G200="","",VLOOKUP(G200,Datos!$B$2:$C$21,2,FALSE))</f>
        <v/>
      </c>
      <c r="J200" s="435" t="str">
        <f t="shared" si="19"/>
        <v/>
      </c>
      <c r="K200" s="435" t="str">
        <f t="shared" si="20"/>
        <v/>
      </c>
      <c r="L200" s="435" t="str">
        <f t="shared" si="21"/>
        <v/>
      </c>
      <c r="M200" s="435" t="str">
        <f t="shared" si="17"/>
        <v/>
      </c>
      <c r="N200" s="435" t="str">
        <f t="shared" si="18"/>
        <v/>
      </c>
      <c r="O200" s="435" t="str">
        <f t="shared" si="22"/>
        <v/>
      </c>
      <c r="P200" s="157"/>
      <c r="Q200" s="524"/>
      <c r="R200" s="280"/>
    </row>
    <row r="201" spans="1:18" ht="33" customHeight="1" x14ac:dyDescent="0.25">
      <c r="A201" s="46"/>
      <c r="B201" s="150"/>
      <c r="C201" s="715"/>
      <c r="D201" s="716"/>
      <c r="E201" s="151"/>
      <c r="F201" s="150"/>
      <c r="G201" s="165"/>
      <c r="H201" s="523"/>
      <c r="I201" s="435" t="str">
        <f>IF(G201="","",VLOOKUP(G201,Datos!$B$2:$C$21,2,FALSE))</f>
        <v/>
      </c>
      <c r="J201" s="435" t="str">
        <f t="shared" si="19"/>
        <v/>
      </c>
      <c r="K201" s="435" t="str">
        <f t="shared" si="20"/>
        <v/>
      </c>
      <c r="L201" s="435" t="str">
        <f t="shared" si="21"/>
        <v/>
      </c>
      <c r="M201" s="435" t="str">
        <f t="shared" si="17"/>
        <v/>
      </c>
      <c r="N201" s="435" t="str">
        <f t="shared" si="18"/>
        <v/>
      </c>
      <c r="O201" s="435" t="str">
        <f t="shared" si="22"/>
        <v/>
      </c>
      <c r="P201" s="157"/>
      <c r="Q201" s="524"/>
      <c r="R201" s="280"/>
    </row>
    <row r="202" spans="1:18" ht="33" customHeight="1" x14ac:dyDescent="0.25">
      <c r="A202" s="46"/>
      <c r="B202" s="150"/>
      <c r="C202" s="715"/>
      <c r="D202" s="716"/>
      <c r="E202" s="151"/>
      <c r="F202" s="150"/>
      <c r="G202" s="165"/>
      <c r="H202" s="523"/>
      <c r="I202" s="435" t="str">
        <f>IF(G202="","",VLOOKUP(G202,Datos!$B$2:$C$21,2,FALSE))</f>
        <v/>
      </c>
      <c r="J202" s="435" t="str">
        <f t="shared" si="19"/>
        <v/>
      </c>
      <c r="K202" s="435" t="str">
        <f t="shared" si="20"/>
        <v/>
      </c>
      <c r="L202" s="435" t="str">
        <f t="shared" si="21"/>
        <v/>
      </c>
      <c r="M202" s="435" t="str">
        <f t="shared" si="17"/>
        <v/>
      </c>
      <c r="N202" s="435" t="str">
        <f t="shared" si="18"/>
        <v/>
      </c>
      <c r="O202" s="435" t="str">
        <f t="shared" si="22"/>
        <v/>
      </c>
      <c r="P202" s="157"/>
      <c r="Q202" s="524"/>
      <c r="R202" s="280"/>
    </row>
    <row r="203" spans="1:18" ht="33" customHeight="1" x14ac:dyDescent="0.25">
      <c r="A203" s="46"/>
      <c r="B203" s="150"/>
      <c r="C203" s="715"/>
      <c r="D203" s="716"/>
      <c r="E203" s="151"/>
      <c r="F203" s="150"/>
      <c r="G203" s="165"/>
      <c r="H203" s="523"/>
      <c r="I203" s="435" t="str">
        <f>IF(G203="","",VLOOKUP(G203,Datos!$B$2:$C$21,2,FALSE))</f>
        <v/>
      </c>
      <c r="J203" s="435" t="str">
        <f t="shared" si="19"/>
        <v/>
      </c>
      <c r="K203" s="435" t="str">
        <f t="shared" si="20"/>
        <v/>
      </c>
      <c r="L203" s="435" t="str">
        <f t="shared" si="21"/>
        <v/>
      </c>
      <c r="M203" s="435" t="str">
        <f t="shared" si="17"/>
        <v/>
      </c>
      <c r="N203" s="435" t="str">
        <f t="shared" si="18"/>
        <v/>
      </c>
      <c r="O203" s="435" t="str">
        <f t="shared" si="22"/>
        <v/>
      </c>
      <c r="P203" s="157"/>
      <c r="Q203" s="524"/>
      <c r="R203" s="280"/>
    </row>
    <row r="204" spans="1:18" ht="33" customHeight="1" x14ac:dyDescent="0.25">
      <c r="A204" s="46"/>
      <c r="B204" s="150"/>
      <c r="C204" s="715"/>
      <c r="D204" s="716"/>
      <c r="E204" s="151"/>
      <c r="F204" s="150"/>
      <c r="G204" s="165"/>
      <c r="H204" s="523"/>
      <c r="I204" s="435" t="str">
        <f>IF(G204="","",VLOOKUP(G204,Datos!$B$2:$C$21,2,FALSE))</f>
        <v/>
      </c>
      <c r="J204" s="435" t="str">
        <f t="shared" si="2"/>
        <v/>
      </c>
      <c r="K204" s="435" t="str">
        <f t="shared" si="3"/>
        <v/>
      </c>
      <c r="L204" s="435" t="str">
        <f t="shared" ref="L204:L235" si="23">IF(ISNUMBER(I204),($E$512*F204),"")</f>
        <v/>
      </c>
      <c r="M204" s="435" t="str">
        <f t="shared" si="17"/>
        <v/>
      </c>
      <c r="N204" s="435" t="str">
        <f t="shared" si="18"/>
        <v/>
      </c>
      <c r="O204" s="435" t="str">
        <f t="shared" si="6"/>
        <v/>
      </c>
      <c r="P204" s="157"/>
      <c r="Q204" s="524"/>
      <c r="R204" s="280"/>
    </row>
    <row r="205" spans="1:18" ht="33" customHeight="1" x14ac:dyDescent="0.25">
      <c r="A205" s="46"/>
      <c r="B205" s="150"/>
      <c r="C205" s="715"/>
      <c r="D205" s="716"/>
      <c r="E205" s="151"/>
      <c r="F205" s="150"/>
      <c r="G205" s="165"/>
      <c r="H205" s="523"/>
      <c r="I205" s="435" t="str">
        <f>IF(G205="","",VLOOKUP(G205,Datos!$B$2:$C$21,2,FALSE))</f>
        <v/>
      </c>
      <c r="J205" s="435" t="str">
        <f t="shared" ref="J205:J268" si="24">IF(ISNUMBER(I205),((I205*12)*F205),"")</f>
        <v/>
      </c>
      <c r="K205" s="435" t="str">
        <f t="shared" ref="K205:K268" si="25">IF(ISNUMBER(I205),(J205/12),"")</f>
        <v/>
      </c>
      <c r="L205" s="435" t="str">
        <f t="shared" si="23"/>
        <v/>
      </c>
      <c r="M205" s="435" t="str">
        <f t="shared" ref="M205:M268" si="26">IF(ISNUMBER(I205),(J205*8.33%),"")</f>
        <v/>
      </c>
      <c r="N205" s="435" t="str">
        <f t="shared" ref="N205:N268" si="27">IF(ISNUMBER(I205),(J205*9.15%),"")</f>
        <v/>
      </c>
      <c r="O205" s="435" t="str">
        <f t="shared" ref="O205:O268" si="28">IF(ISNUMBER(I205),SUM(J205:N205),"")</f>
        <v/>
      </c>
      <c r="P205" s="157"/>
      <c r="Q205" s="524"/>
      <c r="R205" s="280"/>
    </row>
    <row r="206" spans="1:18" ht="33" customHeight="1" x14ac:dyDescent="0.25">
      <c r="A206" s="46"/>
      <c r="B206" s="150"/>
      <c r="C206" s="715"/>
      <c r="D206" s="716"/>
      <c r="E206" s="151"/>
      <c r="F206" s="150"/>
      <c r="G206" s="165"/>
      <c r="H206" s="523"/>
      <c r="I206" s="435" t="str">
        <f>IF(G206="","",VLOOKUP(G206,Datos!$B$2:$C$21,2,FALSE))</f>
        <v/>
      </c>
      <c r="J206" s="435" t="str">
        <f t="shared" si="24"/>
        <v/>
      </c>
      <c r="K206" s="435" t="str">
        <f t="shared" si="25"/>
        <v/>
      </c>
      <c r="L206" s="435" t="str">
        <f t="shared" si="23"/>
        <v/>
      </c>
      <c r="M206" s="435" t="str">
        <f t="shared" si="26"/>
        <v/>
      </c>
      <c r="N206" s="435" t="str">
        <f t="shared" si="27"/>
        <v/>
      </c>
      <c r="O206" s="435" t="str">
        <f t="shared" si="28"/>
        <v/>
      </c>
      <c r="P206" s="157"/>
      <c r="Q206" s="524"/>
      <c r="R206" s="280"/>
    </row>
    <row r="207" spans="1:18" ht="33" customHeight="1" x14ac:dyDescent="0.25">
      <c r="A207" s="46"/>
      <c r="B207" s="150"/>
      <c r="C207" s="715"/>
      <c r="D207" s="716"/>
      <c r="E207" s="151"/>
      <c r="F207" s="150"/>
      <c r="G207" s="165"/>
      <c r="H207" s="523"/>
      <c r="I207" s="435" t="str">
        <f>IF(G207="","",VLOOKUP(G207,Datos!$B$2:$C$21,2,FALSE))</f>
        <v/>
      </c>
      <c r="J207" s="435" t="str">
        <f t="shared" si="24"/>
        <v/>
      </c>
      <c r="K207" s="435" t="str">
        <f t="shared" si="25"/>
        <v/>
      </c>
      <c r="L207" s="435" t="str">
        <f t="shared" si="23"/>
        <v/>
      </c>
      <c r="M207" s="435" t="str">
        <f t="shared" si="26"/>
        <v/>
      </c>
      <c r="N207" s="435" t="str">
        <f t="shared" si="27"/>
        <v/>
      </c>
      <c r="O207" s="435" t="str">
        <f t="shared" si="28"/>
        <v/>
      </c>
      <c r="P207" s="157"/>
      <c r="Q207" s="524"/>
      <c r="R207" s="280"/>
    </row>
    <row r="208" spans="1:18" ht="33" customHeight="1" x14ac:dyDescent="0.25">
      <c r="A208" s="46"/>
      <c r="B208" s="150"/>
      <c r="C208" s="715"/>
      <c r="D208" s="716"/>
      <c r="E208" s="151"/>
      <c r="F208" s="150"/>
      <c r="G208" s="165"/>
      <c r="H208" s="523"/>
      <c r="I208" s="435" t="str">
        <f>IF(G208="","",VLOOKUP(G208,Datos!$B$2:$C$21,2,FALSE))</f>
        <v/>
      </c>
      <c r="J208" s="435" t="str">
        <f t="shared" si="24"/>
        <v/>
      </c>
      <c r="K208" s="435" t="str">
        <f t="shared" si="25"/>
        <v/>
      </c>
      <c r="L208" s="435" t="str">
        <f t="shared" si="23"/>
        <v/>
      </c>
      <c r="M208" s="435" t="str">
        <f t="shared" si="26"/>
        <v/>
      </c>
      <c r="N208" s="435" t="str">
        <f t="shared" si="27"/>
        <v/>
      </c>
      <c r="O208" s="435" t="str">
        <f t="shared" si="28"/>
        <v/>
      </c>
      <c r="P208" s="157"/>
      <c r="Q208" s="524"/>
      <c r="R208" s="280"/>
    </row>
    <row r="209" spans="1:18" ht="33" customHeight="1" x14ac:dyDescent="0.25">
      <c r="A209" s="46"/>
      <c r="B209" s="150"/>
      <c r="C209" s="715"/>
      <c r="D209" s="716"/>
      <c r="E209" s="151"/>
      <c r="F209" s="150"/>
      <c r="G209" s="165"/>
      <c r="H209" s="523"/>
      <c r="I209" s="435" t="str">
        <f>IF(G209="","",VLOOKUP(G209,Datos!$B$2:$C$21,2,FALSE))</f>
        <v/>
      </c>
      <c r="J209" s="435" t="str">
        <f t="shared" si="24"/>
        <v/>
      </c>
      <c r="K209" s="435" t="str">
        <f t="shared" si="25"/>
        <v/>
      </c>
      <c r="L209" s="435" t="str">
        <f t="shared" si="23"/>
        <v/>
      </c>
      <c r="M209" s="435" t="str">
        <f t="shared" si="26"/>
        <v/>
      </c>
      <c r="N209" s="435" t="str">
        <f t="shared" si="27"/>
        <v/>
      </c>
      <c r="O209" s="435" t="str">
        <f t="shared" si="28"/>
        <v/>
      </c>
      <c r="P209" s="157"/>
      <c r="Q209" s="524"/>
      <c r="R209" s="280"/>
    </row>
    <row r="210" spans="1:18" ht="33" customHeight="1" x14ac:dyDescent="0.25">
      <c r="A210" s="46"/>
      <c r="B210" s="150"/>
      <c r="C210" s="715"/>
      <c r="D210" s="716"/>
      <c r="E210" s="151"/>
      <c r="F210" s="150"/>
      <c r="G210" s="165"/>
      <c r="H210" s="523"/>
      <c r="I210" s="435" t="str">
        <f>IF(G210="","",VLOOKUP(G210,Datos!$B$2:$C$21,2,FALSE))</f>
        <v/>
      </c>
      <c r="J210" s="435" t="str">
        <f t="shared" si="24"/>
        <v/>
      </c>
      <c r="K210" s="435" t="str">
        <f t="shared" si="25"/>
        <v/>
      </c>
      <c r="L210" s="435" t="str">
        <f t="shared" si="23"/>
        <v/>
      </c>
      <c r="M210" s="435" t="str">
        <f t="shared" si="26"/>
        <v/>
      </c>
      <c r="N210" s="435" t="str">
        <f t="shared" si="27"/>
        <v/>
      </c>
      <c r="O210" s="435" t="str">
        <f t="shared" si="28"/>
        <v/>
      </c>
      <c r="P210" s="157"/>
      <c r="Q210" s="524"/>
      <c r="R210" s="280"/>
    </row>
    <row r="211" spans="1:18" ht="33" customHeight="1" x14ac:dyDescent="0.25">
      <c r="A211" s="46"/>
      <c r="B211" s="150"/>
      <c r="C211" s="715"/>
      <c r="D211" s="716"/>
      <c r="E211" s="151"/>
      <c r="F211" s="150"/>
      <c r="G211" s="165"/>
      <c r="H211" s="523"/>
      <c r="I211" s="435" t="str">
        <f>IF(G211="","",VLOOKUP(G211,Datos!$B$2:$C$21,2,FALSE))</f>
        <v/>
      </c>
      <c r="J211" s="435" t="str">
        <f t="shared" si="24"/>
        <v/>
      </c>
      <c r="K211" s="435" t="str">
        <f t="shared" si="25"/>
        <v/>
      </c>
      <c r="L211" s="435" t="str">
        <f t="shared" si="23"/>
        <v/>
      </c>
      <c r="M211" s="435" t="str">
        <f t="shared" si="26"/>
        <v/>
      </c>
      <c r="N211" s="435" t="str">
        <f t="shared" si="27"/>
        <v/>
      </c>
      <c r="O211" s="435" t="str">
        <f t="shared" si="28"/>
        <v/>
      </c>
      <c r="P211" s="157"/>
      <c r="Q211" s="524"/>
      <c r="R211" s="280"/>
    </row>
    <row r="212" spans="1:18" ht="33" customHeight="1" x14ac:dyDescent="0.25">
      <c r="A212" s="46"/>
      <c r="B212" s="150"/>
      <c r="C212" s="715"/>
      <c r="D212" s="716"/>
      <c r="E212" s="151"/>
      <c r="F212" s="150"/>
      <c r="G212" s="165"/>
      <c r="H212" s="523"/>
      <c r="I212" s="435" t="str">
        <f>IF(G212="","",VLOOKUP(G212,Datos!$B$2:$C$21,2,FALSE))</f>
        <v/>
      </c>
      <c r="J212" s="435" t="str">
        <f t="shared" si="24"/>
        <v/>
      </c>
      <c r="K212" s="435" t="str">
        <f t="shared" si="25"/>
        <v/>
      </c>
      <c r="L212" s="435" t="str">
        <f t="shared" si="23"/>
        <v/>
      </c>
      <c r="M212" s="435" t="str">
        <f t="shared" si="26"/>
        <v/>
      </c>
      <c r="N212" s="435" t="str">
        <f t="shared" si="27"/>
        <v/>
      </c>
      <c r="O212" s="435" t="str">
        <f t="shared" si="28"/>
        <v/>
      </c>
      <c r="P212" s="157"/>
      <c r="Q212" s="524"/>
      <c r="R212" s="280"/>
    </row>
    <row r="213" spans="1:18" ht="33" customHeight="1" x14ac:dyDescent="0.25">
      <c r="A213" s="46"/>
      <c r="B213" s="150"/>
      <c r="C213" s="715"/>
      <c r="D213" s="716"/>
      <c r="E213" s="151"/>
      <c r="F213" s="150"/>
      <c r="G213" s="165"/>
      <c r="H213" s="523"/>
      <c r="I213" s="435" t="str">
        <f>IF(G213="","",VLOOKUP(G213,Datos!$B$2:$C$21,2,FALSE))</f>
        <v/>
      </c>
      <c r="J213" s="435" t="str">
        <f t="shared" si="24"/>
        <v/>
      </c>
      <c r="K213" s="435" t="str">
        <f t="shared" si="25"/>
        <v/>
      </c>
      <c r="L213" s="435" t="str">
        <f t="shared" si="23"/>
        <v/>
      </c>
      <c r="M213" s="435" t="str">
        <f t="shared" si="26"/>
        <v/>
      </c>
      <c r="N213" s="435" t="str">
        <f t="shared" si="27"/>
        <v/>
      </c>
      <c r="O213" s="435" t="str">
        <f t="shared" si="28"/>
        <v/>
      </c>
      <c r="P213" s="157"/>
      <c r="Q213" s="524"/>
      <c r="R213" s="280"/>
    </row>
    <row r="214" spans="1:18" ht="33" customHeight="1" x14ac:dyDescent="0.25">
      <c r="A214" s="46"/>
      <c r="B214" s="150"/>
      <c r="C214" s="715"/>
      <c r="D214" s="716"/>
      <c r="E214" s="151"/>
      <c r="F214" s="150"/>
      <c r="G214" s="165"/>
      <c r="H214" s="523"/>
      <c r="I214" s="435" t="str">
        <f>IF(G214="","",VLOOKUP(G214,Datos!$B$2:$C$21,2,FALSE))</f>
        <v/>
      </c>
      <c r="J214" s="435" t="str">
        <f t="shared" si="24"/>
        <v/>
      </c>
      <c r="K214" s="435" t="str">
        <f t="shared" si="25"/>
        <v/>
      </c>
      <c r="L214" s="435" t="str">
        <f t="shared" si="23"/>
        <v/>
      </c>
      <c r="M214" s="435" t="str">
        <f t="shared" si="26"/>
        <v/>
      </c>
      <c r="N214" s="435" t="str">
        <f t="shared" si="27"/>
        <v/>
      </c>
      <c r="O214" s="435" t="str">
        <f t="shared" si="28"/>
        <v/>
      </c>
      <c r="P214" s="157"/>
      <c r="Q214" s="524"/>
      <c r="R214" s="280"/>
    </row>
    <row r="215" spans="1:18" ht="33" customHeight="1" x14ac:dyDescent="0.25">
      <c r="A215" s="46"/>
      <c r="B215" s="150"/>
      <c r="C215" s="715"/>
      <c r="D215" s="716"/>
      <c r="E215" s="151"/>
      <c r="F215" s="150"/>
      <c r="G215" s="165"/>
      <c r="H215" s="523"/>
      <c r="I215" s="435" t="str">
        <f>IF(G215="","",VLOOKUP(G215,Datos!$B$2:$C$21,2,FALSE))</f>
        <v/>
      </c>
      <c r="J215" s="435" t="str">
        <f t="shared" si="24"/>
        <v/>
      </c>
      <c r="K215" s="435" t="str">
        <f t="shared" si="25"/>
        <v/>
      </c>
      <c r="L215" s="435" t="str">
        <f t="shared" si="23"/>
        <v/>
      </c>
      <c r="M215" s="435" t="str">
        <f t="shared" si="26"/>
        <v/>
      </c>
      <c r="N215" s="435" t="str">
        <f t="shared" si="27"/>
        <v/>
      </c>
      <c r="O215" s="435" t="str">
        <f t="shared" si="28"/>
        <v/>
      </c>
      <c r="P215" s="157"/>
      <c r="Q215" s="524"/>
      <c r="R215" s="280"/>
    </row>
    <row r="216" spans="1:18" ht="33" customHeight="1" x14ac:dyDescent="0.25">
      <c r="A216" s="46"/>
      <c r="B216" s="150"/>
      <c r="C216" s="715"/>
      <c r="D216" s="716"/>
      <c r="E216" s="151"/>
      <c r="F216" s="150"/>
      <c r="G216" s="165"/>
      <c r="H216" s="523"/>
      <c r="I216" s="435" t="str">
        <f>IF(G216="","",VLOOKUP(G216,Datos!$B$2:$C$21,2,FALSE))</f>
        <v/>
      </c>
      <c r="J216" s="435" t="str">
        <f t="shared" si="24"/>
        <v/>
      </c>
      <c r="K216" s="435" t="str">
        <f t="shared" si="25"/>
        <v/>
      </c>
      <c r="L216" s="435" t="str">
        <f t="shared" si="23"/>
        <v/>
      </c>
      <c r="M216" s="435" t="str">
        <f t="shared" si="26"/>
        <v/>
      </c>
      <c r="N216" s="435" t="str">
        <f t="shared" si="27"/>
        <v/>
      </c>
      <c r="O216" s="435" t="str">
        <f t="shared" si="28"/>
        <v/>
      </c>
      <c r="P216" s="157"/>
      <c r="Q216" s="524"/>
      <c r="R216" s="280"/>
    </row>
    <row r="217" spans="1:18" ht="33" customHeight="1" x14ac:dyDescent="0.25">
      <c r="A217" s="46"/>
      <c r="B217" s="150"/>
      <c r="C217" s="715"/>
      <c r="D217" s="716"/>
      <c r="E217" s="151"/>
      <c r="F217" s="150"/>
      <c r="G217" s="165"/>
      <c r="H217" s="523"/>
      <c r="I217" s="435" t="str">
        <f>IF(G217="","",VLOOKUP(G217,Datos!$B$2:$C$21,2,FALSE))</f>
        <v/>
      </c>
      <c r="J217" s="435" t="str">
        <f t="shared" si="24"/>
        <v/>
      </c>
      <c r="K217" s="435" t="str">
        <f t="shared" si="25"/>
        <v/>
      </c>
      <c r="L217" s="435" t="str">
        <f t="shared" si="23"/>
        <v/>
      </c>
      <c r="M217" s="435" t="str">
        <f t="shared" si="26"/>
        <v/>
      </c>
      <c r="N217" s="435" t="str">
        <f t="shared" si="27"/>
        <v/>
      </c>
      <c r="O217" s="435" t="str">
        <f t="shared" si="28"/>
        <v/>
      </c>
      <c r="P217" s="157"/>
      <c r="Q217" s="524"/>
      <c r="R217" s="280"/>
    </row>
    <row r="218" spans="1:18" ht="33" customHeight="1" x14ac:dyDescent="0.25">
      <c r="A218" s="46"/>
      <c r="B218" s="150"/>
      <c r="C218" s="715"/>
      <c r="D218" s="716"/>
      <c r="E218" s="151"/>
      <c r="F218" s="150"/>
      <c r="G218" s="165"/>
      <c r="H218" s="523"/>
      <c r="I218" s="435" t="str">
        <f>IF(G218="","",VLOOKUP(G218,Datos!$B$2:$C$21,2,FALSE))</f>
        <v/>
      </c>
      <c r="J218" s="435" t="str">
        <f t="shared" si="24"/>
        <v/>
      </c>
      <c r="K218" s="435" t="str">
        <f t="shared" si="25"/>
        <v/>
      </c>
      <c r="L218" s="435" t="str">
        <f t="shared" si="23"/>
        <v/>
      </c>
      <c r="M218" s="435" t="str">
        <f t="shared" si="26"/>
        <v/>
      </c>
      <c r="N218" s="435" t="str">
        <f t="shared" si="27"/>
        <v/>
      </c>
      <c r="O218" s="435" t="str">
        <f t="shared" si="28"/>
        <v/>
      </c>
      <c r="P218" s="157"/>
      <c r="Q218" s="524"/>
      <c r="R218" s="280"/>
    </row>
    <row r="219" spans="1:18" ht="33" customHeight="1" x14ac:dyDescent="0.25">
      <c r="A219" s="46"/>
      <c r="B219" s="150"/>
      <c r="C219" s="715"/>
      <c r="D219" s="716"/>
      <c r="E219" s="151"/>
      <c r="F219" s="150"/>
      <c r="G219" s="165"/>
      <c r="H219" s="523"/>
      <c r="I219" s="435" t="str">
        <f>IF(G219="","",VLOOKUP(G219,Datos!$B$2:$C$21,2,FALSE))</f>
        <v/>
      </c>
      <c r="J219" s="435" t="str">
        <f t="shared" si="24"/>
        <v/>
      </c>
      <c r="K219" s="435" t="str">
        <f t="shared" si="25"/>
        <v/>
      </c>
      <c r="L219" s="435" t="str">
        <f t="shared" si="23"/>
        <v/>
      </c>
      <c r="M219" s="435" t="str">
        <f t="shared" si="26"/>
        <v/>
      </c>
      <c r="N219" s="435" t="str">
        <f t="shared" si="27"/>
        <v/>
      </c>
      <c r="O219" s="435" t="str">
        <f t="shared" si="28"/>
        <v/>
      </c>
      <c r="P219" s="157"/>
      <c r="Q219" s="524"/>
      <c r="R219" s="280"/>
    </row>
    <row r="220" spans="1:18" ht="33" customHeight="1" x14ac:dyDescent="0.25">
      <c r="A220" s="46"/>
      <c r="B220" s="150"/>
      <c r="C220" s="715"/>
      <c r="D220" s="716"/>
      <c r="E220" s="151"/>
      <c r="F220" s="150"/>
      <c r="G220" s="165"/>
      <c r="H220" s="523"/>
      <c r="I220" s="435" t="str">
        <f>IF(G220="","",VLOOKUP(G220,Datos!$B$2:$C$21,2,FALSE))</f>
        <v/>
      </c>
      <c r="J220" s="435" t="str">
        <f t="shared" si="24"/>
        <v/>
      </c>
      <c r="K220" s="435" t="str">
        <f t="shared" si="25"/>
        <v/>
      </c>
      <c r="L220" s="435" t="str">
        <f t="shared" si="23"/>
        <v/>
      </c>
      <c r="M220" s="435" t="str">
        <f t="shared" si="26"/>
        <v/>
      </c>
      <c r="N220" s="435" t="str">
        <f t="shared" si="27"/>
        <v/>
      </c>
      <c r="O220" s="435" t="str">
        <f t="shared" si="28"/>
        <v/>
      </c>
      <c r="P220" s="157"/>
      <c r="Q220" s="524"/>
      <c r="R220" s="280"/>
    </row>
    <row r="221" spans="1:18" ht="33" customHeight="1" x14ac:dyDescent="0.25">
      <c r="A221" s="46"/>
      <c r="B221" s="150"/>
      <c r="C221" s="715"/>
      <c r="D221" s="716"/>
      <c r="E221" s="151"/>
      <c r="F221" s="150"/>
      <c r="G221" s="165"/>
      <c r="H221" s="523"/>
      <c r="I221" s="435" t="str">
        <f>IF(G221="","",VLOOKUP(G221,Datos!$B$2:$C$21,2,FALSE))</f>
        <v/>
      </c>
      <c r="J221" s="435" t="str">
        <f t="shared" si="24"/>
        <v/>
      </c>
      <c r="K221" s="435" t="str">
        <f t="shared" si="25"/>
        <v/>
      </c>
      <c r="L221" s="435" t="str">
        <f t="shared" si="23"/>
        <v/>
      </c>
      <c r="M221" s="435" t="str">
        <f t="shared" si="26"/>
        <v/>
      </c>
      <c r="N221" s="435" t="str">
        <f t="shared" si="27"/>
        <v/>
      </c>
      <c r="O221" s="435" t="str">
        <f t="shared" si="28"/>
        <v/>
      </c>
      <c r="P221" s="157"/>
      <c r="Q221" s="524"/>
      <c r="R221" s="280"/>
    </row>
    <row r="222" spans="1:18" ht="33" customHeight="1" x14ac:dyDescent="0.25">
      <c r="A222" s="46"/>
      <c r="B222" s="150"/>
      <c r="C222" s="715"/>
      <c r="D222" s="716"/>
      <c r="E222" s="151"/>
      <c r="F222" s="150"/>
      <c r="G222" s="165"/>
      <c r="H222" s="523"/>
      <c r="I222" s="435" t="str">
        <f>IF(G222="","",VLOOKUP(G222,Datos!$B$2:$C$21,2,FALSE))</f>
        <v/>
      </c>
      <c r="J222" s="435" t="str">
        <f t="shared" si="24"/>
        <v/>
      </c>
      <c r="K222" s="435" t="str">
        <f t="shared" si="25"/>
        <v/>
      </c>
      <c r="L222" s="435" t="str">
        <f t="shared" si="23"/>
        <v/>
      </c>
      <c r="M222" s="435" t="str">
        <f t="shared" si="26"/>
        <v/>
      </c>
      <c r="N222" s="435" t="str">
        <f t="shared" si="27"/>
        <v/>
      </c>
      <c r="O222" s="435" t="str">
        <f t="shared" si="28"/>
        <v/>
      </c>
      <c r="P222" s="157"/>
      <c r="Q222" s="524"/>
      <c r="R222" s="280"/>
    </row>
    <row r="223" spans="1:18" ht="33" customHeight="1" x14ac:dyDescent="0.25">
      <c r="A223" s="46"/>
      <c r="B223" s="150"/>
      <c r="C223" s="715"/>
      <c r="D223" s="716"/>
      <c r="E223" s="151"/>
      <c r="F223" s="150"/>
      <c r="G223" s="165"/>
      <c r="H223" s="523"/>
      <c r="I223" s="435" t="str">
        <f>IF(G223="","",VLOOKUP(G223,Datos!$B$2:$C$21,2,FALSE))</f>
        <v/>
      </c>
      <c r="J223" s="435" t="str">
        <f t="shared" si="24"/>
        <v/>
      </c>
      <c r="K223" s="435" t="str">
        <f t="shared" si="25"/>
        <v/>
      </c>
      <c r="L223" s="435" t="str">
        <f t="shared" si="23"/>
        <v/>
      </c>
      <c r="M223" s="435" t="str">
        <f t="shared" si="26"/>
        <v/>
      </c>
      <c r="N223" s="435" t="str">
        <f t="shared" si="27"/>
        <v/>
      </c>
      <c r="O223" s="435" t="str">
        <f t="shared" si="28"/>
        <v/>
      </c>
      <c r="P223" s="157"/>
      <c r="Q223" s="524"/>
      <c r="R223" s="280"/>
    </row>
    <row r="224" spans="1:18" ht="33" customHeight="1" x14ac:dyDescent="0.25">
      <c r="A224" s="46"/>
      <c r="B224" s="150"/>
      <c r="C224" s="715"/>
      <c r="D224" s="716"/>
      <c r="E224" s="151"/>
      <c r="F224" s="150"/>
      <c r="G224" s="165"/>
      <c r="H224" s="523"/>
      <c r="I224" s="435" t="str">
        <f>IF(G224="","",VLOOKUP(G224,Datos!$B$2:$C$21,2,FALSE))</f>
        <v/>
      </c>
      <c r="J224" s="435" t="str">
        <f t="shared" si="24"/>
        <v/>
      </c>
      <c r="K224" s="435" t="str">
        <f t="shared" si="25"/>
        <v/>
      </c>
      <c r="L224" s="435" t="str">
        <f t="shared" si="23"/>
        <v/>
      </c>
      <c r="M224" s="435" t="str">
        <f t="shared" si="26"/>
        <v/>
      </c>
      <c r="N224" s="435" t="str">
        <f t="shared" si="27"/>
        <v/>
      </c>
      <c r="O224" s="435" t="str">
        <f t="shared" si="28"/>
        <v/>
      </c>
      <c r="P224" s="157"/>
      <c r="Q224" s="524"/>
      <c r="R224" s="280"/>
    </row>
    <row r="225" spans="1:18" ht="33" customHeight="1" x14ac:dyDescent="0.25">
      <c r="A225" s="46"/>
      <c r="B225" s="150"/>
      <c r="C225" s="715"/>
      <c r="D225" s="716"/>
      <c r="E225" s="151"/>
      <c r="F225" s="150"/>
      <c r="G225" s="165"/>
      <c r="H225" s="523"/>
      <c r="I225" s="435" t="str">
        <f>IF(G225="","",VLOOKUP(G225,Datos!$B$2:$C$21,2,FALSE))</f>
        <v/>
      </c>
      <c r="J225" s="435" t="str">
        <f t="shared" si="24"/>
        <v/>
      </c>
      <c r="K225" s="435" t="str">
        <f t="shared" si="25"/>
        <v/>
      </c>
      <c r="L225" s="435" t="str">
        <f t="shared" si="23"/>
        <v/>
      </c>
      <c r="M225" s="435" t="str">
        <f t="shared" si="26"/>
        <v/>
      </c>
      <c r="N225" s="435" t="str">
        <f t="shared" si="27"/>
        <v/>
      </c>
      <c r="O225" s="435" t="str">
        <f t="shared" si="28"/>
        <v/>
      </c>
      <c r="P225" s="157"/>
      <c r="Q225" s="524"/>
      <c r="R225" s="280"/>
    </row>
    <row r="226" spans="1:18" ht="33" customHeight="1" x14ac:dyDescent="0.25">
      <c r="A226" s="46"/>
      <c r="B226" s="150"/>
      <c r="C226" s="715"/>
      <c r="D226" s="716"/>
      <c r="E226" s="151"/>
      <c r="F226" s="150"/>
      <c r="G226" s="165"/>
      <c r="H226" s="523"/>
      <c r="I226" s="435" t="str">
        <f>IF(G226="","",VLOOKUP(G226,Datos!$B$2:$C$21,2,FALSE))</f>
        <v/>
      </c>
      <c r="J226" s="435" t="str">
        <f t="shared" si="24"/>
        <v/>
      </c>
      <c r="K226" s="435" t="str">
        <f t="shared" si="25"/>
        <v/>
      </c>
      <c r="L226" s="435" t="str">
        <f t="shared" si="23"/>
        <v/>
      </c>
      <c r="M226" s="435" t="str">
        <f t="shared" si="26"/>
        <v/>
      </c>
      <c r="N226" s="435" t="str">
        <f t="shared" si="27"/>
        <v/>
      </c>
      <c r="O226" s="435" t="str">
        <f t="shared" si="28"/>
        <v/>
      </c>
      <c r="P226" s="157"/>
      <c r="Q226" s="524"/>
      <c r="R226" s="280"/>
    </row>
    <row r="227" spans="1:18" ht="33" customHeight="1" x14ac:dyDescent="0.25">
      <c r="A227" s="46"/>
      <c r="B227" s="150"/>
      <c r="C227" s="715"/>
      <c r="D227" s="716"/>
      <c r="E227" s="151"/>
      <c r="F227" s="150"/>
      <c r="G227" s="165"/>
      <c r="H227" s="523"/>
      <c r="I227" s="435" t="str">
        <f>IF(G227="","",VLOOKUP(G227,Datos!$B$2:$C$21,2,FALSE))</f>
        <v/>
      </c>
      <c r="J227" s="435" t="str">
        <f t="shared" si="24"/>
        <v/>
      </c>
      <c r="K227" s="435" t="str">
        <f t="shared" si="25"/>
        <v/>
      </c>
      <c r="L227" s="435" t="str">
        <f t="shared" si="23"/>
        <v/>
      </c>
      <c r="M227" s="435" t="str">
        <f t="shared" si="26"/>
        <v/>
      </c>
      <c r="N227" s="435" t="str">
        <f t="shared" si="27"/>
        <v/>
      </c>
      <c r="O227" s="435" t="str">
        <f t="shared" si="28"/>
        <v/>
      </c>
      <c r="P227" s="157"/>
      <c r="Q227" s="524"/>
      <c r="R227" s="280"/>
    </row>
    <row r="228" spans="1:18" ht="33" customHeight="1" x14ac:dyDescent="0.25">
      <c r="A228" s="46"/>
      <c r="B228" s="150"/>
      <c r="C228" s="715"/>
      <c r="D228" s="716"/>
      <c r="E228" s="151"/>
      <c r="F228" s="150"/>
      <c r="G228" s="165"/>
      <c r="H228" s="523"/>
      <c r="I228" s="435" t="str">
        <f>IF(G228="","",VLOOKUP(G228,Datos!$B$2:$C$21,2,FALSE))</f>
        <v/>
      </c>
      <c r="J228" s="435" t="str">
        <f t="shared" si="24"/>
        <v/>
      </c>
      <c r="K228" s="435" t="str">
        <f t="shared" si="25"/>
        <v/>
      </c>
      <c r="L228" s="435" t="str">
        <f t="shared" si="23"/>
        <v/>
      </c>
      <c r="M228" s="435" t="str">
        <f t="shared" si="26"/>
        <v/>
      </c>
      <c r="N228" s="435" t="str">
        <f t="shared" si="27"/>
        <v/>
      </c>
      <c r="O228" s="435" t="str">
        <f t="shared" si="28"/>
        <v/>
      </c>
      <c r="P228" s="157"/>
      <c r="Q228" s="524"/>
      <c r="R228" s="280"/>
    </row>
    <row r="229" spans="1:18" ht="33" customHeight="1" x14ac:dyDescent="0.25">
      <c r="A229" s="46"/>
      <c r="B229" s="150"/>
      <c r="C229" s="715"/>
      <c r="D229" s="716"/>
      <c r="E229" s="151"/>
      <c r="F229" s="150"/>
      <c r="G229" s="165"/>
      <c r="H229" s="523"/>
      <c r="I229" s="435" t="str">
        <f>IF(G229="","",VLOOKUP(G229,Datos!$B$2:$C$21,2,FALSE))</f>
        <v/>
      </c>
      <c r="J229" s="435" t="str">
        <f t="shared" si="24"/>
        <v/>
      </c>
      <c r="K229" s="435" t="str">
        <f t="shared" si="25"/>
        <v/>
      </c>
      <c r="L229" s="435" t="str">
        <f t="shared" si="23"/>
        <v/>
      </c>
      <c r="M229" s="435" t="str">
        <f t="shared" si="26"/>
        <v/>
      </c>
      <c r="N229" s="435" t="str">
        <f t="shared" si="27"/>
        <v/>
      </c>
      <c r="O229" s="435" t="str">
        <f t="shared" si="28"/>
        <v/>
      </c>
      <c r="P229" s="157"/>
      <c r="Q229" s="524"/>
      <c r="R229" s="280"/>
    </row>
    <row r="230" spans="1:18" ht="33" customHeight="1" x14ac:dyDescent="0.25">
      <c r="A230" s="46"/>
      <c r="B230" s="150"/>
      <c r="C230" s="715"/>
      <c r="D230" s="716"/>
      <c r="E230" s="151"/>
      <c r="F230" s="150"/>
      <c r="G230" s="165"/>
      <c r="H230" s="523"/>
      <c r="I230" s="435" t="str">
        <f>IF(G230="","",VLOOKUP(G230,Datos!$B$2:$C$21,2,FALSE))</f>
        <v/>
      </c>
      <c r="J230" s="435" t="str">
        <f t="shared" si="24"/>
        <v/>
      </c>
      <c r="K230" s="435" t="str">
        <f t="shared" si="25"/>
        <v/>
      </c>
      <c r="L230" s="435" t="str">
        <f t="shared" si="23"/>
        <v/>
      </c>
      <c r="M230" s="435" t="str">
        <f t="shared" si="26"/>
        <v/>
      </c>
      <c r="N230" s="435" t="str">
        <f t="shared" si="27"/>
        <v/>
      </c>
      <c r="O230" s="435" t="str">
        <f t="shared" si="28"/>
        <v/>
      </c>
      <c r="P230" s="157"/>
      <c r="Q230" s="524"/>
      <c r="R230" s="280"/>
    </row>
    <row r="231" spans="1:18" ht="33" customHeight="1" x14ac:dyDescent="0.25">
      <c r="A231" s="46"/>
      <c r="B231" s="150"/>
      <c r="C231" s="715"/>
      <c r="D231" s="716"/>
      <c r="E231" s="151"/>
      <c r="F231" s="150"/>
      <c r="G231" s="165"/>
      <c r="H231" s="523"/>
      <c r="I231" s="435" t="str">
        <f>IF(G231="","",VLOOKUP(G231,Datos!$B$2:$C$21,2,FALSE))</f>
        <v/>
      </c>
      <c r="J231" s="435" t="str">
        <f t="shared" si="24"/>
        <v/>
      </c>
      <c r="K231" s="435" t="str">
        <f t="shared" si="25"/>
        <v/>
      </c>
      <c r="L231" s="435" t="str">
        <f t="shared" si="23"/>
        <v/>
      </c>
      <c r="M231" s="435" t="str">
        <f t="shared" si="26"/>
        <v/>
      </c>
      <c r="N231" s="435" t="str">
        <f t="shared" si="27"/>
        <v/>
      </c>
      <c r="O231" s="435" t="str">
        <f t="shared" si="28"/>
        <v/>
      </c>
      <c r="P231" s="157"/>
      <c r="Q231" s="524"/>
      <c r="R231" s="280"/>
    </row>
    <row r="232" spans="1:18" ht="33" customHeight="1" x14ac:dyDescent="0.25">
      <c r="A232" s="46"/>
      <c r="B232" s="150"/>
      <c r="C232" s="715"/>
      <c r="D232" s="716"/>
      <c r="E232" s="151"/>
      <c r="F232" s="150"/>
      <c r="G232" s="165"/>
      <c r="H232" s="523"/>
      <c r="I232" s="435" t="str">
        <f>IF(G232="","",VLOOKUP(G232,Datos!$B$2:$C$21,2,FALSE))</f>
        <v/>
      </c>
      <c r="J232" s="435" t="str">
        <f t="shared" si="24"/>
        <v/>
      </c>
      <c r="K232" s="435" t="str">
        <f t="shared" si="25"/>
        <v/>
      </c>
      <c r="L232" s="435" t="str">
        <f t="shared" si="23"/>
        <v/>
      </c>
      <c r="M232" s="435" t="str">
        <f t="shared" si="26"/>
        <v/>
      </c>
      <c r="N232" s="435" t="str">
        <f t="shared" si="27"/>
        <v/>
      </c>
      <c r="O232" s="435" t="str">
        <f t="shared" si="28"/>
        <v/>
      </c>
      <c r="P232" s="157"/>
      <c r="Q232" s="524"/>
      <c r="R232" s="280"/>
    </row>
    <row r="233" spans="1:18" ht="33" customHeight="1" x14ac:dyDescent="0.25">
      <c r="A233" s="46"/>
      <c r="B233" s="150"/>
      <c r="C233" s="715"/>
      <c r="D233" s="716"/>
      <c r="E233" s="151"/>
      <c r="F233" s="150"/>
      <c r="G233" s="165"/>
      <c r="H233" s="523"/>
      <c r="I233" s="435" t="str">
        <f>IF(G233="","",VLOOKUP(G233,Datos!$B$2:$C$21,2,FALSE))</f>
        <v/>
      </c>
      <c r="J233" s="435" t="str">
        <f t="shared" si="24"/>
        <v/>
      </c>
      <c r="K233" s="435" t="str">
        <f t="shared" si="25"/>
        <v/>
      </c>
      <c r="L233" s="435" t="str">
        <f t="shared" si="23"/>
        <v/>
      </c>
      <c r="M233" s="435" t="str">
        <f t="shared" si="26"/>
        <v/>
      </c>
      <c r="N233" s="435" t="str">
        <f t="shared" si="27"/>
        <v/>
      </c>
      <c r="O233" s="435" t="str">
        <f t="shared" si="28"/>
        <v/>
      </c>
      <c r="P233" s="157"/>
      <c r="Q233" s="524"/>
      <c r="R233" s="280"/>
    </row>
    <row r="234" spans="1:18" ht="33" customHeight="1" x14ac:dyDescent="0.25">
      <c r="A234" s="46"/>
      <c r="B234" s="150"/>
      <c r="C234" s="715"/>
      <c r="D234" s="716"/>
      <c r="E234" s="151"/>
      <c r="F234" s="150"/>
      <c r="G234" s="165"/>
      <c r="H234" s="523"/>
      <c r="I234" s="435" t="str">
        <f>IF(G234="","",VLOOKUP(G234,Datos!$B$2:$C$21,2,FALSE))</f>
        <v/>
      </c>
      <c r="J234" s="435" t="str">
        <f t="shared" si="24"/>
        <v/>
      </c>
      <c r="K234" s="435" t="str">
        <f t="shared" si="25"/>
        <v/>
      </c>
      <c r="L234" s="435" t="str">
        <f t="shared" si="23"/>
        <v/>
      </c>
      <c r="M234" s="435" t="str">
        <f t="shared" si="26"/>
        <v/>
      </c>
      <c r="N234" s="435" t="str">
        <f t="shared" si="27"/>
        <v/>
      </c>
      <c r="O234" s="435" t="str">
        <f t="shared" si="28"/>
        <v/>
      </c>
      <c r="P234" s="157"/>
      <c r="Q234" s="524"/>
      <c r="R234" s="280"/>
    </row>
    <row r="235" spans="1:18" ht="33" customHeight="1" x14ac:dyDescent="0.25">
      <c r="A235" s="46"/>
      <c r="B235" s="150"/>
      <c r="C235" s="715"/>
      <c r="D235" s="716"/>
      <c r="E235" s="151"/>
      <c r="F235" s="150"/>
      <c r="G235" s="165"/>
      <c r="H235" s="523"/>
      <c r="I235" s="435" t="str">
        <f>IF(G235="","",VLOOKUP(G235,Datos!$B$2:$C$21,2,FALSE))</f>
        <v/>
      </c>
      <c r="J235" s="435" t="str">
        <f t="shared" si="24"/>
        <v/>
      </c>
      <c r="K235" s="435" t="str">
        <f t="shared" si="25"/>
        <v/>
      </c>
      <c r="L235" s="435" t="str">
        <f t="shared" si="23"/>
        <v/>
      </c>
      <c r="M235" s="435" t="str">
        <f t="shared" si="26"/>
        <v/>
      </c>
      <c r="N235" s="435" t="str">
        <f t="shared" si="27"/>
        <v/>
      </c>
      <c r="O235" s="435" t="str">
        <f t="shared" si="28"/>
        <v/>
      </c>
      <c r="P235" s="157"/>
      <c r="Q235" s="524"/>
      <c r="R235" s="280"/>
    </row>
    <row r="236" spans="1:18" ht="33" customHeight="1" x14ac:dyDescent="0.25">
      <c r="A236" s="46"/>
      <c r="B236" s="150"/>
      <c r="C236" s="715"/>
      <c r="D236" s="716"/>
      <c r="E236" s="151"/>
      <c r="F236" s="150"/>
      <c r="G236" s="165"/>
      <c r="H236" s="523"/>
      <c r="I236" s="435" t="str">
        <f>IF(G236="","",VLOOKUP(G236,Datos!$B$2:$C$21,2,FALSE))</f>
        <v/>
      </c>
      <c r="J236" s="435" t="str">
        <f t="shared" si="24"/>
        <v/>
      </c>
      <c r="K236" s="435" t="str">
        <f t="shared" si="25"/>
        <v/>
      </c>
      <c r="L236" s="435" t="str">
        <f t="shared" ref="L236:L267" si="29">IF(ISNUMBER(I236),($E$512*F236),"")</f>
        <v/>
      </c>
      <c r="M236" s="435" t="str">
        <f t="shared" si="26"/>
        <v/>
      </c>
      <c r="N236" s="435" t="str">
        <f t="shared" si="27"/>
        <v/>
      </c>
      <c r="O236" s="435" t="str">
        <f t="shared" si="28"/>
        <v/>
      </c>
      <c r="P236" s="157"/>
      <c r="Q236" s="524"/>
      <c r="R236" s="280"/>
    </row>
    <row r="237" spans="1:18" ht="33" customHeight="1" x14ac:dyDescent="0.25">
      <c r="A237" s="46"/>
      <c r="B237" s="150"/>
      <c r="C237" s="715"/>
      <c r="D237" s="716"/>
      <c r="E237" s="151"/>
      <c r="F237" s="150"/>
      <c r="G237" s="165"/>
      <c r="H237" s="523"/>
      <c r="I237" s="435" t="str">
        <f>IF(G237="","",VLOOKUP(G237,Datos!$B$2:$C$21,2,FALSE))</f>
        <v/>
      </c>
      <c r="J237" s="435" t="str">
        <f t="shared" si="24"/>
        <v/>
      </c>
      <c r="K237" s="435" t="str">
        <f t="shared" si="25"/>
        <v/>
      </c>
      <c r="L237" s="435" t="str">
        <f t="shared" si="29"/>
        <v/>
      </c>
      <c r="M237" s="435" t="str">
        <f t="shared" si="26"/>
        <v/>
      </c>
      <c r="N237" s="435" t="str">
        <f t="shared" si="27"/>
        <v/>
      </c>
      <c r="O237" s="435" t="str">
        <f t="shared" si="28"/>
        <v/>
      </c>
      <c r="P237" s="157"/>
      <c r="Q237" s="524"/>
      <c r="R237" s="280"/>
    </row>
    <row r="238" spans="1:18" ht="33" customHeight="1" x14ac:dyDescent="0.25">
      <c r="A238" s="46"/>
      <c r="B238" s="150"/>
      <c r="C238" s="715"/>
      <c r="D238" s="716"/>
      <c r="E238" s="151"/>
      <c r="F238" s="150"/>
      <c r="G238" s="165"/>
      <c r="H238" s="523"/>
      <c r="I238" s="435" t="str">
        <f>IF(G238="","",VLOOKUP(G238,Datos!$B$2:$C$21,2,FALSE))</f>
        <v/>
      </c>
      <c r="J238" s="435" t="str">
        <f t="shared" si="24"/>
        <v/>
      </c>
      <c r="K238" s="435" t="str">
        <f t="shared" si="25"/>
        <v/>
      </c>
      <c r="L238" s="435" t="str">
        <f t="shared" si="29"/>
        <v/>
      </c>
      <c r="M238" s="435" t="str">
        <f t="shared" si="26"/>
        <v/>
      </c>
      <c r="N238" s="435" t="str">
        <f t="shared" si="27"/>
        <v/>
      </c>
      <c r="O238" s="435" t="str">
        <f t="shared" si="28"/>
        <v/>
      </c>
      <c r="P238" s="157"/>
      <c r="Q238" s="524"/>
      <c r="R238" s="280"/>
    </row>
    <row r="239" spans="1:18" ht="33" customHeight="1" x14ac:dyDescent="0.25">
      <c r="A239" s="46"/>
      <c r="B239" s="150"/>
      <c r="C239" s="715"/>
      <c r="D239" s="716"/>
      <c r="E239" s="151"/>
      <c r="F239" s="150"/>
      <c r="G239" s="165"/>
      <c r="H239" s="523"/>
      <c r="I239" s="435" t="str">
        <f>IF(G239="","",VLOOKUP(G239,Datos!$B$2:$C$21,2,FALSE))</f>
        <v/>
      </c>
      <c r="J239" s="435" t="str">
        <f t="shared" si="24"/>
        <v/>
      </c>
      <c r="K239" s="435" t="str">
        <f t="shared" si="25"/>
        <v/>
      </c>
      <c r="L239" s="435" t="str">
        <f t="shared" si="29"/>
        <v/>
      </c>
      <c r="M239" s="435" t="str">
        <f t="shared" si="26"/>
        <v/>
      </c>
      <c r="N239" s="435" t="str">
        <f t="shared" si="27"/>
        <v/>
      </c>
      <c r="O239" s="435" t="str">
        <f t="shared" si="28"/>
        <v/>
      </c>
      <c r="P239" s="157"/>
      <c r="Q239" s="524"/>
      <c r="R239" s="280"/>
    </row>
    <row r="240" spans="1:18" ht="33" customHeight="1" x14ac:dyDescent="0.25">
      <c r="A240" s="46"/>
      <c r="B240" s="150"/>
      <c r="C240" s="715"/>
      <c r="D240" s="716"/>
      <c r="E240" s="151"/>
      <c r="F240" s="150"/>
      <c r="G240" s="165"/>
      <c r="H240" s="523"/>
      <c r="I240" s="435" t="str">
        <f>IF(G240="","",VLOOKUP(G240,Datos!$B$2:$C$21,2,FALSE))</f>
        <v/>
      </c>
      <c r="J240" s="435" t="str">
        <f t="shared" si="24"/>
        <v/>
      </c>
      <c r="K240" s="435" t="str">
        <f t="shared" si="25"/>
        <v/>
      </c>
      <c r="L240" s="435" t="str">
        <f t="shared" si="29"/>
        <v/>
      </c>
      <c r="M240" s="435" t="str">
        <f t="shared" si="26"/>
        <v/>
      </c>
      <c r="N240" s="435" t="str">
        <f t="shared" si="27"/>
        <v/>
      </c>
      <c r="O240" s="435" t="str">
        <f t="shared" si="28"/>
        <v/>
      </c>
      <c r="P240" s="157"/>
      <c r="Q240" s="524"/>
      <c r="R240" s="280"/>
    </row>
    <row r="241" spans="1:18" ht="33" customHeight="1" x14ac:dyDescent="0.25">
      <c r="A241" s="46"/>
      <c r="B241" s="150"/>
      <c r="C241" s="715"/>
      <c r="D241" s="716"/>
      <c r="E241" s="151"/>
      <c r="F241" s="150"/>
      <c r="G241" s="165"/>
      <c r="H241" s="523"/>
      <c r="I241" s="435" t="str">
        <f>IF(G241="","",VLOOKUP(G241,Datos!$B$2:$C$21,2,FALSE))</f>
        <v/>
      </c>
      <c r="J241" s="435" t="str">
        <f t="shared" si="24"/>
        <v/>
      </c>
      <c r="K241" s="435" t="str">
        <f t="shared" si="25"/>
        <v/>
      </c>
      <c r="L241" s="435" t="str">
        <f t="shared" si="29"/>
        <v/>
      </c>
      <c r="M241" s="435" t="str">
        <f t="shared" si="26"/>
        <v/>
      </c>
      <c r="N241" s="435" t="str">
        <f t="shared" si="27"/>
        <v/>
      </c>
      <c r="O241" s="435" t="str">
        <f t="shared" si="28"/>
        <v/>
      </c>
      <c r="P241" s="157"/>
      <c r="Q241" s="524"/>
      <c r="R241" s="280"/>
    </row>
    <row r="242" spans="1:18" ht="33" customHeight="1" x14ac:dyDescent="0.25">
      <c r="A242" s="46"/>
      <c r="B242" s="150"/>
      <c r="C242" s="715"/>
      <c r="D242" s="716"/>
      <c r="E242" s="151"/>
      <c r="F242" s="150"/>
      <c r="G242" s="165"/>
      <c r="H242" s="523"/>
      <c r="I242" s="435" t="str">
        <f>IF(G242="","",VLOOKUP(G242,Datos!$B$2:$C$21,2,FALSE))</f>
        <v/>
      </c>
      <c r="J242" s="435" t="str">
        <f t="shared" si="24"/>
        <v/>
      </c>
      <c r="K242" s="435" t="str">
        <f t="shared" si="25"/>
        <v/>
      </c>
      <c r="L242" s="435" t="str">
        <f t="shared" si="29"/>
        <v/>
      </c>
      <c r="M242" s="435" t="str">
        <f t="shared" si="26"/>
        <v/>
      </c>
      <c r="N242" s="435" t="str">
        <f t="shared" si="27"/>
        <v/>
      </c>
      <c r="O242" s="435" t="str">
        <f t="shared" si="28"/>
        <v/>
      </c>
      <c r="P242" s="157"/>
      <c r="Q242" s="524"/>
      <c r="R242" s="280"/>
    </row>
    <row r="243" spans="1:18" ht="33" customHeight="1" x14ac:dyDescent="0.25">
      <c r="A243" s="46"/>
      <c r="B243" s="150"/>
      <c r="C243" s="715"/>
      <c r="D243" s="716"/>
      <c r="E243" s="151"/>
      <c r="F243" s="150"/>
      <c r="G243" s="165"/>
      <c r="H243" s="523"/>
      <c r="I243" s="435" t="str">
        <f>IF(G243="","",VLOOKUP(G243,Datos!$B$2:$C$21,2,FALSE))</f>
        <v/>
      </c>
      <c r="J243" s="435" t="str">
        <f t="shared" si="24"/>
        <v/>
      </c>
      <c r="K243" s="435" t="str">
        <f t="shared" si="25"/>
        <v/>
      </c>
      <c r="L243" s="435" t="str">
        <f t="shared" si="29"/>
        <v/>
      </c>
      <c r="M243" s="435" t="str">
        <f t="shared" si="26"/>
        <v/>
      </c>
      <c r="N243" s="435" t="str">
        <f t="shared" si="27"/>
        <v/>
      </c>
      <c r="O243" s="435" t="str">
        <f t="shared" si="28"/>
        <v/>
      </c>
      <c r="P243" s="157"/>
      <c r="Q243" s="524"/>
      <c r="R243" s="280"/>
    </row>
    <row r="244" spans="1:18" ht="33" customHeight="1" x14ac:dyDescent="0.25">
      <c r="A244" s="46"/>
      <c r="B244" s="150"/>
      <c r="C244" s="715"/>
      <c r="D244" s="716"/>
      <c r="E244" s="151"/>
      <c r="F244" s="150"/>
      <c r="G244" s="165"/>
      <c r="H244" s="523"/>
      <c r="I244" s="435" t="str">
        <f>IF(G244="","",VLOOKUP(G244,Datos!$B$2:$C$21,2,FALSE))</f>
        <v/>
      </c>
      <c r="J244" s="435" t="str">
        <f t="shared" si="24"/>
        <v/>
      </c>
      <c r="K244" s="435" t="str">
        <f t="shared" si="25"/>
        <v/>
      </c>
      <c r="L244" s="435" t="str">
        <f t="shared" si="29"/>
        <v/>
      </c>
      <c r="M244" s="435" t="str">
        <f t="shared" si="26"/>
        <v/>
      </c>
      <c r="N244" s="435" t="str">
        <f t="shared" si="27"/>
        <v/>
      </c>
      <c r="O244" s="435" t="str">
        <f t="shared" si="28"/>
        <v/>
      </c>
      <c r="P244" s="157"/>
      <c r="Q244" s="524"/>
      <c r="R244" s="280"/>
    </row>
    <row r="245" spans="1:18" ht="33" customHeight="1" x14ac:dyDescent="0.25">
      <c r="A245" s="46"/>
      <c r="B245" s="150"/>
      <c r="C245" s="715"/>
      <c r="D245" s="716"/>
      <c r="E245" s="151"/>
      <c r="F245" s="150"/>
      <c r="G245" s="165"/>
      <c r="H245" s="523"/>
      <c r="I245" s="435" t="str">
        <f>IF(G245="","",VLOOKUP(G245,Datos!$B$2:$C$21,2,FALSE))</f>
        <v/>
      </c>
      <c r="J245" s="435" t="str">
        <f t="shared" si="24"/>
        <v/>
      </c>
      <c r="K245" s="435" t="str">
        <f t="shared" si="25"/>
        <v/>
      </c>
      <c r="L245" s="435" t="str">
        <f t="shared" si="29"/>
        <v/>
      </c>
      <c r="M245" s="435" t="str">
        <f t="shared" si="26"/>
        <v/>
      </c>
      <c r="N245" s="435" t="str">
        <f t="shared" si="27"/>
        <v/>
      </c>
      <c r="O245" s="435" t="str">
        <f t="shared" si="28"/>
        <v/>
      </c>
      <c r="P245" s="157"/>
      <c r="Q245" s="524"/>
      <c r="R245" s="280"/>
    </row>
    <row r="246" spans="1:18" ht="33" customHeight="1" x14ac:dyDescent="0.25">
      <c r="A246" s="46"/>
      <c r="B246" s="150"/>
      <c r="C246" s="715"/>
      <c r="D246" s="716"/>
      <c r="E246" s="151"/>
      <c r="F246" s="150"/>
      <c r="G246" s="165"/>
      <c r="H246" s="523"/>
      <c r="I246" s="435" t="str">
        <f>IF(G246="","",VLOOKUP(G246,Datos!$B$2:$C$21,2,FALSE))</f>
        <v/>
      </c>
      <c r="J246" s="435" t="str">
        <f t="shared" si="24"/>
        <v/>
      </c>
      <c r="K246" s="435" t="str">
        <f t="shared" si="25"/>
        <v/>
      </c>
      <c r="L246" s="435" t="str">
        <f t="shared" si="29"/>
        <v/>
      </c>
      <c r="M246" s="435" t="str">
        <f t="shared" si="26"/>
        <v/>
      </c>
      <c r="N246" s="435" t="str">
        <f t="shared" si="27"/>
        <v/>
      </c>
      <c r="O246" s="435" t="str">
        <f t="shared" si="28"/>
        <v/>
      </c>
      <c r="P246" s="157"/>
      <c r="Q246" s="524"/>
      <c r="R246" s="280"/>
    </row>
    <row r="247" spans="1:18" ht="33" customHeight="1" x14ac:dyDescent="0.25">
      <c r="A247" s="46"/>
      <c r="B247" s="150"/>
      <c r="C247" s="715"/>
      <c r="D247" s="716"/>
      <c r="E247" s="151"/>
      <c r="F247" s="150"/>
      <c r="G247" s="165"/>
      <c r="H247" s="523"/>
      <c r="I247" s="435" t="str">
        <f>IF(G247="","",VLOOKUP(G247,Datos!$B$2:$C$21,2,FALSE))</f>
        <v/>
      </c>
      <c r="J247" s="435" t="str">
        <f t="shared" si="24"/>
        <v/>
      </c>
      <c r="K247" s="435" t="str">
        <f t="shared" si="25"/>
        <v/>
      </c>
      <c r="L247" s="435" t="str">
        <f t="shared" si="29"/>
        <v/>
      </c>
      <c r="M247" s="435" t="str">
        <f t="shared" si="26"/>
        <v/>
      </c>
      <c r="N247" s="435" t="str">
        <f t="shared" si="27"/>
        <v/>
      </c>
      <c r="O247" s="435" t="str">
        <f t="shared" si="28"/>
        <v/>
      </c>
      <c r="P247" s="157"/>
      <c r="Q247" s="524"/>
      <c r="R247" s="280"/>
    </row>
    <row r="248" spans="1:18" ht="33" customHeight="1" x14ac:dyDescent="0.25">
      <c r="A248" s="46"/>
      <c r="B248" s="150"/>
      <c r="C248" s="715"/>
      <c r="D248" s="716"/>
      <c r="E248" s="151"/>
      <c r="F248" s="150"/>
      <c r="G248" s="165"/>
      <c r="H248" s="523"/>
      <c r="I248" s="435" t="str">
        <f>IF(G248="","",VLOOKUP(G248,Datos!$B$2:$C$21,2,FALSE))</f>
        <v/>
      </c>
      <c r="J248" s="435" t="str">
        <f t="shared" si="24"/>
        <v/>
      </c>
      <c r="K248" s="435" t="str">
        <f t="shared" si="25"/>
        <v/>
      </c>
      <c r="L248" s="435" t="str">
        <f t="shared" si="29"/>
        <v/>
      </c>
      <c r="M248" s="435" t="str">
        <f t="shared" si="26"/>
        <v/>
      </c>
      <c r="N248" s="435" t="str">
        <f t="shared" si="27"/>
        <v/>
      </c>
      <c r="O248" s="435" t="str">
        <f t="shared" si="28"/>
        <v/>
      </c>
      <c r="P248" s="157"/>
      <c r="Q248" s="524"/>
      <c r="R248" s="280"/>
    </row>
    <row r="249" spans="1:18" ht="33" customHeight="1" x14ac:dyDescent="0.25">
      <c r="A249" s="46"/>
      <c r="B249" s="150"/>
      <c r="C249" s="715"/>
      <c r="D249" s="716"/>
      <c r="E249" s="151"/>
      <c r="F249" s="150"/>
      <c r="G249" s="165"/>
      <c r="H249" s="523"/>
      <c r="I249" s="435" t="str">
        <f>IF(G249="","",VLOOKUP(G249,Datos!$B$2:$C$21,2,FALSE))</f>
        <v/>
      </c>
      <c r="J249" s="435" t="str">
        <f t="shared" si="24"/>
        <v/>
      </c>
      <c r="K249" s="435" t="str">
        <f t="shared" si="25"/>
        <v/>
      </c>
      <c r="L249" s="435" t="str">
        <f t="shared" si="29"/>
        <v/>
      </c>
      <c r="M249" s="435" t="str">
        <f t="shared" si="26"/>
        <v/>
      </c>
      <c r="N249" s="435" t="str">
        <f t="shared" si="27"/>
        <v/>
      </c>
      <c r="O249" s="435" t="str">
        <f t="shared" si="28"/>
        <v/>
      </c>
      <c r="P249" s="157"/>
      <c r="Q249" s="524"/>
      <c r="R249" s="280"/>
    </row>
    <row r="250" spans="1:18" ht="33" customHeight="1" x14ac:dyDescent="0.25">
      <c r="A250" s="46"/>
      <c r="B250" s="150"/>
      <c r="C250" s="715"/>
      <c r="D250" s="716"/>
      <c r="E250" s="151"/>
      <c r="F250" s="150"/>
      <c r="G250" s="165"/>
      <c r="H250" s="523"/>
      <c r="I250" s="435" t="str">
        <f>IF(G250="","",VLOOKUP(G250,Datos!$B$2:$C$21,2,FALSE))</f>
        <v/>
      </c>
      <c r="J250" s="435" t="str">
        <f t="shared" si="24"/>
        <v/>
      </c>
      <c r="K250" s="435" t="str">
        <f t="shared" si="25"/>
        <v/>
      </c>
      <c r="L250" s="435" t="str">
        <f t="shared" si="29"/>
        <v/>
      </c>
      <c r="M250" s="435" t="str">
        <f t="shared" si="26"/>
        <v/>
      </c>
      <c r="N250" s="435" t="str">
        <f t="shared" si="27"/>
        <v/>
      </c>
      <c r="O250" s="435" t="str">
        <f t="shared" si="28"/>
        <v/>
      </c>
      <c r="P250" s="157"/>
      <c r="Q250" s="524"/>
      <c r="R250" s="280"/>
    </row>
    <row r="251" spans="1:18" ht="33" customHeight="1" x14ac:dyDescent="0.25">
      <c r="A251" s="46"/>
      <c r="B251" s="150"/>
      <c r="C251" s="715"/>
      <c r="D251" s="716"/>
      <c r="E251" s="151"/>
      <c r="F251" s="150"/>
      <c r="G251" s="165"/>
      <c r="H251" s="523"/>
      <c r="I251" s="435" t="str">
        <f>IF(G251="","",VLOOKUP(G251,Datos!$B$2:$C$21,2,FALSE))</f>
        <v/>
      </c>
      <c r="J251" s="435" t="str">
        <f t="shared" si="24"/>
        <v/>
      </c>
      <c r="K251" s="435" t="str">
        <f t="shared" si="25"/>
        <v/>
      </c>
      <c r="L251" s="435" t="str">
        <f t="shared" si="29"/>
        <v/>
      </c>
      <c r="M251" s="435" t="str">
        <f t="shared" si="26"/>
        <v/>
      </c>
      <c r="N251" s="435" t="str">
        <f t="shared" si="27"/>
        <v/>
      </c>
      <c r="O251" s="435" t="str">
        <f t="shared" si="28"/>
        <v/>
      </c>
      <c r="P251" s="157"/>
      <c r="Q251" s="524"/>
      <c r="R251" s="280"/>
    </row>
    <row r="252" spans="1:18" ht="33" customHeight="1" x14ac:dyDescent="0.25">
      <c r="A252" s="46"/>
      <c r="B252" s="150"/>
      <c r="C252" s="715"/>
      <c r="D252" s="716"/>
      <c r="E252" s="151"/>
      <c r="F252" s="150"/>
      <c r="G252" s="165"/>
      <c r="H252" s="523"/>
      <c r="I252" s="435" t="str">
        <f>IF(G252="","",VLOOKUP(G252,Datos!$B$2:$C$21,2,FALSE))</f>
        <v/>
      </c>
      <c r="J252" s="435" t="str">
        <f t="shared" si="24"/>
        <v/>
      </c>
      <c r="K252" s="435" t="str">
        <f t="shared" si="25"/>
        <v/>
      </c>
      <c r="L252" s="435" t="str">
        <f t="shared" si="29"/>
        <v/>
      </c>
      <c r="M252" s="435" t="str">
        <f t="shared" si="26"/>
        <v/>
      </c>
      <c r="N252" s="435" t="str">
        <f t="shared" si="27"/>
        <v/>
      </c>
      <c r="O252" s="435" t="str">
        <f t="shared" si="28"/>
        <v/>
      </c>
      <c r="P252" s="157"/>
      <c r="Q252" s="524"/>
      <c r="R252" s="280"/>
    </row>
    <row r="253" spans="1:18" ht="33" customHeight="1" x14ac:dyDescent="0.25">
      <c r="A253" s="46"/>
      <c r="B253" s="150"/>
      <c r="C253" s="715"/>
      <c r="D253" s="716"/>
      <c r="E253" s="151"/>
      <c r="F253" s="150"/>
      <c r="G253" s="165"/>
      <c r="H253" s="523"/>
      <c r="I253" s="435" t="str">
        <f>IF(G253="","",VLOOKUP(G253,Datos!$B$2:$C$21,2,FALSE))</f>
        <v/>
      </c>
      <c r="J253" s="435" t="str">
        <f t="shared" si="24"/>
        <v/>
      </c>
      <c r="K253" s="435" t="str">
        <f t="shared" si="25"/>
        <v/>
      </c>
      <c r="L253" s="435" t="str">
        <f t="shared" si="29"/>
        <v/>
      </c>
      <c r="M253" s="435" t="str">
        <f t="shared" si="26"/>
        <v/>
      </c>
      <c r="N253" s="435" t="str">
        <f t="shared" si="27"/>
        <v/>
      </c>
      <c r="O253" s="435" t="str">
        <f t="shared" si="28"/>
        <v/>
      </c>
      <c r="P253" s="157"/>
      <c r="Q253" s="524"/>
      <c r="R253" s="280"/>
    </row>
    <row r="254" spans="1:18" ht="33" customHeight="1" x14ac:dyDescent="0.25">
      <c r="A254" s="46"/>
      <c r="B254" s="150"/>
      <c r="C254" s="715"/>
      <c r="D254" s="716"/>
      <c r="E254" s="151"/>
      <c r="F254" s="150"/>
      <c r="G254" s="165"/>
      <c r="H254" s="523"/>
      <c r="I254" s="435" t="str">
        <f>IF(G254="","",VLOOKUP(G254,Datos!$B$2:$C$21,2,FALSE))</f>
        <v/>
      </c>
      <c r="J254" s="435" t="str">
        <f t="shared" si="24"/>
        <v/>
      </c>
      <c r="K254" s="435" t="str">
        <f t="shared" si="25"/>
        <v/>
      </c>
      <c r="L254" s="435" t="str">
        <f t="shared" si="29"/>
        <v/>
      </c>
      <c r="M254" s="435" t="str">
        <f t="shared" si="26"/>
        <v/>
      </c>
      <c r="N254" s="435" t="str">
        <f t="shared" si="27"/>
        <v/>
      </c>
      <c r="O254" s="435" t="str">
        <f t="shared" si="28"/>
        <v/>
      </c>
      <c r="P254" s="157"/>
      <c r="Q254" s="524"/>
      <c r="R254" s="280"/>
    </row>
    <row r="255" spans="1:18" ht="33" customHeight="1" x14ac:dyDescent="0.25">
      <c r="A255" s="46"/>
      <c r="B255" s="150"/>
      <c r="C255" s="715"/>
      <c r="D255" s="716"/>
      <c r="E255" s="151"/>
      <c r="F255" s="150"/>
      <c r="G255" s="165"/>
      <c r="H255" s="523"/>
      <c r="I255" s="435" t="str">
        <f>IF(G255="","",VLOOKUP(G255,Datos!$B$2:$C$21,2,FALSE))</f>
        <v/>
      </c>
      <c r="J255" s="435" t="str">
        <f t="shared" si="24"/>
        <v/>
      </c>
      <c r="K255" s="435" t="str">
        <f t="shared" si="25"/>
        <v/>
      </c>
      <c r="L255" s="435" t="str">
        <f t="shared" si="29"/>
        <v/>
      </c>
      <c r="M255" s="435" t="str">
        <f t="shared" si="26"/>
        <v/>
      </c>
      <c r="N255" s="435" t="str">
        <f t="shared" si="27"/>
        <v/>
      </c>
      <c r="O255" s="435" t="str">
        <f t="shared" si="28"/>
        <v/>
      </c>
      <c r="P255" s="157"/>
      <c r="Q255" s="524"/>
      <c r="R255" s="280"/>
    </row>
    <row r="256" spans="1:18" ht="33" customHeight="1" x14ac:dyDescent="0.25">
      <c r="A256" s="46"/>
      <c r="B256" s="150"/>
      <c r="C256" s="715"/>
      <c r="D256" s="716"/>
      <c r="E256" s="151"/>
      <c r="F256" s="150"/>
      <c r="G256" s="165"/>
      <c r="H256" s="523"/>
      <c r="I256" s="435" t="str">
        <f>IF(G256="","",VLOOKUP(G256,Datos!$B$2:$C$21,2,FALSE))</f>
        <v/>
      </c>
      <c r="J256" s="435" t="str">
        <f t="shared" si="24"/>
        <v/>
      </c>
      <c r="K256" s="435" t="str">
        <f t="shared" si="25"/>
        <v/>
      </c>
      <c r="L256" s="435" t="str">
        <f t="shared" si="29"/>
        <v/>
      </c>
      <c r="M256" s="435" t="str">
        <f t="shared" si="26"/>
        <v/>
      </c>
      <c r="N256" s="435" t="str">
        <f t="shared" si="27"/>
        <v/>
      </c>
      <c r="O256" s="435" t="str">
        <f t="shared" si="28"/>
        <v/>
      </c>
      <c r="P256" s="157"/>
      <c r="Q256" s="524"/>
      <c r="R256" s="280"/>
    </row>
    <row r="257" spans="1:18" ht="33" customHeight="1" x14ac:dyDescent="0.25">
      <c r="A257" s="46"/>
      <c r="B257" s="150"/>
      <c r="C257" s="715"/>
      <c r="D257" s="716"/>
      <c r="E257" s="151"/>
      <c r="F257" s="150"/>
      <c r="G257" s="165"/>
      <c r="H257" s="523"/>
      <c r="I257" s="435" t="str">
        <f>IF(G257="","",VLOOKUP(G257,Datos!$B$2:$C$21,2,FALSE))</f>
        <v/>
      </c>
      <c r="J257" s="435" t="str">
        <f t="shared" si="24"/>
        <v/>
      </c>
      <c r="K257" s="435" t="str">
        <f t="shared" si="25"/>
        <v/>
      </c>
      <c r="L257" s="435" t="str">
        <f t="shared" si="29"/>
        <v/>
      </c>
      <c r="M257" s="435" t="str">
        <f t="shared" si="26"/>
        <v/>
      </c>
      <c r="N257" s="435" t="str">
        <f t="shared" si="27"/>
        <v/>
      </c>
      <c r="O257" s="435" t="str">
        <f t="shared" si="28"/>
        <v/>
      </c>
      <c r="P257" s="157"/>
      <c r="Q257" s="524"/>
      <c r="R257" s="280"/>
    </row>
    <row r="258" spans="1:18" ht="33" customHeight="1" x14ac:dyDescent="0.25">
      <c r="A258" s="46"/>
      <c r="B258" s="150"/>
      <c r="C258" s="715"/>
      <c r="D258" s="716"/>
      <c r="E258" s="151"/>
      <c r="F258" s="150"/>
      <c r="G258" s="165"/>
      <c r="H258" s="523"/>
      <c r="I258" s="435" t="str">
        <f>IF(G258="","",VLOOKUP(G258,Datos!$B$2:$C$21,2,FALSE))</f>
        <v/>
      </c>
      <c r="J258" s="435" t="str">
        <f t="shared" si="24"/>
        <v/>
      </c>
      <c r="K258" s="435" t="str">
        <f t="shared" si="25"/>
        <v/>
      </c>
      <c r="L258" s="435" t="str">
        <f t="shared" si="29"/>
        <v/>
      </c>
      <c r="M258" s="435" t="str">
        <f t="shared" si="26"/>
        <v/>
      </c>
      <c r="N258" s="435" t="str">
        <f t="shared" si="27"/>
        <v/>
      </c>
      <c r="O258" s="435" t="str">
        <f t="shared" si="28"/>
        <v/>
      </c>
      <c r="P258" s="157"/>
      <c r="Q258" s="524"/>
      <c r="R258" s="280"/>
    </row>
    <row r="259" spans="1:18" ht="33" customHeight="1" x14ac:dyDescent="0.25">
      <c r="A259" s="46"/>
      <c r="B259" s="150"/>
      <c r="C259" s="715"/>
      <c r="D259" s="716"/>
      <c r="E259" s="151"/>
      <c r="F259" s="150"/>
      <c r="G259" s="165"/>
      <c r="H259" s="523"/>
      <c r="I259" s="435" t="str">
        <f>IF(G259="","",VLOOKUP(G259,Datos!$B$2:$C$21,2,FALSE))</f>
        <v/>
      </c>
      <c r="J259" s="435" t="str">
        <f t="shared" si="24"/>
        <v/>
      </c>
      <c r="K259" s="435" t="str">
        <f t="shared" si="25"/>
        <v/>
      </c>
      <c r="L259" s="435" t="str">
        <f t="shared" si="29"/>
        <v/>
      </c>
      <c r="M259" s="435" t="str">
        <f t="shared" si="26"/>
        <v/>
      </c>
      <c r="N259" s="435" t="str">
        <f t="shared" si="27"/>
        <v/>
      </c>
      <c r="O259" s="435" t="str">
        <f t="shared" si="28"/>
        <v/>
      </c>
      <c r="P259" s="157"/>
      <c r="Q259" s="524"/>
      <c r="R259" s="280"/>
    </row>
    <row r="260" spans="1:18" ht="33" customHeight="1" x14ac:dyDescent="0.25">
      <c r="A260" s="46"/>
      <c r="B260" s="150"/>
      <c r="C260" s="715"/>
      <c r="D260" s="716"/>
      <c r="E260" s="151"/>
      <c r="F260" s="150"/>
      <c r="G260" s="165"/>
      <c r="H260" s="523"/>
      <c r="I260" s="435" t="str">
        <f>IF(G260="","",VLOOKUP(G260,Datos!$B$2:$C$21,2,FALSE))</f>
        <v/>
      </c>
      <c r="J260" s="435" t="str">
        <f t="shared" si="24"/>
        <v/>
      </c>
      <c r="K260" s="435" t="str">
        <f t="shared" si="25"/>
        <v/>
      </c>
      <c r="L260" s="435" t="str">
        <f t="shared" si="29"/>
        <v/>
      </c>
      <c r="M260" s="435" t="str">
        <f t="shared" si="26"/>
        <v/>
      </c>
      <c r="N260" s="435" t="str">
        <f t="shared" si="27"/>
        <v/>
      </c>
      <c r="O260" s="435" t="str">
        <f t="shared" si="28"/>
        <v/>
      </c>
      <c r="P260" s="157"/>
      <c r="Q260" s="524"/>
      <c r="R260" s="280"/>
    </row>
    <row r="261" spans="1:18" ht="33" customHeight="1" x14ac:dyDescent="0.25">
      <c r="A261" s="46"/>
      <c r="B261" s="150"/>
      <c r="C261" s="715"/>
      <c r="D261" s="716"/>
      <c r="E261" s="151"/>
      <c r="F261" s="150"/>
      <c r="G261" s="165"/>
      <c r="H261" s="523"/>
      <c r="I261" s="435" t="str">
        <f>IF(G261="","",VLOOKUP(G261,Datos!$B$2:$C$21,2,FALSE))</f>
        <v/>
      </c>
      <c r="J261" s="435" t="str">
        <f t="shared" si="24"/>
        <v/>
      </c>
      <c r="K261" s="435" t="str">
        <f t="shared" si="25"/>
        <v/>
      </c>
      <c r="L261" s="435" t="str">
        <f t="shared" si="29"/>
        <v/>
      </c>
      <c r="M261" s="435" t="str">
        <f t="shared" si="26"/>
        <v/>
      </c>
      <c r="N261" s="435" t="str">
        <f t="shared" si="27"/>
        <v/>
      </c>
      <c r="O261" s="435" t="str">
        <f t="shared" si="28"/>
        <v/>
      </c>
      <c r="P261" s="157"/>
      <c r="Q261" s="524"/>
      <c r="R261" s="280"/>
    </row>
    <row r="262" spans="1:18" ht="33" customHeight="1" x14ac:dyDescent="0.25">
      <c r="A262" s="46"/>
      <c r="B262" s="150"/>
      <c r="C262" s="715"/>
      <c r="D262" s="716"/>
      <c r="E262" s="151"/>
      <c r="F262" s="150"/>
      <c r="G262" s="165"/>
      <c r="H262" s="523"/>
      <c r="I262" s="435" t="str">
        <f>IF(G262="","",VLOOKUP(G262,Datos!$B$2:$C$21,2,FALSE))</f>
        <v/>
      </c>
      <c r="J262" s="435" t="str">
        <f t="shared" si="24"/>
        <v/>
      </c>
      <c r="K262" s="435" t="str">
        <f t="shared" si="25"/>
        <v/>
      </c>
      <c r="L262" s="435" t="str">
        <f t="shared" si="29"/>
        <v/>
      </c>
      <c r="M262" s="435" t="str">
        <f t="shared" si="26"/>
        <v/>
      </c>
      <c r="N262" s="435" t="str">
        <f t="shared" si="27"/>
        <v/>
      </c>
      <c r="O262" s="435" t="str">
        <f t="shared" si="28"/>
        <v/>
      </c>
      <c r="P262" s="157"/>
      <c r="Q262" s="524"/>
      <c r="R262" s="280"/>
    </row>
    <row r="263" spans="1:18" ht="33" customHeight="1" x14ac:dyDescent="0.25">
      <c r="A263" s="46"/>
      <c r="B263" s="150"/>
      <c r="C263" s="715"/>
      <c r="D263" s="716"/>
      <c r="E263" s="151"/>
      <c r="F263" s="150"/>
      <c r="G263" s="165"/>
      <c r="H263" s="523"/>
      <c r="I263" s="435" t="str">
        <f>IF(G263="","",VLOOKUP(G263,Datos!$B$2:$C$21,2,FALSE))</f>
        <v/>
      </c>
      <c r="J263" s="435" t="str">
        <f t="shared" si="24"/>
        <v/>
      </c>
      <c r="K263" s="435" t="str">
        <f t="shared" si="25"/>
        <v/>
      </c>
      <c r="L263" s="435" t="str">
        <f t="shared" si="29"/>
        <v/>
      </c>
      <c r="M263" s="435" t="str">
        <f t="shared" si="26"/>
        <v/>
      </c>
      <c r="N263" s="435" t="str">
        <f t="shared" si="27"/>
        <v/>
      </c>
      <c r="O263" s="435" t="str">
        <f t="shared" si="28"/>
        <v/>
      </c>
      <c r="P263" s="157"/>
      <c r="Q263" s="524"/>
      <c r="R263" s="280"/>
    </row>
    <row r="264" spans="1:18" ht="33" customHeight="1" x14ac:dyDescent="0.25">
      <c r="A264" s="46"/>
      <c r="B264" s="150"/>
      <c r="C264" s="715"/>
      <c r="D264" s="716"/>
      <c r="E264" s="151"/>
      <c r="F264" s="150"/>
      <c r="G264" s="165"/>
      <c r="H264" s="523"/>
      <c r="I264" s="435" t="str">
        <f>IF(G264="","",VLOOKUP(G264,Datos!$B$2:$C$21,2,FALSE))</f>
        <v/>
      </c>
      <c r="J264" s="435" t="str">
        <f t="shared" si="24"/>
        <v/>
      </c>
      <c r="K264" s="435" t="str">
        <f t="shared" si="25"/>
        <v/>
      </c>
      <c r="L264" s="435" t="str">
        <f t="shared" si="29"/>
        <v/>
      </c>
      <c r="M264" s="435" t="str">
        <f t="shared" si="26"/>
        <v/>
      </c>
      <c r="N264" s="435" t="str">
        <f t="shared" si="27"/>
        <v/>
      </c>
      <c r="O264" s="435" t="str">
        <f t="shared" si="28"/>
        <v/>
      </c>
      <c r="P264" s="157"/>
      <c r="Q264" s="524"/>
      <c r="R264" s="280"/>
    </row>
    <row r="265" spans="1:18" ht="33" customHeight="1" x14ac:dyDescent="0.25">
      <c r="A265" s="46"/>
      <c r="B265" s="150"/>
      <c r="C265" s="715"/>
      <c r="D265" s="716"/>
      <c r="E265" s="151"/>
      <c r="F265" s="150"/>
      <c r="G265" s="165"/>
      <c r="H265" s="523"/>
      <c r="I265" s="435" t="str">
        <f>IF(G265="","",VLOOKUP(G265,Datos!$B$2:$C$21,2,FALSE))</f>
        <v/>
      </c>
      <c r="J265" s="435" t="str">
        <f t="shared" si="24"/>
        <v/>
      </c>
      <c r="K265" s="435" t="str">
        <f t="shared" si="25"/>
        <v/>
      </c>
      <c r="L265" s="435" t="str">
        <f t="shared" si="29"/>
        <v/>
      </c>
      <c r="M265" s="435" t="str">
        <f t="shared" si="26"/>
        <v/>
      </c>
      <c r="N265" s="435" t="str">
        <f t="shared" si="27"/>
        <v/>
      </c>
      <c r="O265" s="435" t="str">
        <f t="shared" si="28"/>
        <v/>
      </c>
      <c r="P265" s="157"/>
      <c r="Q265" s="524"/>
      <c r="R265" s="280"/>
    </row>
    <row r="266" spans="1:18" ht="33" customHeight="1" x14ac:dyDescent="0.25">
      <c r="A266" s="46"/>
      <c r="B266" s="150"/>
      <c r="C266" s="715"/>
      <c r="D266" s="716"/>
      <c r="E266" s="151"/>
      <c r="F266" s="150"/>
      <c r="G266" s="165"/>
      <c r="H266" s="523"/>
      <c r="I266" s="435" t="str">
        <f>IF(G266="","",VLOOKUP(G266,Datos!$B$2:$C$21,2,FALSE))</f>
        <v/>
      </c>
      <c r="J266" s="435" t="str">
        <f t="shared" si="24"/>
        <v/>
      </c>
      <c r="K266" s="435" t="str">
        <f t="shared" si="25"/>
        <v/>
      </c>
      <c r="L266" s="435" t="str">
        <f t="shared" si="29"/>
        <v/>
      </c>
      <c r="M266" s="435" t="str">
        <f t="shared" si="26"/>
        <v/>
      </c>
      <c r="N266" s="435" t="str">
        <f t="shared" si="27"/>
        <v/>
      </c>
      <c r="O266" s="435" t="str">
        <f t="shared" si="28"/>
        <v/>
      </c>
      <c r="P266" s="157"/>
      <c r="Q266" s="524"/>
      <c r="R266" s="280"/>
    </row>
    <row r="267" spans="1:18" ht="33" customHeight="1" x14ac:dyDescent="0.25">
      <c r="A267" s="46"/>
      <c r="B267" s="150"/>
      <c r="C267" s="715"/>
      <c r="D267" s="716"/>
      <c r="E267" s="151"/>
      <c r="F267" s="150"/>
      <c r="G267" s="165"/>
      <c r="H267" s="523"/>
      <c r="I267" s="435" t="str">
        <f>IF(G267="","",VLOOKUP(G267,Datos!$B$2:$C$21,2,FALSE))</f>
        <v/>
      </c>
      <c r="J267" s="435" t="str">
        <f t="shared" si="24"/>
        <v/>
      </c>
      <c r="K267" s="435" t="str">
        <f t="shared" si="25"/>
        <v/>
      </c>
      <c r="L267" s="435" t="str">
        <f t="shared" si="29"/>
        <v/>
      </c>
      <c r="M267" s="435" t="str">
        <f t="shared" si="26"/>
        <v/>
      </c>
      <c r="N267" s="435" t="str">
        <f t="shared" si="27"/>
        <v/>
      </c>
      <c r="O267" s="435" t="str">
        <f t="shared" si="28"/>
        <v/>
      </c>
      <c r="P267" s="157"/>
      <c r="Q267" s="524"/>
      <c r="R267" s="280"/>
    </row>
    <row r="268" spans="1:18" ht="33" customHeight="1" x14ac:dyDescent="0.25">
      <c r="A268" s="46"/>
      <c r="B268" s="150"/>
      <c r="C268" s="715"/>
      <c r="D268" s="716"/>
      <c r="E268" s="151"/>
      <c r="F268" s="150"/>
      <c r="G268" s="165"/>
      <c r="H268" s="523"/>
      <c r="I268" s="435" t="str">
        <f>IF(G268="","",VLOOKUP(G268,Datos!$B$2:$C$21,2,FALSE))</f>
        <v/>
      </c>
      <c r="J268" s="435" t="str">
        <f t="shared" si="24"/>
        <v/>
      </c>
      <c r="K268" s="435" t="str">
        <f t="shared" si="25"/>
        <v/>
      </c>
      <c r="L268" s="435" t="str">
        <f t="shared" ref="L268:L299" si="30">IF(ISNUMBER(I268),($E$512*F268),"")</f>
        <v/>
      </c>
      <c r="M268" s="435" t="str">
        <f t="shared" si="26"/>
        <v/>
      </c>
      <c r="N268" s="435" t="str">
        <f t="shared" si="27"/>
        <v/>
      </c>
      <c r="O268" s="435" t="str">
        <f t="shared" si="28"/>
        <v/>
      </c>
      <c r="P268" s="157"/>
      <c r="Q268" s="524"/>
      <c r="R268" s="280"/>
    </row>
    <row r="269" spans="1:18" ht="33" customHeight="1" x14ac:dyDescent="0.25">
      <c r="A269" s="46"/>
      <c r="B269" s="150"/>
      <c r="C269" s="715"/>
      <c r="D269" s="716"/>
      <c r="E269" s="151"/>
      <c r="F269" s="150"/>
      <c r="G269" s="165"/>
      <c r="H269" s="523"/>
      <c r="I269" s="435" t="str">
        <f>IF(G269="","",VLOOKUP(G269,Datos!$B$2:$C$21,2,FALSE))</f>
        <v/>
      </c>
      <c r="J269" s="435" t="str">
        <f t="shared" ref="J269:J332" si="31">IF(ISNUMBER(I269),((I269*12)*F269),"")</f>
        <v/>
      </c>
      <c r="K269" s="435" t="str">
        <f t="shared" ref="K269:K332" si="32">IF(ISNUMBER(I269),(J269/12),"")</f>
        <v/>
      </c>
      <c r="L269" s="435" t="str">
        <f t="shared" si="30"/>
        <v/>
      </c>
      <c r="M269" s="435" t="str">
        <f t="shared" ref="M269:M332" si="33">IF(ISNUMBER(I269),(J269*8.33%),"")</f>
        <v/>
      </c>
      <c r="N269" s="435" t="str">
        <f t="shared" ref="N269:N332" si="34">IF(ISNUMBER(I269),(J269*9.15%),"")</f>
        <v/>
      </c>
      <c r="O269" s="435" t="str">
        <f t="shared" ref="O269:O332" si="35">IF(ISNUMBER(I269),SUM(J269:N269),"")</f>
        <v/>
      </c>
      <c r="P269" s="157"/>
      <c r="Q269" s="524"/>
      <c r="R269" s="280"/>
    </row>
    <row r="270" spans="1:18" ht="33" customHeight="1" x14ac:dyDescent="0.25">
      <c r="A270" s="46"/>
      <c r="B270" s="150"/>
      <c r="C270" s="715"/>
      <c r="D270" s="716"/>
      <c r="E270" s="151"/>
      <c r="F270" s="150"/>
      <c r="G270" s="165"/>
      <c r="H270" s="523"/>
      <c r="I270" s="435" t="str">
        <f>IF(G270="","",VLOOKUP(G270,Datos!$B$2:$C$21,2,FALSE))</f>
        <v/>
      </c>
      <c r="J270" s="435" t="str">
        <f t="shared" si="31"/>
        <v/>
      </c>
      <c r="K270" s="435" t="str">
        <f t="shared" si="32"/>
        <v/>
      </c>
      <c r="L270" s="435" t="str">
        <f t="shared" si="30"/>
        <v/>
      </c>
      <c r="M270" s="435" t="str">
        <f t="shared" si="33"/>
        <v/>
      </c>
      <c r="N270" s="435" t="str">
        <f t="shared" si="34"/>
        <v/>
      </c>
      <c r="O270" s="435" t="str">
        <f t="shared" si="35"/>
        <v/>
      </c>
      <c r="P270" s="157"/>
      <c r="Q270" s="524"/>
      <c r="R270" s="280"/>
    </row>
    <row r="271" spans="1:18" ht="33" customHeight="1" x14ac:dyDescent="0.25">
      <c r="A271" s="46"/>
      <c r="B271" s="150"/>
      <c r="C271" s="715"/>
      <c r="D271" s="716"/>
      <c r="E271" s="151"/>
      <c r="F271" s="150"/>
      <c r="G271" s="165"/>
      <c r="H271" s="523"/>
      <c r="I271" s="435" t="str">
        <f>IF(G271="","",VLOOKUP(G271,Datos!$B$2:$C$21,2,FALSE))</f>
        <v/>
      </c>
      <c r="J271" s="435" t="str">
        <f t="shared" si="31"/>
        <v/>
      </c>
      <c r="K271" s="435" t="str">
        <f t="shared" si="32"/>
        <v/>
      </c>
      <c r="L271" s="435" t="str">
        <f t="shared" si="30"/>
        <v/>
      </c>
      <c r="M271" s="435" t="str">
        <f t="shared" si="33"/>
        <v/>
      </c>
      <c r="N271" s="435" t="str">
        <f t="shared" si="34"/>
        <v/>
      </c>
      <c r="O271" s="435" t="str">
        <f t="shared" si="35"/>
        <v/>
      </c>
      <c r="P271" s="157"/>
      <c r="Q271" s="524"/>
      <c r="R271" s="280"/>
    </row>
    <row r="272" spans="1:18" ht="33" customHeight="1" x14ac:dyDescent="0.25">
      <c r="A272" s="46"/>
      <c r="B272" s="150"/>
      <c r="C272" s="715"/>
      <c r="D272" s="716"/>
      <c r="E272" s="151"/>
      <c r="F272" s="150"/>
      <c r="G272" s="165"/>
      <c r="H272" s="523"/>
      <c r="I272" s="435" t="str">
        <f>IF(G272="","",VLOOKUP(G272,Datos!$B$2:$C$21,2,FALSE))</f>
        <v/>
      </c>
      <c r="J272" s="435" t="str">
        <f t="shared" si="31"/>
        <v/>
      </c>
      <c r="K272" s="435" t="str">
        <f t="shared" si="32"/>
        <v/>
      </c>
      <c r="L272" s="435" t="str">
        <f t="shared" si="30"/>
        <v/>
      </c>
      <c r="M272" s="435" t="str">
        <f t="shared" si="33"/>
        <v/>
      </c>
      <c r="N272" s="435" t="str">
        <f t="shared" si="34"/>
        <v/>
      </c>
      <c r="O272" s="435" t="str">
        <f t="shared" si="35"/>
        <v/>
      </c>
      <c r="P272" s="157"/>
      <c r="Q272" s="524"/>
      <c r="R272" s="280"/>
    </row>
    <row r="273" spans="1:18" ht="33" customHeight="1" x14ac:dyDescent="0.25">
      <c r="A273" s="46"/>
      <c r="B273" s="150"/>
      <c r="C273" s="715"/>
      <c r="D273" s="716"/>
      <c r="E273" s="151"/>
      <c r="F273" s="150"/>
      <c r="G273" s="165"/>
      <c r="H273" s="523"/>
      <c r="I273" s="435" t="str">
        <f>IF(G273="","",VLOOKUP(G273,Datos!$B$2:$C$21,2,FALSE))</f>
        <v/>
      </c>
      <c r="J273" s="435" t="str">
        <f t="shared" si="31"/>
        <v/>
      </c>
      <c r="K273" s="435" t="str">
        <f t="shared" si="32"/>
        <v/>
      </c>
      <c r="L273" s="435" t="str">
        <f t="shared" si="30"/>
        <v/>
      </c>
      <c r="M273" s="435" t="str">
        <f t="shared" si="33"/>
        <v/>
      </c>
      <c r="N273" s="435" t="str">
        <f t="shared" si="34"/>
        <v/>
      </c>
      <c r="O273" s="435" t="str">
        <f t="shared" si="35"/>
        <v/>
      </c>
      <c r="P273" s="157"/>
      <c r="Q273" s="524"/>
      <c r="R273" s="280"/>
    </row>
    <row r="274" spans="1:18" ht="33" customHeight="1" x14ac:dyDescent="0.25">
      <c r="A274" s="46"/>
      <c r="B274" s="150"/>
      <c r="C274" s="715"/>
      <c r="D274" s="716"/>
      <c r="E274" s="151"/>
      <c r="F274" s="150"/>
      <c r="G274" s="165"/>
      <c r="H274" s="523"/>
      <c r="I274" s="435" t="str">
        <f>IF(G274="","",VLOOKUP(G274,Datos!$B$2:$C$21,2,FALSE))</f>
        <v/>
      </c>
      <c r="J274" s="435" t="str">
        <f t="shared" si="31"/>
        <v/>
      </c>
      <c r="K274" s="435" t="str">
        <f t="shared" si="32"/>
        <v/>
      </c>
      <c r="L274" s="435" t="str">
        <f t="shared" si="30"/>
        <v/>
      </c>
      <c r="M274" s="435" t="str">
        <f t="shared" si="33"/>
        <v/>
      </c>
      <c r="N274" s="435" t="str">
        <f t="shared" si="34"/>
        <v/>
      </c>
      <c r="O274" s="435" t="str">
        <f t="shared" si="35"/>
        <v/>
      </c>
      <c r="P274" s="157"/>
      <c r="Q274" s="524"/>
      <c r="R274" s="280"/>
    </row>
    <row r="275" spans="1:18" ht="33" customHeight="1" x14ac:dyDescent="0.25">
      <c r="A275" s="46"/>
      <c r="B275" s="150"/>
      <c r="C275" s="715"/>
      <c r="D275" s="716"/>
      <c r="E275" s="151"/>
      <c r="F275" s="150"/>
      <c r="G275" s="165"/>
      <c r="H275" s="523"/>
      <c r="I275" s="435" t="str">
        <f>IF(G275="","",VLOOKUP(G275,Datos!$B$2:$C$21,2,FALSE))</f>
        <v/>
      </c>
      <c r="J275" s="435" t="str">
        <f t="shared" si="31"/>
        <v/>
      </c>
      <c r="K275" s="435" t="str">
        <f t="shared" si="32"/>
        <v/>
      </c>
      <c r="L275" s="435" t="str">
        <f t="shared" si="30"/>
        <v/>
      </c>
      <c r="M275" s="435" t="str">
        <f t="shared" si="33"/>
        <v/>
      </c>
      <c r="N275" s="435" t="str">
        <f t="shared" si="34"/>
        <v/>
      </c>
      <c r="O275" s="435" t="str">
        <f t="shared" si="35"/>
        <v/>
      </c>
      <c r="P275" s="157"/>
      <c r="Q275" s="524"/>
      <c r="R275" s="280"/>
    </row>
    <row r="276" spans="1:18" ht="33" customHeight="1" x14ac:dyDescent="0.25">
      <c r="A276" s="46"/>
      <c r="B276" s="150"/>
      <c r="C276" s="715"/>
      <c r="D276" s="716"/>
      <c r="E276" s="151"/>
      <c r="F276" s="150"/>
      <c r="G276" s="165"/>
      <c r="H276" s="523"/>
      <c r="I276" s="435" t="str">
        <f>IF(G276="","",VLOOKUP(G276,Datos!$B$2:$C$21,2,FALSE))</f>
        <v/>
      </c>
      <c r="J276" s="435" t="str">
        <f t="shared" si="31"/>
        <v/>
      </c>
      <c r="K276" s="435" t="str">
        <f t="shared" si="32"/>
        <v/>
      </c>
      <c r="L276" s="435" t="str">
        <f t="shared" si="30"/>
        <v/>
      </c>
      <c r="M276" s="435" t="str">
        <f t="shared" si="33"/>
        <v/>
      </c>
      <c r="N276" s="435" t="str">
        <f t="shared" si="34"/>
        <v/>
      </c>
      <c r="O276" s="435" t="str">
        <f t="shared" si="35"/>
        <v/>
      </c>
      <c r="P276" s="157"/>
      <c r="Q276" s="524"/>
      <c r="R276" s="280"/>
    </row>
    <row r="277" spans="1:18" ht="33" customHeight="1" x14ac:dyDescent="0.25">
      <c r="A277" s="46"/>
      <c r="B277" s="150"/>
      <c r="C277" s="715"/>
      <c r="D277" s="716"/>
      <c r="E277" s="151"/>
      <c r="F277" s="150"/>
      <c r="G277" s="165"/>
      <c r="H277" s="523"/>
      <c r="I277" s="435" t="str">
        <f>IF(G277="","",VLOOKUP(G277,Datos!$B$2:$C$21,2,FALSE))</f>
        <v/>
      </c>
      <c r="J277" s="435" t="str">
        <f t="shared" si="31"/>
        <v/>
      </c>
      <c r="K277" s="435" t="str">
        <f t="shared" si="32"/>
        <v/>
      </c>
      <c r="L277" s="435" t="str">
        <f t="shared" si="30"/>
        <v/>
      </c>
      <c r="M277" s="435" t="str">
        <f t="shared" si="33"/>
        <v/>
      </c>
      <c r="N277" s="435" t="str">
        <f t="shared" si="34"/>
        <v/>
      </c>
      <c r="O277" s="435" t="str">
        <f t="shared" si="35"/>
        <v/>
      </c>
      <c r="P277" s="157"/>
      <c r="Q277" s="524"/>
      <c r="R277" s="280"/>
    </row>
    <row r="278" spans="1:18" ht="33" customHeight="1" x14ac:dyDescent="0.25">
      <c r="A278" s="46"/>
      <c r="B278" s="150"/>
      <c r="C278" s="715"/>
      <c r="D278" s="716"/>
      <c r="E278" s="151"/>
      <c r="F278" s="150"/>
      <c r="G278" s="165"/>
      <c r="H278" s="523"/>
      <c r="I278" s="435" t="str">
        <f>IF(G278="","",VLOOKUP(G278,Datos!$B$2:$C$21,2,FALSE))</f>
        <v/>
      </c>
      <c r="J278" s="435" t="str">
        <f t="shared" si="31"/>
        <v/>
      </c>
      <c r="K278" s="435" t="str">
        <f t="shared" si="32"/>
        <v/>
      </c>
      <c r="L278" s="435" t="str">
        <f t="shared" si="30"/>
        <v/>
      </c>
      <c r="M278" s="435" t="str">
        <f t="shared" si="33"/>
        <v/>
      </c>
      <c r="N278" s="435" t="str">
        <f t="shared" si="34"/>
        <v/>
      </c>
      <c r="O278" s="435" t="str">
        <f t="shared" si="35"/>
        <v/>
      </c>
      <c r="P278" s="157"/>
      <c r="Q278" s="524"/>
      <c r="R278" s="280"/>
    </row>
    <row r="279" spans="1:18" ht="33" customHeight="1" x14ac:dyDescent="0.25">
      <c r="A279" s="46"/>
      <c r="B279" s="150"/>
      <c r="C279" s="715"/>
      <c r="D279" s="716"/>
      <c r="E279" s="151"/>
      <c r="F279" s="150"/>
      <c r="G279" s="165"/>
      <c r="H279" s="523"/>
      <c r="I279" s="435" t="str">
        <f>IF(G279="","",VLOOKUP(G279,Datos!$B$2:$C$21,2,FALSE))</f>
        <v/>
      </c>
      <c r="J279" s="435" t="str">
        <f t="shared" si="31"/>
        <v/>
      </c>
      <c r="K279" s="435" t="str">
        <f t="shared" si="32"/>
        <v/>
      </c>
      <c r="L279" s="435" t="str">
        <f t="shared" si="30"/>
        <v/>
      </c>
      <c r="M279" s="435" t="str">
        <f t="shared" si="33"/>
        <v/>
      </c>
      <c r="N279" s="435" t="str">
        <f t="shared" si="34"/>
        <v/>
      </c>
      <c r="O279" s="435" t="str">
        <f t="shared" si="35"/>
        <v/>
      </c>
      <c r="P279" s="157"/>
      <c r="Q279" s="524"/>
      <c r="R279" s="280"/>
    </row>
    <row r="280" spans="1:18" ht="33" customHeight="1" x14ac:dyDescent="0.25">
      <c r="A280" s="46"/>
      <c r="B280" s="150"/>
      <c r="C280" s="715"/>
      <c r="D280" s="716"/>
      <c r="E280" s="151"/>
      <c r="F280" s="150"/>
      <c r="G280" s="165"/>
      <c r="H280" s="523"/>
      <c r="I280" s="435" t="str">
        <f>IF(G280="","",VLOOKUP(G280,Datos!$B$2:$C$21,2,FALSE))</f>
        <v/>
      </c>
      <c r="J280" s="435" t="str">
        <f t="shared" si="31"/>
        <v/>
      </c>
      <c r="K280" s="435" t="str">
        <f t="shared" si="32"/>
        <v/>
      </c>
      <c r="L280" s="435" t="str">
        <f t="shared" si="30"/>
        <v/>
      </c>
      <c r="M280" s="435" t="str">
        <f t="shared" si="33"/>
        <v/>
      </c>
      <c r="N280" s="435" t="str">
        <f t="shared" si="34"/>
        <v/>
      </c>
      <c r="O280" s="435" t="str">
        <f t="shared" si="35"/>
        <v/>
      </c>
      <c r="P280" s="157"/>
      <c r="Q280" s="524"/>
      <c r="R280" s="280"/>
    </row>
    <row r="281" spans="1:18" ht="33" customHeight="1" x14ac:dyDescent="0.25">
      <c r="A281" s="46"/>
      <c r="B281" s="150"/>
      <c r="C281" s="715"/>
      <c r="D281" s="716"/>
      <c r="E281" s="151"/>
      <c r="F281" s="150"/>
      <c r="G281" s="165"/>
      <c r="H281" s="523"/>
      <c r="I281" s="435" t="str">
        <f>IF(G281="","",VLOOKUP(G281,Datos!$B$2:$C$21,2,FALSE))</f>
        <v/>
      </c>
      <c r="J281" s="435" t="str">
        <f t="shared" si="31"/>
        <v/>
      </c>
      <c r="K281" s="435" t="str">
        <f t="shared" si="32"/>
        <v/>
      </c>
      <c r="L281" s="435" t="str">
        <f t="shared" si="30"/>
        <v/>
      </c>
      <c r="M281" s="435" t="str">
        <f t="shared" si="33"/>
        <v/>
      </c>
      <c r="N281" s="435" t="str">
        <f t="shared" si="34"/>
        <v/>
      </c>
      <c r="O281" s="435" t="str">
        <f t="shared" si="35"/>
        <v/>
      </c>
      <c r="P281" s="157"/>
      <c r="Q281" s="524"/>
      <c r="R281" s="280"/>
    </row>
    <row r="282" spans="1:18" ht="33" customHeight="1" x14ac:dyDescent="0.25">
      <c r="A282" s="46"/>
      <c r="B282" s="150"/>
      <c r="C282" s="715"/>
      <c r="D282" s="716"/>
      <c r="E282" s="151"/>
      <c r="F282" s="150"/>
      <c r="G282" s="165"/>
      <c r="H282" s="523"/>
      <c r="I282" s="435" t="str">
        <f>IF(G282="","",VLOOKUP(G282,Datos!$B$2:$C$21,2,FALSE))</f>
        <v/>
      </c>
      <c r="J282" s="435" t="str">
        <f t="shared" si="31"/>
        <v/>
      </c>
      <c r="K282" s="435" t="str">
        <f t="shared" si="32"/>
        <v/>
      </c>
      <c r="L282" s="435" t="str">
        <f t="shared" si="30"/>
        <v/>
      </c>
      <c r="M282" s="435" t="str">
        <f t="shared" si="33"/>
        <v/>
      </c>
      <c r="N282" s="435" t="str">
        <f t="shared" si="34"/>
        <v/>
      </c>
      <c r="O282" s="435" t="str">
        <f t="shared" si="35"/>
        <v/>
      </c>
      <c r="P282" s="157"/>
      <c r="Q282" s="524"/>
      <c r="R282" s="280"/>
    </row>
    <row r="283" spans="1:18" ht="33" customHeight="1" x14ac:dyDescent="0.25">
      <c r="A283" s="46"/>
      <c r="B283" s="150"/>
      <c r="C283" s="715"/>
      <c r="D283" s="716"/>
      <c r="E283" s="151"/>
      <c r="F283" s="150"/>
      <c r="G283" s="165"/>
      <c r="H283" s="523"/>
      <c r="I283" s="435" t="str">
        <f>IF(G283="","",VLOOKUP(G283,Datos!$B$2:$C$21,2,FALSE))</f>
        <v/>
      </c>
      <c r="J283" s="435" t="str">
        <f t="shared" si="31"/>
        <v/>
      </c>
      <c r="K283" s="435" t="str">
        <f t="shared" si="32"/>
        <v/>
      </c>
      <c r="L283" s="435" t="str">
        <f t="shared" si="30"/>
        <v/>
      </c>
      <c r="M283" s="435" t="str">
        <f t="shared" si="33"/>
        <v/>
      </c>
      <c r="N283" s="435" t="str">
        <f t="shared" si="34"/>
        <v/>
      </c>
      <c r="O283" s="435" t="str">
        <f t="shared" si="35"/>
        <v/>
      </c>
      <c r="P283" s="157"/>
      <c r="Q283" s="524"/>
      <c r="R283" s="280"/>
    </row>
    <row r="284" spans="1:18" ht="33" customHeight="1" x14ac:dyDescent="0.25">
      <c r="A284" s="46"/>
      <c r="B284" s="150"/>
      <c r="C284" s="715"/>
      <c r="D284" s="716"/>
      <c r="E284" s="151"/>
      <c r="F284" s="150"/>
      <c r="G284" s="165"/>
      <c r="H284" s="523"/>
      <c r="I284" s="435" t="str">
        <f>IF(G284="","",VLOOKUP(G284,Datos!$B$2:$C$21,2,FALSE))</f>
        <v/>
      </c>
      <c r="J284" s="435" t="str">
        <f t="shared" si="31"/>
        <v/>
      </c>
      <c r="K284" s="435" t="str">
        <f t="shared" si="32"/>
        <v/>
      </c>
      <c r="L284" s="435" t="str">
        <f t="shared" si="30"/>
        <v/>
      </c>
      <c r="M284" s="435" t="str">
        <f t="shared" si="33"/>
        <v/>
      </c>
      <c r="N284" s="435" t="str">
        <f t="shared" si="34"/>
        <v/>
      </c>
      <c r="O284" s="435" t="str">
        <f t="shared" si="35"/>
        <v/>
      </c>
      <c r="P284" s="157"/>
      <c r="Q284" s="524"/>
      <c r="R284" s="280"/>
    </row>
    <row r="285" spans="1:18" ht="33" customHeight="1" x14ac:dyDescent="0.25">
      <c r="A285" s="46"/>
      <c r="B285" s="150"/>
      <c r="C285" s="715"/>
      <c r="D285" s="716"/>
      <c r="E285" s="151"/>
      <c r="F285" s="150"/>
      <c r="G285" s="165"/>
      <c r="H285" s="523"/>
      <c r="I285" s="435" t="str">
        <f>IF(G285="","",VLOOKUP(G285,Datos!$B$2:$C$21,2,FALSE))</f>
        <v/>
      </c>
      <c r="J285" s="435" t="str">
        <f t="shared" si="31"/>
        <v/>
      </c>
      <c r="K285" s="435" t="str">
        <f t="shared" si="32"/>
        <v/>
      </c>
      <c r="L285" s="435" t="str">
        <f t="shared" si="30"/>
        <v/>
      </c>
      <c r="M285" s="435" t="str">
        <f t="shared" si="33"/>
        <v/>
      </c>
      <c r="N285" s="435" t="str">
        <f t="shared" si="34"/>
        <v/>
      </c>
      <c r="O285" s="435" t="str">
        <f t="shared" si="35"/>
        <v/>
      </c>
      <c r="P285" s="157"/>
      <c r="Q285" s="524"/>
      <c r="R285" s="280"/>
    </row>
    <row r="286" spans="1:18" ht="33" customHeight="1" x14ac:dyDescent="0.25">
      <c r="A286" s="46"/>
      <c r="B286" s="150"/>
      <c r="C286" s="715"/>
      <c r="D286" s="716"/>
      <c r="E286" s="151"/>
      <c r="F286" s="150"/>
      <c r="G286" s="165"/>
      <c r="H286" s="523"/>
      <c r="I286" s="435" t="str">
        <f>IF(G286="","",VLOOKUP(G286,Datos!$B$2:$C$21,2,FALSE))</f>
        <v/>
      </c>
      <c r="J286" s="435" t="str">
        <f t="shared" si="31"/>
        <v/>
      </c>
      <c r="K286" s="435" t="str">
        <f t="shared" si="32"/>
        <v/>
      </c>
      <c r="L286" s="435" t="str">
        <f t="shared" si="30"/>
        <v/>
      </c>
      <c r="M286" s="435" t="str">
        <f t="shared" si="33"/>
        <v/>
      </c>
      <c r="N286" s="435" t="str">
        <f t="shared" si="34"/>
        <v/>
      </c>
      <c r="O286" s="435" t="str">
        <f t="shared" si="35"/>
        <v/>
      </c>
      <c r="P286" s="157"/>
      <c r="Q286" s="524"/>
      <c r="R286" s="280"/>
    </row>
    <row r="287" spans="1:18" ht="33" customHeight="1" x14ac:dyDescent="0.25">
      <c r="A287" s="46"/>
      <c r="B287" s="150"/>
      <c r="C287" s="715"/>
      <c r="D287" s="716"/>
      <c r="E287" s="151"/>
      <c r="F287" s="150"/>
      <c r="G287" s="165"/>
      <c r="H287" s="523"/>
      <c r="I287" s="435" t="str">
        <f>IF(G287="","",VLOOKUP(G287,Datos!$B$2:$C$21,2,FALSE))</f>
        <v/>
      </c>
      <c r="J287" s="435" t="str">
        <f t="shared" si="31"/>
        <v/>
      </c>
      <c r="K287" s="435" t="str">
        <f t="shared" si="32"/>
        <v/>
      </c>
      <c r="L287" s="435" t="str">
        <f t="shared" si="30"/>
        <v/>
      </c>
      <c r="M287" s="435" t="str">
        <f t="shared" si="33"/>
        <v/>
      </c>
      <c r="N287" s="435" t="str">
        <f t="shared" si="34"/>
        <v/>
      </c>
      <c r="O287" s="435" t="str">
        <f t="shared" si="35"/>
        <v/>
      </c>
      <c r="P287" s="157"/>
      <c r="Q287" s="524"/>
      <c r="R287" s="280"/>
    </row>
    <row r="288" spans="1:18" ht="33" customHeight="1" x14ac:dyDescent="0.25">
      <c r="A288" s="46"/>
      <c r="B288" s="150"/>
      <c r="C288" s="715"/>
      <c r="D288" s="716"/>
      <c r="E288" s="151"/>
      <c r="F288" s="150"/>
      <c r="G288" s="165"/>
      <c r="H288" s="523"/>
      <c r="I288" s="435" t="str">
        <f>IF(G288="","",VLOOKUP(G288,Datos!$B$2:$C$21,2,FALSE))</f>
        <v/>
      </c>
      <c r="J288" s="435" t="str">
        <f t="shared" si="31"/>
        <v/>
      </c>
      <c r="K288" s="435" t="str">
        <f t="shared" si="32"/>
        <v/>
      </c>
      <c r="L288" s="435" t="str">
        <f t="shared" si="30"/>
        <v/>
      </c>
      <c r="M288" s="435" t="str">
        <f t="shared" si="33"/>
        <v/>
      </c>
      <c r="N288" s="435" t="str">
        <f t="shared" si="34"/>
        <v/>
      </c>
      <c r="O288" s="435" t="str">
        <f t="shared" si="35"/>
        <v/>
      </c>
      <c r="P288" s="157"/>
      <c r="Q288" s="524"/>
      <c r="R288" s="280"/>
    </row>
    <row r="289" spans="1:18" ht="33" customHeight="1" x14ac:dyDescent="0.25">
      <c r="A289" s="46"/>
      <c r="B289" s="150"/>
      <c r="C289" s="715"/>
      <c r="D289" s="716"/>
      <c r="E289" s="151"/>
      <c r="F289" s="150"/>
      <c r="G289" s="165"/>
      <c r="H289" s="523"/>
      <c r="I289" s="435" t="str">
        <f>IF(G289="","",VLOOKUP(G289,Datos!$B$2:$C$21,2,FALSE))</f>
        <v/>
      </c>
      <c r="J289" s="435" t="str">
        <f t="shared" si="31"/>
        <v/>
      </c>
      <c r="K289" s="435" t="str">
        <f t="shared" si="32"/>
        <v/>
      </c>
      <c r="L289" s="435" t="str">
        <f t="shared" si="30"/>
        <v/>
      </c>
      <c r="M289" s="435" t="str">
        <f t="shared" si="33"/>
        <v/>
      </c>
      <c r="N289" s="435" t="str">
        <f t="shared" si="34"/>
        <v/>
      </c>
      <c r="O289" s="435" t="str">
        <f t="shared" si="35"/>
        <v/>
      </c>
      <c r="P289" s="157"/>
      <c r="Q289" s="524"/>
      <c r="R289" s="280"/>
    </row>
    <row r="290" spans="1:18" ht="33" customHeight="1" x14ac:dyDescent="0.25">
      <c r="A290" s="46"/>
      <c r="B290" s="150"/>
      <c r="C290" s="715"/>
      <c r="D290" s="716"/>
      <c r="E290" s="151"/>
      <c r="F290" s="150"/>
      <c r="G290" s="165"/>
      <c r="H290" s="523"/>
      <c r="I290" s="435" t="str">
        <f>IF(G290="","",VLOOKUP(G290,Datos!$B$2:$C$21,2,FALSE))</f>
        <v/>
      </c>
      <c r="J290" s="435" t="str">
        <f t="shared" si="31"/>
        <v/>
      </c>
      <c r="K290" s="435" t="str">
        <f t="shared" si="32"/>
        <v/>
      </c>
      <c r="L290" s="435" t="str">
        <f t="shared" si="30"/>
        <v/>
      </c>
      <c r="M290" s="435" t="str">
        <f t="shared" si="33"/>
        <v/>
      </c>
      <c r="N290" s="435" t="str">
        <f t="shared" si="34"/>
        <v/>
      </c>
      <c r="O290" s="435" t="str">
        <f t="shared" si="35"/>
        <v/>
      </c>
      <c r="P290" s="157"/>
      <c r="Q290" s="524"/>
      <c r="R290" s="280"/>
    </row>
    <row r="291" spans="1:18" ht="33" customHeight="1" x14ac:dyDescent="0.25">
      <c r="A291" s="46"/>
      <c r="B291" s="150"/>
      <c r="C291" s="715"/>
      <c r="D291" s="716"/>
      <c r="E291" s="151"/>
      <c r="F291" s="150"/>
      <c r="G291" s="165"/>
      <c r="H291" s="523"/>
      <c r="I291" s="435" t="str">
        <f>IF(G291="","",VLOOKUP(G291,Datos!$B$2:$C$21,2,FALSE))</f>
        <v/>
      </c>
      <c r="J291" s="435" t="str">
        <f t="shared" si="31"/>
        <v/>
      </c>
      <c r="K291" s="435" t="str">
        <f t="shared" si="32"/>
        <v/>
      </c>
      <c r="L291" s="435" t="str">
        <f t="shared" si="30"/>
        <v/>
      </c>
      <c r="M291" s="435" t="str">
        <f t="shared" si="33"/>
        <v/>
      </c>
      <c r="N291" s="435" t="str">
        <f t="shared" si="34"/>
        <v/>
      </c>
      <c r="O291" s="435" t="str">
        <f t="shared" si="35"/>
        <v/>
      </c>
      <c r="P291" s="157"/>
      <c r="Q291" s="524"/>
      <c r="R291" s="280"/>
    </row>
    <row r="292" spans="1:18" ht="33" customHeight="1" x14ac:dyDescent="0.25">
      <c r="A292" s="46"/>
      <c r="B292" s="150"/>
      <c r="C292" s="715"/>
      <c r="D292" s="716"/>
      <c r="E292" s="151"/>
      <c r="F292" s="150"/>
      <c r="G292" s="165"/>
      <c r="H292" s="523"/>
      <c r="I292" s="435" t="str">
        <f>IF(G292="","",VLOOKUP(G292,Datos!$B$2:$C$21,2,FALSE))</f>
        <v/>
      </c>
      <c r="J292" s="435" t="str">
        <f t="shared" si="31"/>
        <v/>
      </c>
      <c r="K292" s="435" t="str">
        <f t="shared" si="32"/>
        <v/>
      </c>
      <c r="L292" s="435" t="str">
        <f t="shared" si="30"/>
        <v/>
      </c>
      <c r="M292" s="435" t="str">
        <f t="shared" si="33"/>
        <v/>
      </c>
      <c r="N292" s="435" t="str">
        <f t="shared" si="34"/>
        <v/>
      </c>
      <c r="O292" s="435" t="str">
        <f t="shared" si="35"/>
        <v/>
      </c>
      <c r="P292" s="157"/>
      <c r="Q292" s="524"/>
      <c r="R292" s="280"/>
    </row>
    <row r="293" spans="1:18" ht="33" customHeight="1" x14ac:dyDescent="0.25">
      <c r="A293" s="46"/>
      <c r="B293" s="150"/>
      <c r="C293" s="715"/>
      <c r="D293" s="716"/>
      <c r="E293" s="151"/>
      <c r="F293" s="150"/>
      <c r="G293" s="165"/>
      <c r="H293" s="523"/>
      <c r="I293" s="435" t="str">
        <f>IF(G293="","",VLOOKUP(G293,Datos!$B$2:$C$21,2,FALSE))</f>
        <v/>
      </c>
      <c r="J293" s="435" t="str">
        <f t="shared" si="31"/>
        <v/>
      </c>
      <c r="K293" s="435" t="str">
        <f t="shared" si="32"/>
        <v/>
      </c>
      <c r="L293" s="435" t="str">
        <f t="shared" si="30"/>
        <v/>
      </c>
      <c r="M293" s="435" t="str">
        <f t="shared" si="33"/>
        <v/>
      </c>
      <c r="N293" s="435" t="str">
        <f t="shared" si="34"/>
        <v/>
      </c>
      <c r="O293" s="435" t="str">
        <f t="shared" si="35"/>
        <v/>
      </c>
      <c r="P293" s="157"/>
      <c r="Q293" s="524"/>
      <c r="R293" s="280"/>
    </row>
    <row r="294" spans="1:18" ht="33" customHeight="1" x14ac:dyDescent="0.25">
      <c r="A294" s="46"/>
      <c r="B294" s="150"/>
      <c r="C294" s="715"/>
      <c r="D294" s="716"/>
      <c r="E294" s="151"/>
      <c r="F294" s="150"/>
      <c r="G294" s="165"/>
      <c r="H294" s="523"/>
      <c r="I294" s="435" t="str">
        <f>IF(G294="","",VLOOKUP(G294,Datos!$B$2:$C$21,2,FALSE))</f>
        <v/>
      </c>
      <c r="J294" s="435" t="str">
        <f t="shared" si="31"/>
        <v/>
      </c>
      <c r="K294" s="435" t="str">
        <f t="shared" si="32"/>
        <v/>
      </c>
      <c r="L294" s="435" t="str">
        <f t="shared" si="30"/>
        <v/>
      </c>
      <c r="M294" s="435" t="str">
        <f t="shared" si="33"/>
        <v/>
      </c>
      <c r="N294" s="435" t="str">
        <f t="shared" si="34"/>
        <v/>
      </c>
      <c r="O294" s="435" t="str">
        <f t="shared" si="35"/>
        <v/>
      </c>
      <c r="P294" s="157"/>
      <c r="Q294" s="524"/>
      <c r="R294" s="280"/>
    </row>
    <row r="295" spans="1:18" ht="33" customHeight="1" x14ac:dyDescent="0.25">
      <c r="A295" s="46"/>
      <c r="B295" s="150"/>
      <c r="C295" s="715"/>
      <c r="D295" s="716"/>
      <c r="E295" s="151"/>
      <c r="F295" s="150"/>
      <c r="G295" s="165"/>
      <c r="H295" s="523"/>
      <c r="I295" s="435" t="str">
        <f>IF(G295="","",VLOOKUP(G295,Datos!$B$2:$C$21,2,FALSE))</f>
        <v/>
      </c>
      <c r="J295" s="435" t="str">
        <f t="shared" si="31"/>
        <v/>
      </c>
      <c r="K295" s="435" t="str">
        <f t="shared" si="32"/>
        <v/>
      </c>
      <c r="L295" s="435" t="str">
        <f t="shared" si="30"/>
        <v/>
      </c>
      <c r="M295" s="435" t="str">
        <f t="shared" si="33"/>
        <v/>
      </c>
      <c r="N295" s="435" t="str">
        <f t="shared" si="34"/>
        <v/>
      </c>
      <c r="O295" s="435" t="str">
        <f t="shared" si="35"/>
        <v/>
      </c>
      <c r="P295" s="157"/>
      <c r="Q295" s="524"/>
      <c r="R295" s="280"/>
    </row>
    <row r="296" spans="1:18" ht="33" customHeight="1" x14ac:dyDescent="0.25">
      <c r="A296" s="46"/>
      <c r="B296" s="150"/>
      <c r="C296" s="715"/>
      <c r="D296" s="716"/>
      <c r="E296" s="151"/>
      <c r="F296" s="150"/>
      <c r="G296" s="165"/>
      <c r="H296" s="523"/>
      <c r="I296" s="435" t="str">
        <f>IF(G296="","",VLOOKUP(G296,Datos!$B$2:$C$21,2,FALSE))</f>
        <v/>
      </c>
      <c r="J296" s="435" t="str">
        <f t="shared" si="31"/>
        <v/>
      </c>
      <c r="K296" s="435" t="str">
        <f t="shared" si="32"/>
        <v/>
      </c>
      <c r="L296" s="435" t="str">
        <f t="shared" si="30"/>
        <v/>
      </c>
      <c r="M296" s="435" t="str">
        <f t="shared" si="33"/>
        <v/>
      </c>
      <c r="N296" s="435" t="str">
        <f t="shared" si="34"/>
        <v/>
      </c>
      <c r="O296" s="435" t="str">
        <f t="shared" si="35"/>
        <v/>
      </c>
      <c r="P296" s="157"/>
      <c r="Q296" s="524"/>
      <c r="R296" s="280"/>
    </row>
    <row r="297" spans="1:18" ht="33" customHeight="1" x14ac:dyDescent="0.25">
      <c r="A297" s="46"/>
      <c r="B297" s="150"/>
      <c r="C297" s="715"/>
      <c r="D297" s="716"/>
      <c r="E297" s="151"/>
      <c r="F297" s="150"/>
      <c r="G297" s="165"/>
      <c r="H297" s="523"/>
      <c r="I297" s="435" t="str">
        <f>IF(G297="","",VLOOKUP(G297,Datos!$B$2:$C$21,2,FALSE))</f>
        <v/>
      </c>
      <c r="J297" s="435" t="str">
        <f t="shared" si="31"/>
        <v/>
      </c>
      <c r="K297" s="435" t="str">
        <f t="shared" si="32"/>
        <v/>
      </c>
      <c r="L297" s="435" t="str">
        <f t="shared" si="30"/>
        <v/>
      </c>
      <c r="M297" s="435" t="str">
        <f t="shared" si="33"/>
        <v/>
      </c>
      <c r="N297" s="435" t="str">
        <f t="shared" si="34"/>
        <v/>
      </c>
      <c r="O297" s="435" t="str">
        <f t="shared" si="35"/>
        <v/>
      </c>
      <c r="P297" s="157"/>
      <c r="Q297" s="524"/>
      <c r="R297" s="280"/>
    </row>
    <row r="298" spans="1:18" ht="33" customHeight="1" x14ac:dyDescent="0.25">
      <c r="A298" s="46"/>
      <c r="B298" s="150"/>
      <c r="C298" s="715"/>
      <c r="D298" s="716"/>
      <c r="E298" s="151"/>
      <c r="F298" s="150"/>
      <c r="G298" s="165"/>
      <c r="H298" s="523"/>
      <c r="I298" s="435" t="str">
        <f>IF(G298="","",VLOOKUP(G298,Datos!$B$2:$C$21,2,FALSE))</f>
        <v/>
      </c>
      <c r="J298" s="435" t="str">
        <f t="shared" si="31"/>
        <v/>
      </c>
      <c r="K298" s="435" t="str">
        <f t="shared" si="32"/>
        <v/>
      </c>
      <c r="L298" s="435" t="str">
        <f t="shared" si="30"/>
        <v/>
      </c>
      <c r="M298" s="435" t="str">
        <f t="shared" si="33"/>
        <v/>
      </c>
      <c r="N298" s="435" t="str">
        <f t="shared" si="34"/>
        <v/>
      </c>
      <c r="O298" s="435" t="str">
        <f t="shared" si="35"/>
        <v/>
      </c>
      <c r="P298" s="157"/>
      <c r="Q298" s="524"/>
      <c r="R298" s="280"/>
    </row>
    <row r="299" spans="1:18" ht="33" customHeight="1" x14ac:dyDescent="0.25">
      <c r="A299" s="46"/>
      <c r="B299" s="150"/>
      <c r="C299" s="715"/>
      <c r="D299" s="716"/>
      <c r="E299" s="151"/>
      <c r="F299" s="150"/>
      <c r="G299" s="165"/>
      <c r="H299" s="523"/>
      <c r="I299" s="435" t="str">
        <f>IF(G299="","",VLOOKUP(G299,Datos!$B$2:$C$21,2,FALSE))</f>
        <v/>
      </c>
      <c r="J299" s="435" t="str">
        <f t="shared" si="31"/>
        <v/>
      </c>
      <c r="K299" s="435" t="str">
        <f t="shared" si="32"/>
        <v/>
      </c>
      <c r="L299" s="435" t="str">
        <f t="shared" si="30"/>
        <v/>
      </c>
      <c r="M299" s="435" t="str">
        <f t="shared" si="33"/>
        <v/>
      </c>
      <c r="N299" s="435" t="str">
        <f t="shared" si="34"/>
        <v/>
      </c>
      <c r="O299" s="435" t="str">
        <f t="shared" si="35"/>
        <v/>
      </c>
      <c r="P299" s="157"/>
      <c r="Q299" s="524"/>
      <c r="R299" s="280"/>
    </row>
    <row r="300" spans="1:18" ht="33" customHeight="1" x14ac:dyDescent="0.25">
      <c r="A300" s="46"/>
      <c r="B300" s="150"/>
      <c r="C300" s="715"/>
      <c r="D300" s="716"/>
      <c r="E300" s="151"/>
      <c r="F300" s="150"/>
      <c r="G300" s="165"/>
      <c r="H300" s="523"/>
      <c r="I300" s="435" t="str">
        <f>IF(G300="","",VLOOKUP(G300,Datos!$B$2:$C$21,2,FALSE))</f>
        <v/>
      </c>
      <c r="J300" s="435" t="str">
        <f t="shared" si="31"/>
        <v/>
      </c>
      <c r="K300" s="435" t="str">
        <f t="shared" si="32"/>
        <v/>
      </c>
      <c r="L300" s="435" t="str">
        <f t="shared" ref="L300:L333" si="36">IF(ISNUMBER(I300),($E$512*F300),"")</f>
        <v/>
      </c>
      <c r="M300" s="435" t="str">
        <f t="shared" si="33"/>
        <v/>
      </c>
      <c r="N300" s="435" t="str">
        <f t="shared" si="34"/>
        <v/>
      </c>
      <c r="O300" s="435" t="str">
        <f t="shared" si="35"/>
        <v/>
      </c>
      <c r="P300" s="157"/>
      <c r="Q300" s="524"/>
      <c r="R300" s="280"/>
    </row>
    <row r="301" spans="1:18" ht="33" customHeight="1" x14ac:dyDescent="0.25">
      <c r="A301" s="46"/>
      <c r="B301" s="150"/>
      <c r="C301" s="715"/>
      <c r="D301" s="716"/>
      <c r="E301" s="151"/>
      <c r="F301" s="150"/>
      <c r="G301" s="165"/>
      <c r="H301" s="523"/>
      <c r="I301" s="435" t="str">
        <f>IF(G301="","",VLOOKUP(G301,Datos!$B$2:$C$21,2,FALSE))</f>
        <v/>
      </c>
      <c r="J301" s="435" t="str">
        <f t="shared" si="31"/>
        <v/>
      </c>
      <c r="K301" s="435" t="str">
        <f t="shared" si="32"/>
        <v/>
      </c>
      <c r="L301" s="435" t="str">
        <f t="shared" si="36"/>
        <v/>
      </c>
      <c r="M301" s="435" t="str">
        <f t="shared" si="33"/>
        <v/>
      </c>
      <c r="N301" s="435" t="str">
        <f t="shared" si="34"/>
        <v/>
      </c>
      <c r="O301" s="435" t="str">
        <f t="shared" si="35"/>
        <v/>
      </c>
      <c r="P301" s="157"/>
      <c r="Q301" s="524"/>
      <c r="R301" s="280"/>
    </row>
    <row r="302" spans="1:18" ht="33" customHeight="1" x14ac:dyDescent="0.25">
      <c r="A302" s="46"/>
      <c r="B302" s="150"/>
      <c r="C302" s="715"/>
      <c r="D302" s="716"/>
      <c r="E302" s="151"/>
      <c r="F302" s="150"/>
      <c r="G302" s="165"/>
      <c r="H302" s="523"/>
      <c r="I302" s="435" t="str">
        <f>IF(G302="","",VLOOKUP(G302,Datos!$B$2:$C$21,2,FALSE))</f>
        <v/>
      </c>
      <c r="J302" s="435" t="str">
        <f t="shared" si="31"/>
        <v/>
      </c>
      <c r="K302" s="435" t="str">
        <f t="shared" si="32"/>
        <v/>
      </c>
      <c r="L302" s="435" t="str">
        <f t="shared" si="36"/>
        <v/>
      </c>
      <c r="M302" s="435" t="str">
        <f t="shared" si="33"/>
        <v/>
      </c>
      <c r="N302" s="435" t="str">
        <f t="shared" si="34"/>
        <v/>
      </c>
      <c r="O302" s="435" t="str">
        <f t="shared" si="35"/>
        <v/>
      </c>
      <c r="P302" s="157"/>
      <c r="Q302" s="524"/>
      <c r="R302" s="280"/>
    </row>
    <row r="303" spans="1:18" ht="33" customHeight="1" x14ac:dyDescent="0.25">
      <c r="A303" s="46"/>
      <c r="B303" s="150"/>
      <c r="C303" s="715"/>
      <c r="D303" s="716"/>
      <c r="E303" s="151"/>
      <c r="F303" s="150"/>
      <c r="G303" s="165"/>
      <c r="H303" s="523"/>
      <c r="I303" s="435" t="str">
        <f>IF(G303="","",VLOOKUP(G303,Datos!$B$2:$C$21,2,FALSE))</f>
        <v/>
      </c>
      <c r="J303" s="435" t="str">
        <f t="shared" si="31"/>
        <v/>
      </c>
      <c r="K303" s="435" t="str">
        <f t="shared" si="32"/>
        <v/>
      </c>
      <c r="L303" s="435" t="str">
        <f t="shared" si="36"/>
        <v/>
      </c>
      <c r="M303" s="435" t="str">
        <f t="shared" si="33"/>
        <v/>
      </c>
      <c r="N303" s="435" t="str">
        <f t="shared" si="34"/>
        <v/>
      </c>
      <c r="O303" s="435" t="str">
        <f t="shared" si="35"/>
        <v/>
      </c>
      <c r="P303" s="157"/>
      <c r="Q303" s="524"/>
      <c r="R303" s="280"/>
    </row>
    <row r="304" spans="1:18" ht="33" customHeight="1" x14ac:dyDescent="0.25">
      <c r="A304" s="46"/>
      <c r="B304" s="150"/>
      <c r="C304" s="715"/>
      <c r="D304" s="716"/>
      <c r="E304" s="151"/>
      <c r="F304" s="150"/>
      <c r="G304" s="165"/>
      <c r="H304" s="523"/>
      <c r="I304" s="435" t="str">
        <f>IF(G304="","",VLOOKUP(G304,Datos!$B$2:$C$21,2,FALSE))</f>
        <v/>
      </c>
      <c r="J304" s="435" t="str">
        <f t="shared" si="31"/>
        <v/>
      </c>
      <c r="K304" s="435" t="str">
        <f t="shared" si="32"/>
        <v/>
      </c>
      <c r="L304" s="435" t="str">
        <f t="shared" si="36"/>
        <v/>
      </c>
      <c r="M304" s="435" t="str">
        <f t="shared" si="33"/>
        <v/>
      </c>
      <c r="N304" s="435" t="str">
        <f t="shared" si="34"/>
        <v/>
      </c>
      <c r="O304" s="435" t="str">
        <f t="shared" si="35"/>
        <v/>
      </c>
      <c r="P304" s="157"/>
      <c r="Q304" s="524"/>
      <c r="R304" s="280"/>
    </row>
    <row r="305" spans="1:18" ht="33" customHeight="1" x14ac:dyDescent="0.25">
      <c r="A305" s="46"/>
      <c r="B305" s="150"/>
      <c r="C305" s="715"/>
      <c r="D305" s="716"/>
      <c r="E305" s="151"/>
      <c r="F305" s="150"/>
      <c r="G305" s="165"/>
      <c r="H305" s="523"/>
      <c r="I305" s="435" t="str">
        <f>IF(G305="","",VLOOKUP(G305,Datos!$B$2:$C$21,2,FALSE))</f>
        <v/>
      </c>
      <c r="J305" s="435" t="str">
        <f t="shared" si="31"/>
        <v/>
      </c>
      <c r="K305" s="435" t="str">
        <f t="shared" si="32"/>
        <v/>
      </c>
      <c r="L305" s="435" t="str">
        <f t="shared" si="36"/>
        <v/>
      </c>
      <c r="M305" s="435" t="str">
        <f t="shared" si="33"/>
        <v/>
      </c>
      <c r="N305" s="435" t="str">
        <f t="shared" si="34"/>
        <v/>
      </c>
      <c r="O305" s="435" t="str">
        <f t="shared" si="35"/>
        <v/>
      </c>
      <c r="P305" s="157"/>
      <c r="Q305" s="524"/>
      <c r="R305" s="280"/>
    </row>
    <row r="306" spans="1:18" ht="33" customHeight="1" x14ac:dyDescent="0.25">
      <c r="A306" s="46"/>
      <c r="B306" s="150"/>
      <c r="C306" s="715"/>
      <c r="D306" s="716"/>
      <c r="E306" s="151"/>
      <c r="F306" s="150"/>
      <c r="G306" s="165"/>
      <c r="H306" s="523"/>
      <c r="I306" s="435" t="str">
        <f>IF(G306="","",VLOOKUP(G306,Datos!$B$2:$C$21,2,FALSE))</f>
        <v/>
      </c>
      <c r="J306" s="435" t="str">
        <f t="shared" si="31"/>
        <v/>
      </c>
      <c r="K306" s="435" t="str">
        <f t="shared" si="32"/>
        <v/>
      </c>
      <c r="L306" s="435" t="str">
        <f t="shared" si="36"/>
        <v/>
      </c>
      <c r="M306" s="435" t="str">
        <f t="shared" si="33"/>
        <v/>
      </c>
      <c r="N306" s="435" t="str">
        <f t="shared" si="34"/>
        <v/>
      </c>
      <c r="O306" s="435" t="str">
        <f t="shared" si="35"/>
        <v/>
      </c>
      <c r="P306" s="157"/>
      <c r="Q306" s="524"/>
      <c r="R306" s="280"/>
    </row>
    <row r="307" spans="1:18" ht="33" customHeight="1" x14ac:dyDescent="0.25">
      <c r="A307" s="46"/>
      <c r="B307" s="150"/>
      <c r="C307" s="715"/>
      <c r="D307" s="716"/>
      <c r="E307" s="151"/>
      <c r="F307" s="150"/>
      <c r="G307" s="165"/>
      <c r="H307" s="523"/>
      <c r="I307" s="435" t="str">
        <f>IF(G307="","",VLOOKUP(G307,Datos!$B$2:$C$21,2,FALSE))</f>
        <v/>
      </c>
      <c r="J307" s="435" t="str">
        <f t="shared" si="31"/>
        <v/>
      </c>
      <c r="K307" s="435" t="str">
        <f t="shared" si="32"/>
        <v/>
      </c>
      <c r="L307" s="435" t="str">
        <f t="shared" si="36"/>
        <v/>
      </c>
      <c r="M307" s="435" t="str">
        <f t="shared" si="33"/>
        <v/>
      </c>
      <c r="N307" s="435" t="str">
        <f t="shared" si="34"/>
        <v/>
      </c>
      <c r="O307" s="435" t="str">
        <f t="shared" si="35"/>
        <v/>
      </c>
      <c r="P307" s="157"/>
      <c r="Q307" s="524"/>
      <c r="R307" s="280"/>
    </row>
    <row r="308" spans="1:18" ht="33" customHeight="1" x14ac:dyDescent="0.25">
      <c r="A308" s="46"/>
      <c r="B308" s="150"/>
      <c r="C308" s="715"/>
      <c r="D308" s="716"/>
      <c r="E308" s="151"/>
      <c r="F308" s="150"/>
      <c r="G308" s="165"/>
      <c r="H308" s="523"/>
      <c r="I308" s="435" t="str">
        <f>IF(G308="","",VLOOKUP(G308,Datos!$B$2:$C$21,2,FALSE))</f>
        <v/>
      </c>
      <c r="J308" s="435" t="str">
        <f t="shared" si="31"/>
        <v/>
      </c>
      <c r="K308" s="435" t="str">
        <f t="shared" si="32"/>
        <v/>
      </c>
      <c r="L308" s="435" t="str">
        <f t="shared" si="36"/>
        <v/>
      </c>
      <c r="M308" s="435" t="str">
        <f t="shared" si="33"/>
        <v/>
      </c>
      <c r="N308" s="435" t="str">
        <f t="shared" si="34"/>
        <v/>
      </c>
      <c r="O308" s="435" t="str">
        <f t="shared" si="35"/>
        <v/>
      </c>
      <c r="P308" s="157"/>
      <c r="Q308" s="524"/>
      <c r="R308" s="280"/>
    </row>
    <row r="309" spans="1:18" ht="33" customHeight="1" x14ac:dyDescent="0.25">
      <c r="A309" s="46"/>
      <c r="B309" s="150"/>
      <c r="C309" s="715"/>
      <c r="D309" s="716"/>
      <c r="E309" s="151"/>
      <c r="F309" s="150"/>
      <c r="G309" s="165"/>
      <c r="H309" s="523"/>
      <c r="I309" s="435" t="str">
        <f>IF(G309="","",VLOOKUP(G309,Datos!$B$2:$C$21,2,FALSE))</f>
        <v/>
      </c>
      <c r="J309" s="435" t="str">
        <f t="shared" si="31"/>
        <v/>
      </c>
      <c r="K309" s="435" t="str">
        <f t="shared" si="32"/>
        <v/>
      </c>
      <c r="L309" s="435" t="str">
        <f t="shared" si="36"/>
        <v/>
      </c>
      <c r="M309" s="435" t="str">
        <f t="shared" si="33"/>
        <v/>
      </c>
      <c r="N309" s="435" t="str">
        <f t="shared" si="34"/>
        <v/>
      </c>
      <c r="O309" s="435" t="str">
        <f t="shared" si="35"/>
        <v/>
      </c>
      <c r="P309" s="157"/>
      <c r="Q309" s="524"/>
      <c r="R309" s="280"/>
    </row>
    <row r="310" spans="1:18" ht="33" customHeight="1" x14ac:dyDescent="0.25">
      <c r="A310" s="46"/>
      <c r="B310" s="150"/>
      <c r="C310" s="715"/>
      <c r="D310" s="716"/>
      <c r="E310" s="151"/>
      <c r="F310" s="150"/>
      <c r="G310" s="165"/>
      <c r="H310" s="523"/>
      <c r="I310" s="435" t="str">
        <f>IF(G310="","",VLOOKUP(G310,Datos!$B$2:$C$21,2,FALSE))</f>
        <v/>
      </c>
      <c r="J310" s="435" t="str">
        <f t="shared" si="31"/>
        <v/>
      </c>
      <c r="K310" s="435" t="str">
        <f t="shared" si="32"/>
        <v/>
      </c>
      <c r="L310" s="435" t="str">
        <f t="shared" si="36"/>
        <v/>
      </c>
      <c r="M310" s="435" t="str">
        <f t="shared" si="33"/>
        <v/>
      </c>
      <c r="N310" s="435" t="str">
        <f t="shared" si="34"/>
        <v/>
      </c>
      <c r="O310" s="435" t="str">
        <f t="shared" si="35"/>
        <v/>
      </c>
      <c r="P310" s="157"/>
      <c r="Q310" s="524"/>
      <c r="R310" s="280"/>
    </row>
    <row r="311" spans="1:18" ht="33" customHeight="1" x14ac:dyDescent="0.25">
      <c r="A311" s="46"/>
      <c r="B311" s="150"/>
      <c r="C311" s="715"/>
      <c r="D311" s="716"/>
      <c r="E311" s="151"/>
      <c r="F311" s="150"/>
      <c r="G311" s="165"/>
      <c r="H311" s="523"/>
      <c r="I311" s="435" t="str">
        <f>IF(G311="","",VLOOKUP(G311,Datos!$B$2:$C$21,2,FALSE))</f>
        <v/>
      </c>
      <c r="J311" s="435" t="str">
        <f t="shared" si="31"/>
        <v/>
      </c>
      <c r="K311" s="435" t="str">
        <f t="shared" si="32"/>
        <v/>
      </c>
      <c r="L311" s="435" t="str">
        <f t="shared" si="36"/>
        <v/>
      </c>
      <c r="M311" s="435" t="str">
        <f t="shared" si="33"/>
        <v/>
      </c>
      <c r="N311" s="435" t="str">
        <f t="shared" si="34"/>
        <v/>
      </c>
      <c r="O311" s="435" t="str">
        <f t="shared" si="35"/>
        <v/>
      </c>
      <c r="P311" s="157"/>
      <c r="Q311" s="524"/>
      <c r="R311" s="280"/>
    </row>
    <row r="312" spans="1:18" ht="33" customHeight="1" x14ac:dyDescent="0.25">
      <c r="A312" s="46"/>
      <c r="B312" s="150"/>
      <c r="C312" s="715"/>
      <c r="D312" s="716"/>
      <c r="E312" s="151"/>
      <c r="F312" s="150"/>
      <c r="G312" s="165"/>
      <c r="H312" s="523"/>
      <c r="I312" s="435" t="str">
        <f>IF(G312="","",VLOOKUP(G312,Datos!$B$2:$C$21,2,FALSE))</f>
        <v/>
      </c>
      <c r="J312" s="435" t="str">
        <f t="shared" si="31"/>
        <v/>
      </c>
      <c r="K312" s="435" t="str">
        <f t="shared" si="32"/>
        <v/>
      </c>
      <c r="L312" s="435" t="str">
        <f t="shared" si="36"/>
        <v/>
      </c>
      <c r="M312" s="435" t="str">
        <f t="shared" si="33"/>
        <v/>
      </c>
      <c r="N312" s="435" t="str">
        <f t="shared" si="34"/>
        <v/>
      </c>
      <c r="O312" s="435" t="str">
        <f t="shared" si="35"/>
        <v/>
      </c>
      <c r="P312" s="157"/>
      <c r="Q312" s="524"/>
      <c r="R312" s="280"/>
    </row>
    <row r="313" spans="1:18" ht="33" customHeight="1" x14ac:dyDescent="0.25">
      <c r="A313" s="46"/>
      <c r="B313" s="150"/>
      <c r="C313" s="715"/>
      <c r="D313" s="716"/>
      <c r="E313" s="151"/>
      <c r="F313" s="150"/>
      <c r="G313" s="165"/>
      <c r="H313" s="523"/>
      <c r="I313" s="435" t="str">
        <f>IF(G313="","",VLOOKUP(G313,Datos!$B$2:$C$21,2,FALSE))</f>
        <v/>
      </c>
      <c r="J313" s="435" t="str">
        <f t="shared" si="31"/>
        <v/>
      </c>
      <c r="K313" s="435" t="str">
        <f t="shared" si="32"/>
        <v/>
      </c>
      <c r="L313" s="435" t="str">
        <f t="shared" si="36"/>
        <v/>
      </c>
      <c r="M313" s="435" t="str">
        <f t="shared" si="33"/>
        <v/>
      </c>
      <c r="N313" s="435" t="str">
        <f t="shared" si="34"/>
        <v/>
      </c>
      <c r="O313" s="435" t="str">
        <f t="shared" si="35"/>
        <v/>
      </c>
      <c r="P313" s="157"/>
      <c r="Q313" s="524"/>
      <c r="R313" s="280"/>
    </row>
    <row r="314" spans="1:18" ht="33" customHeight="1" x14ac:dyDescent="0.25">
      <c r="A314" s="46"/>
      <c r="B314" s="150"/>
      <c r="C314" s="715"/>
      <c r="D314" s="716"/>
      <c r="E314" s="151"/>
      <c r="F314" s="150"/>
      <c r="G314" s="165"/>
      <c r="H314" s="523"/>
      <c r="I314" s="435" t="str">
        <f>IF(G314="","",VLOOKUP(G314,Datos!$B$2:$C$21,2,FALSE))</f>
        <v/>
      </c>
      <c r="J314" s="435" t="str">
        <f t="shared" si="31"/>
        <v/>
      </c>
      <c r="K314" s="435" t="str">
        <f t="shared" si="32"/>
        <v/>
      </c>
      <c r="L314" s="435" t="str">
        <f t="shared" si="36"/>
        <v/>
      </c>
      <c r="M314" s="435" t="str">
        <f t="shared" si="33"/>
        <v/>
      </c>
      <c r="N314" s="435" t="str">
        <f t="shared" si="34"/>
        <v/>
      </c>
      <c r="O314" s="435" t="str">
        <f t="shared" si="35"/>
        <v/>
      </c>
      <c r="P314" s="157"/>
      <c r="Q314" s="524"/>
      <c r="R314" s="280"/>
    </row>
    <row r="315" spans="1:18" ht="33" customHeight="1" x14ac:dyDescent="0.25">
      <c r="A315" s="46"/>
      <c r="B315" s="150"/>
      <c r="C315" s="715"/>
      <c r="D315" s="716"/>
      <c r="E315" s="151"/>
      <c r="F315" s="150"/>
      <c r="G315" s="165"/>
      <c r="H315" s="523"/>
      <c r="I315" s="435" t="str">
        <f>IF(G315="","",VLOOKUP(G315,Datos!$B$2:$C$21,2,FALSE))</f>
        <v/>
      </c>
      <c r="J315" s="435" t="str">
        <f t="shared" si="31"/>
        <v/>
      </c>
      <c r="K315" s="435" t="str">
        <f t="shared" si="32"/>
        <v/>
      </c>
      <c r="L315" s="435" t="str">
        <f t="shared" si="36"/>
        <v/>
      </c>
      <c r="M315" s="435" t="str">
        <f t="shared" si="33"/>
        <v/>
      </c>
      <c r="N315" s="435" t="str">
        <f t="shared" si="34"/>
        <v/>
      </c>
      <c r="O315" s="435" t="str">
        <f t="shared" si="35"/>
        <v/>
      </c>
      <c r="P315" s="157"/>
      <c r="Q315" s="524"/>
      <c r="R315" s="280"/>
    </row>
    <row r="316" spans="1:18" ht="33" customHeight="1" x14ac:dyDescent="0.25">
      <c r="A316" s="46"/>
      <c r="B316" s="150"/>
      <c r="C316" s="715"/>
      <c r="D316" s="716"/>
      <c r="E316" s="151"/>
      <c r="F316" s="150"/>
      <c r="G316" s="165"/>
      <c r="H316" s="523"/>
      <c r="I316" s="435" t="str">
        <f>IF(G316="","",VLOOKUP(G316,Datos!$B$2:$C$21,2,FALSE))</f>
        <v/>
      </c>
      <c r="J316" s="435" t="str">
        <f t="shared" si="31"/>
        <v/>
      </c>
      <c r="K316" s="435" t="str">
        <f t="shared" si="32"/>
        <v/>
      </c>
      <c r="L316" s="435" t="str">
        <f t="shared" si="36"/>
        <v/>
      </c>
      <c r="M316" s="435" t="str">
        <f t="shared" si="33"/>
        <v/>
      </c>
      <c r="N316" s="435" t="str">
        <f t="shared" si="34"/>
        <v/>
      </c>
      <c r="O316" s="435" t="str">
        <f t="shared" si="35"/>
        <v/>
      </c>
      <c r="P316" s="157"/>
      <c r="Q316" s="524"/>
      <c r="R316" s="280"/>
    </row>
    <row r="317" spans="1:18" ht="33" customHeight="1" x14ac:dyDescent="0.25">
      <c r="A317" s="46"/>
      <c r="B317" s="150"/>
      <c r="C317" s="715"/>
      <c r="D317" s="716"/>
      <c r="E317" s="151"/>
      <c r="F317" s="150"/>
      <c r="G317" s="165"/>
      <c r="H317" s="523"/>
      <c r="I317" s="435" t="str">
        <f>IF(G317="","",VLOOKUP(G317,Datos!$B$2:$C$21,2,FALSE))</f>
        <v/>
      </c>
      <c r="J317" s="435" t="str">
        <f t="shared" si="31"/>
        <v/>
      </c>
      <c r="K317" s="435" t="str">
        <f t="shared" si="32"/>
        <v/>
      </c>
      <c r="L317" s="435" t="str">
        <f t="shared" si="36"/>
        <v/>
      </c>
      <c r="M317" s="435" t="str">
        <f t="shared" si="33"/>
        <v/>
      </c>
      <c r="N317" s="435" t="str">
        <f t="shared" si="34"/>
        <v/>
      </c>
      <c r="O317" s="435" t="str">
        <f t="shared" si="35"/>
        <v/>
      </c>
      <c r="P317" s="157"/>
      <c r="Q317" s="524"/>
      <c r="R317" s="280"/>
    </row>
    <row r="318" spans="1:18" ht="33" customHeight="1" x14ac:dyDescent="0.25">
      <c r="A318" s="46"/>
      <c r="B318" s="150"/>
      <c r="C318" s="715"/>
      <c r="D318" s="716"/>
      <c r="E318" s="151"/>
      <c r="F318" s="150"/>
      <c r="G318" s="165"/>
      <c r="H318" s="523"/>
      <c r="I318" s="435" t="str">
        <f>IF(G318="","",VLOOKUP(G318,Datos!$B$2:$C$21,2,FALSE))</f>
        <v/>
      </c>
      <c r="J318" s="435" t="str">
        <f t="shared" si="31"/>
        <v/>
      </c>
      <c r="K318" s="435" t="str">
        <f t="shared" si="32"/>
        <v/>
      </c>
      <c r="L318" s="435" t="str">
        <f t="shared" si="36"/>
        <v/>
      </c>
      <c r="M318" s="435" t="str">
        <f t="shared" si="33"/>
        <v/>
      </c>
      <c r="N318" s="435" t="str">
        <f t="shared" si="34"/>
        <v/>
      </c>
      <c r="O318" s="435" t="str">
        <f t="shared" si="35"/>
        <v/>
      </c>
      <c r="P318" s="157"/>
      <c r="Q318" s="524"/>
      <c r="R318" s="280"/>
    </row>
    <row r="319" spans="1:18" ht="33" customHeight="1" x14ac:dyDescent="0.25">
      <c r="A319" s="46"/>
      <c r="B319" s="150"/>
      <c r="C319" s="715"/>
      <c r="D319" s="716"/>
      <c r="E319" s="151"/>
      <c r="F319" s="150"/>
      <c r="G319" s="165"/>
      <c r="H319" s="523"/>
      <c r="I319" s="435" t="str">
        <f>IF(G319="","",VLOOKUP(G319,Datos!$B$2:$C$21,2,FALSE))</f>
        <v/>
      </c>
      <c r="J319" s="435" t="str">
        <f t="shared" si="31"/>
        <v/>
      </c>
      <c r="K319" s="435" t="str">
        <f t="shared" si="32"/>
        <v/>
      </c>
      <c r="L319" s="435" t="str">
        <f t="shared" si="36"/>
        <v/>
      </c>
      <c r="M319" s="435" t="str">
        <f t="shared" si="33"/>
        <v/>
      </c>
      <c r="N319" s="435" t="str">
        <f t="shared" si="34"/>
        <v/>
      </c>
      <c r="O319" s="435" t="str">
        <f t="shared" si="35"/>
        <v/>
      </c>
      <c r="P319" s="157"/>
      <c r="Q319" s="524"/>
      <c r="R319" s="280"/>
    </row>
    <row r="320" spans="1:18" ht="33" customHeight="1" x14ac:dyDescent="0.25">
      <c r="A320" s="46"/>
      <c r="B320" s="150"/>
      <c r="C320" s="715"/>
      <c r="D320" s="716"/>
      <c r="E320" s="151"/>
      <c r="F320" s="150"/>
      <c r="G320" s="165"/>
      <c r="H320" s="523"/>
      <c r="I320" s="435" t="str">
        <f>IF(G320="","",VLOOKUP(G320,Datos!$B$2:$C$21,2,FALSE))</f>
        <v/>
      </c>
      <c r="J320" s="435" t="str">
        <f t="shared" si="31"/>
        <v/>
      </c>
      <c r="K320" s="435" t="str">
        <f t="shared" si="32"/>
        <v/>
      </c>
      <c r="L320" s="435" t="str">
        <f t="shared" si="36"/>
        <v/>
      </c>
      <c r="M320" s="435" t="str">
        <f t="shared" si="33"/>
        <v/>
      </c>
      <c r="N320" s="435" t="str">
        <f t="shared" si="34"/>
        <v/>
      </c>
      <c r="O320" s="435" t="str">
        <f t="shared" si="35"/>
        <v/>
      </c>
      <c r="P320" s="157"/>
      <c r="Q320" s="524"/>
      <c r="R320" s="280"/>
    </row>
    <row r="321" spans="1:18" ht="33" customHeight="1" x14ac:dyDescent="0.25">
      <c r="A321" s="46"/>
      <c r="B321" s="150"/>
      <c r="C321" s="715"/>
      <c r="D321" s="716"/>
      <c r="E321" s="151"/>
      <c r="F321" s="150"/>
      <c r="G321" s="165"/>
      <c r="H321" s="523"/>
      <c r="I321" s="435" t="str">
        <f>IF(G321="","",VLOOKUP(G321,Datos!$B$2:$C$21,2,FALSE))</f>
        <v/>
      </c>
      <c r="J321" s="435" t="str">
        <f t="shared" si="31"/>
        <v/>
      </c>
      <c r="K321" s="435" t="str">
        <f t="shared" si="32"/>
        <v/>
      </c>
      <c r="L321" s="435" t="str">
        <f t="shared" si="36"/>
        <v/>
      </c>
      <c r="M321" s="435" t="str">
        <f t="shared" si="33"/>
        <v/>
      </c>
      <c r="N321" s="435" t="str">
        <f t="shared" si="34"/>
        <v/>
      </c>
      <c r="O321" s="435" t="str">
        <f t="shared" si="35"/>
        <v/>
      </c>
      <c r="P321" s="157"/>
      <c r="Q321" s="524"/>
      <c r="R321" s="280"/>
    </row>
    <row r="322" spans="1:18" ht="33" customHeight="1" x14ac:dyDescent="0.25">
      <c r="A322" s="46"/>
      <c r="B322" s="150"/>
      <c r="C322" s="715"/>
      <c r="D322" s="716"/>
      <c r="E322" s="151"/>
      <c r="F322" s="150"/>
      <c r="G322" s="165"/>
      <c r="H322" s="523"/>
      <c r="I322" s="435" t="str">
        <f>IF(G322="","",VLOOKUP(G322,Datos!$B$2:$C$21,2,FALSE))</f>
        <v/>
      </c>
      <c r="J322" s="435" t="str">
        <f t="shared" si="31"/>
        <v/>
      </c>
      <c r="K322" s="435" t="str">
        <f t="shared" si="32"/>
        <v/>
      </c>
      <c r="L322" s="435" t="str">
        <f t="shared" si="36"/>
        <v/>
      </c>
      <c r="M322" s="435" t="str">
        <f t="shared" si="33"/>
        <v/>
      </c>
      <c r="N322" s="435" t="str">
        <f t="shared" si="34"/>
        <v/>
      </c>
      <c r="O322" s="435" t="str">
        <f t="shared" si="35"/>
        <v/>
      </c>
      <c r="P322" s="157"/>
      <c r="Q322" s="524"/>
      <c r="R322" s="280"/>
    </row>
    <row r="323" spans="1:18" ht="33" customHeight="1" x14ac:dyDescent="0.25">
      <c r="A323" s="46"/>
      <c r="B323" s="150"/>
      <c r="C323" s="715"/>
      <c r="D323" s="716"/>
      <c r="E323" s="151"/>
      <c r="F323" s="150"/>
      <c r="G323" s="165"/>
      <c r="H323" s="523"/>
      <c r="I323" s="435" t="str">
        <f>IF(G323="","",VLOOKUP(G323,Datos!$B$2:$C$21,2,FALSE))</f>
        <v/>
      </c>
      <c r="J323" s="435" t="str">
        <f t="shared" si="31"/>
        <v/>
      </c>
      <c r="K323" s="435" t="str">
        <f t="shared" si="32"/>
        <v/>
      </c>
      <c r="L323" s="435" t="str">
        <f t="shared" si="36"/>
        <v/>
      </c>
      <c r="M323" s="435" t="str">
        <f t="shared" si="33"/>
        <v/>
      </c>
      <c r="N323" s="435" t="str">
        <f t="shared" si="34"/>
        <v/>
      </c>
      <c r="O323" s="435" t="str">
        <f t="shared" si="35"/>
        <v/>
      </c>
      <c r="P323" s="157"/>
      <c r="Q323" s="524"/>
      <c r="R323" s="280"/>
    </row>
    <row r="324" spans="1:18" ht="33" customHeight="1" x14ac:dyDescent="0.25">
      <c r="A324" s="46"/>
      <c r="B324" s="150"/>
      <c r="C324" s="715"/>
      <c r="D324" s="716"/>
      <c r="E324" s="151"/>
      <c r="F324" s="150"/>
      <c r="G324" s="165"/>
      <c r="H324" s="523"/>
      <c r="I324" s="435" t="str">
        <f>IF(G324="","",VLOOKUP(G324,Datos!$B$2:$C$21,2,FALSE))</f>
        <v/>
      </c>
      <c r="J324" s="435" t="str">
        <f t="shared" si="31"/>
        <v/>
      </c>
      <c r="K324" s="435" t="str">
        <f t="shared" si="32"/>
        <v/>
      </c>
      <c r="L324" s="435" t="str">
        <f t="shared" si="36"/>
        <v/>
      </c>
      <c r="M324" s="435" t="str">
        <f t="shared" si="33"/>
        <v/>
      </c>
      <c r="N324" s="435" t="str">
        <f t="shared" si="34"/>
        <v/>
      </c>
      <c r="O324" s="435" t="str">
        <f t="shared" si="35"/>
        <v/>
      </c>
      <c r="P324" s="157"/>
      <c r="Q324" s="524"/>
      <c r="R324" s="280"/>
    </row>
    <row r="325" spans="1:18" ht="33" customHeight="1" x14ac:dyDescent="0.25">
      <c r="A325" s="46"/>
      <c r="B325" s="150"/>
      <c r="C325" s="715"/>
      <c r="D325" s="716"/>
      <c r="E325" s="151"/>
      <c r="F325" s="150"/>
      <c r="G325" s="165"/>
      <c r="H325" s="523"/>
      <c r="I325" s="435" t="str">
        <f>IF(G325="","",VLOOKUP(G325,Datos!$B$2:$C$21,2,FALSE))</f>
        <v/>
      </c>
      <c r="J325" s="435" t="str">
        <f t="shared" si="31"/>
        <v/>
      </c>
      <c r="K325" s="435" t="str">
        <f t="shared" si="32"/>
        <v/>
      </c>
      <c r="L325" s="435" t="str">
        <f t="shared" si="36"/>
        <v/>
      </c>
      <c r="M325" s="435" t="str">
        <f t="shared" si="33"/>
        <v/>
      </c>
      <c r="N325" s="435" t="str">
        <f t="shared" si="34"/>
        <v/>
      </c>
      <c r="O325" s="435" t="str">
        <f t="shared" si="35"/>
        <v/>
      </c>
      <c r="P325" s="157"/>
      <c r="Q325" s="524"/>
      <c r="R325" s="280"/>
    </row>
    <row r="326" spans="1:18" ht="33" customHeight="1" x14ac:dyDescent="0.25">
      <c r="A326" s="46"/>
      <c r="B326" s="150"/>
      <c r="C326" s="715"/>
      <c r="D326" s="716"/>
      <c r="E326" s="151"/>
      <c r="F326" s="150"/>
      <c r="G326" s="165"/>
      <c r="H326" s="523"/>
      <c r="I326" s="435" t="str">
        <f>IF(G326="","",VLOOKUP(G326,Datos!$B$2:$C$21,2,FALSE))</f>
        <v/>
      </c>
      <c r="J326" s="435" t="str">
        <f t="shared" si="31"/>
        <v/>
      </c>
      <c r="K326" s="435" t="str">
        <f t="shared" si="32"/>
        <v/>
      </c>
      <c r="L326" s="435" t="str">
        <f t="shared" si="36"/>
        <v/>
      </c>
      <c r="M326" s="435" t="str">
        <f t="shared" si="33"/>
        <v/>
      </c>
      <c r="N326" s="435" t="str">
        <f t="shared" si="34"/>
        <v/>
      </c>
      <c r="O326" s="435" t="str">
        <f t="shared" si="35"/>
        <v/>
      </c>
      <c r="P326" s="157"/>
      <c r="Q326" s="524"/>
      <c r="R326" s="280"/>
    </row>
    <row r="327" spans="1:18" ht="33" customHeight="1" x14ac:dyDescent="0.25">
      <c r="A327" s="46"/>
      <c r="B327" s="150"/>
      <c r="C327" s="715"/>
      <c r="D327" s="716"/>
      <c r="E327" s="151"/>
      <c r="F327" s="150"/>
      <c r="G327" s="165"/>
      <c r="H327" s="523"/>
      <c r="I327" s="435" t="str">
        <f>IF(G327="","",VLOOKUP(G327,Datos!$B$2:$C$21,2,FALSE))</f>
        <v/>
      </c>
      <c r="J327" s="435" t="str">
        <f t="shared" si="31"/>
        <v/>
      </c>
      <c r="K327" s="435" t="str">
        <f t="shared" si="32"/>
        <v/>
      </c>
      <c r="L327" s="435" t="str">
        <f t="shared" si="36"/>
        <v/>
      </c>
      <c r="M327" s="435" t="str">
        <f t="shared" si="33"/>
        <v/>
      </c>
      <c r="N327" s="435" t="str">
        <f t="shared" si="34"/>
        <v/>
      </c>
      <c r="O327" s="435" t="str">
        <f t="shared" si="35"/>
        <v/>
      </c>
      <c r="P327" s="157"/>
      <c r="Q327" s="524"/>
      <c r="R327" s="280"/>
    </row>
    <row r="328" spans="1:18" ht="33" customHeight="1" x14ac:dyDescent="0.25">
      <c r="A328" s="46"/>
      <c r="B328" s="150"/>
      <c r="C328" s="715"/>
      <c r="D328" s="716"/>
      <c r="E328" s="151"/>
      <c r="F328" s="150"/>
      <c r="G328" s="165"/>
      <c r="H328" s="523"/>
      <c r="I328" s="435" t="str">
        <f>IF(G328="","",VLOOKUP(G328,Datos!$B$2:$C$21,2,FALSE))</f>
        <v/>
      </c>
      <c r="J328" s="435" t="str">
        <f t="shared" si="31"/>
        <v/>
      </c>
      <c r="K328" s="435" t="str">
        <f t="shared" si="32"/>
        <v/>
      </c>
      <c r="L328" s="435" t="str">
        <f t="shared" si="36"/>
        <v/>
      </c>
      <c r="M328" s="435" t="str">
        <f t="shared" si="33"/>
        <v/>
      </c>
      <c r="N328" s="435" t="str">
        <f t="shared" si="34"/>
        <v/>
      </c>
      <c r="O328" s="435" t="str">
        <f t="shared" si="35"/>
        <v/>
      </c>
      <c r="P328" s="157"/>
      <c r="Q328" s="524"/>
      <c r="R328" s="280"/>
    </row>
    <row r="329" spans="1:18" ht="33" customHeight="1" x14ac:dyDescent="0.25">
      <c r="A329" s="46"/>
      <c r="B329" s="150"/>
      <c r="C329" s="715"/>
      <c r="D329" s="716"/>
      <c r="E329" s="151"/>
      <c r="F329" s="150"/>
      <c r="G329" s="165"/>
      <c r="H329" s="523"/>
      <c r="I329" s="435" t="str">
        <f>IF(G329="","",VLOOKUP(G329,Datos!$B$2:$C$21,2,FALSE))</f>
        <v/>
      </c>
      <c r="J329" s="435" t="str">
        <f t="shared" si="31"/>
        <v/>
      </c>
      <c r="K329" s="435" t="str">
        <f t="shared" si="32"/>
        <v/>
      </c>
      <c r="L329" s="435" t="str">
        <f t="shared" si="36"/>
        <v/>
      </c>
      <c r="M329" s="435" t="str">
        <f t="shared" si="33"/>
        <v/>
      </c>
      <c r="N329" s="435" t="str">
        <f t="shared" si="34"/>
        <v/>
      </c>
      <c r="O329" s="435" t="str">
        <f t="shared" si="35"/>
        <v/>
      </c>
      <c r="P329" s="157"/>
      <c r="Q329" s="524"/>
      <c r="R329" s="280"/>
    </row>
    <row r="330" spans="1:18" ht="33" customHeight="1" x14ac:dyDescent="0.25">
      <c r="A330" s="46"/>
      <c r="B330" s="150"/>
      <c r="C330" s="715"/>
      <c r="D330" s="716"/>
      <c r="E330" s="151"/>
      <c r="F330" s="150"/>
      <c r="G330" s="165"/>
      <c r="H330" s="523"/>
      <c r="I330" s="435" t="str">
        <f>IF(G330="","",VLOOKUP(G330,Datos!$B$2:$C$21,2,FALSE))</f>
        <v/>
      </c>
      <c r="J330" s="435" t="str">
        <f t="shared" si="31"/>
        <v/>
      </c>
      <c r="K330" s="435" t="str">
        <f t="shared" si="32"/>
        <v/>
      </c>
      <c r="L330" s="435" t="str">
        <f t="shared" si="36"/>
        <v/>
      </c>
      <c r="M330" s="435" t="str">
        <f t="shared" si="33"/>
        <v/>
      </c>
      <c r="N330" s="435" t="str">
        <f t="shared" si="34"/>
        <v/>
      </c>
      <c r="O330" s="435" t="str">
        <f t="shared" si="35"/>
        <v/>
      </c>
      <c r="P330" s="157"/>
      <c r="Q330" s="524"/>
      <c r="R330" s="280"/>
    </row>
    <row r="331" spans="1:18" ht="33" customHeight="1" x14ac:dyDescent="0.25">
      <c r="A331" s="46"/>
      <c r="B331" s="150"/>
      <c r="C331" s="715"/>
      <c r="D331" s="716"/>
      <c r="E331" s="151"/>
      <c r="F331" s="150"/>
      <c r="G331" s="165"/>
      <c r="H331" s="523"/>
      <c r="I331" s="435" t="str">
        <f>IF(G331="","",VLOOKUP(G331,Datos!$B$2:$C$21,2,FALSE))</f>
        <v/>
      </c>
      <c r="J331" s="435" t="str">
        <f t="shared" si="31"/>
        <v/>
      </c>
      <c r="K331" s="435" t="str">
        <f t="shared" si="32"/>
        <v/>
      </c>
      <c r="L331" s="435" t="str">
        <f t="shared" si="36"/>
        <v/>
      </c>
      <c r="M331" s="435" t="str">
        <f t="shared" si="33"/>
        <v/>
      </c>
      <c r="N331" s="435" t="str">
        <f t="shared" si="34"/>
        <v/>
      </c>
      <c r="O331" s="435" t="str">
        <f t="shared" si="35"/>
        <v/>
      </c>
      <c r="P331" s="157"/>
      <c r="Q331" s="524"/>
      <c r="R331" s="280"/>
    </row>
    <row r="332" spans="1:18" ht="33" customHeight="1" x14ac:dyDescent="0.25">
      <c r="A332" s="46"/>
      <c r="B332" s="150"/>
      <c r="C332" s="715"/>
      <c r="D332" s="716"/>
      <c r="E332" s="151"/>
      <c r="F332" s="150"/>
      <c r="G332" s="165"/>
      <c r="H332" s="523"/>
      <c r="I332" s="435" t="str">
        <f>IF(G332="","",VLOOKUP(G332,Datos!$B$2:$C$21,2,FALSE))</f>
        <v/>
      </c>
      <c r="J332" s="435" t="str">
        <f t="shared" si="31"/>
        <v/>
      </c>
      <c r="K332" s="435" t="str">
        <f t="shared" si="32"/>
        <v/>
      </c>
      <c r="L332" s="435" t="str">
        <f t="shared" si="36"/>
        <v/>
      </c>
      <c r="M332" s="435" t="str">
        <f t="shared" si="33"/>
        <v/>
      </c>
      <c r="N332" s="435" t="str">
        <f t="shared" si="34"/>
        <v/>
      </c>
      <c r="O332" s="435" t="str">
        <f t="shared" si="35"/>
        <v/>
      </c>
      <c r="P332" s="157"/>
      <c r="Q332" s="524"/>
      <c r="R332" s="280"/>
    </row>
    <row r="333" spans="1:18" ht="33" customHeight="1" x14ac:dyDescent="0.25">
      <c r="A333" s="46"/>
      <c r="B333" s="150"/>
      <c r="C333" s="715"/>
      <c r="D333" s="716"/>
      <c r="E333" s="151"/>
      <c r="F333" s="150"/>
      <c r="G333" s="165"/>
      <c r="H333" s="523"/>
      <c r="I333" s="435" t="str">
        <f>IF(G333="","",VLOOKUP(G333,Datos!$B$2:$C$21,2,FALSE))</f>
        <v/>
      </c>
      <c r="J333" s="435" t="str">
        <f t="shared" ref="J333" si="37">IF(ISNUMBER(I333),((I333*12)*F333),"")</f>
        <v/>
      </c>
      <c r="K333" s="435" t="str">
        <f t="shared" ref="K333" si="38">IF(ISNUMBER(I333),(J333/12),"")</f>
        <v/>
      </c>
      <c r="L333" s="435" t="str">
        <f t="shared" si="36"/>
        <v/>
      </c>
      <c r="M333" s="435" t="str">
        <f t="shared" ref="M333:M396" si="39">IF(ISNUMBER(I333),(J333*8.33%),"")</f>
        <v/>
      </c>
      <c r="N333" s="435" t="str">
        <f t="shared" ref="N333:N396" si="40">IF(ISNUMBER(I333),(J333*9.15%),"")</f>
        <v/>
      </c>
      <c r="O333" s="435" t="str">
        <f t="shared" ref="O333" si="41">IF(ISNUMBER(I333),SUM(J333:N333),"")</f>
        <v/>
      </c>
      <c r="P333" s="157"/>
      <c r="Q333" s="524"/>
      <c r="R333" s="280"/>
    </row>
    <row r="334" spans="1:18" ht="33" customHeight="1" x14ac:dyDescent="0.25">
      <c r="A334" s="46"/>
      <c r="B334" s="150"/>
      <c r="C334" s="715"/>
      <c r="D334" s="716"/>
      <c r="E334" s="151"/>
      <c r="F334" s="150"/>
      <c r="G334" s="165"/>
      <c r="H334" s="523"/>
      <c r="I334" s="435" t="str">
        <f>IF(G334="","",VLOOKUP(G334,Datos!$B$2:$C$21,2,FALSE))</f>
        <v/>
      </c>
      <c r="J334" s="435" t="str">
        <f t="shared" ref="J334:J347" si="42">IF(ISNUMBER(I334),((I334*12)*F334),"")</f>
        <v/>
      </c>
      <c r="K334" s="435" t="str">
        <f t="shared" ref="K334:K347" si="43">IF(ISNUMBER(I334),(J334/12),"")</f>
        <v/>
      </c>
      <c r="L334" s="435" t="str">
        <f t="shared" ref="L334:L347" si="44">IF(ISNUMBER(I334),($E$512*F334),"")</f>
        <v/>
      </c>
      <c r="M334" s="435" t="str">
        <f t="shared" si="39"/>
        <v/>
      </c>
      <c r="N334" s="435" t="str">
        <f t="shared" si="40"/>
        <v/>
      </c>
      <c r="O334" s="435" t="str">
        <f t="shared" ref="O334:O347" si="45">IF(ISNUMBER(I334),SUM(J334:N334),"")</f>
        <v/>
      </c>
      <c r="P334" s="157"/>
      <c r="Q334" s="524"/>
      <c r="R334" s="280"/>
    </row>
    <row r="335" spans="1:18" ht="33" customHeight="1" x14ac:dyDescent="0.25">
      <c r="A335" s="46"/>
      <c r="B335" s="150"/>
      <c r="C335" s="715"/>
      <c r="D335" s="716"/>
      <c r="E335" s="151"/>
      <c r="F335" s="150"/>
      <c r="G335" s="165"/>
      <c r="H335" s="523"/>
      <c r="I335" s="435" t="str">
        <f>IF(G335="","",VLOOKUP(G335,Datos!$B$2:$C$21,2,FALSE))</f>
        <v/>
      </c>
      <c r="J335" s="435" t="str">
        <f t="shared" si="42"/>
        <v/>
      </c>
      <c r="K335" s="435" t="str">
        <f t="shared" si="43"/>
        <v/>
      </c>
      <c r="L335" s="435" t="str">
        <f t="shared" si="44"/>
        <v/>
      </c>
      <c r="M335" s="435" t="str">
        <f t="shared" si="39"/>
        <v/>
      </c>
      <c r="N335" s="435" t="str">
        <f t="shared" si="40"/>
        <v/>
      </c>
      <c r="O335" s="435" t="str">
        <f t="shared" si="45"/>
        <v/>
      </c>
      <c r="P335" s="157"/>
      <c r="Q335" s="524"/>
      <c r="R335" s="280"/>
    </row>
    <row r="336" spans="1:18" ht="33" customHeight="1" x14ac:dyDescent="0.25">
      <c r="A336" s="46"/>
      <c r="B336" s="150"/>
      <c r="C336" s="715"/>
      <c r="D336" s="716"/>
      <c r="E336" s="151"/>
      <c r="F336" s="150"/>
      <c r="G336" s="165"/>
      <c r="H336" s="523"/>
      <c r="I336" s="435" t="str">
        <f>IF(G336="","",VLOOKUP(G336,Datos!$B$2:$C$21,2,FALSE))</f>
        <v/>
      </c>
      <c r="J336" s="435" t="str">
        <f t="shared" si="42"/>
        <v/>
      </c>
      <c r="K336" s="435" t="str">
        <f t="shared" si="43"/>
        <v/>
      </c>
      <c r="L336" s="435" t="str">
        <f t="shared" si="44"/>
        <v/>
      </c>
      <c r="M336" s="435" t="str">
        <f t="shared" si="39"/>
        <v/>
      </c>
      <c r="N336" s="435" t="str">
        <f t="shared" si="40"/>
        <v/>
      </c>
      <c r="O336" s="435" t="str">
        <f t="shared" si="45"/>
        <v/>
      </c>
      <c r="P336" s="157"/>
      <c r="Q336" s="524"/>
      <c r="R336" s="280"/>
    </row>
    <row r="337" spans="1:18" ht="33" customHeight="1" x14ac:dyDescent="0.25">
      <c r="A337" s="46"/>
      <c r="B337" s="150"/>
      <c r="C337" s="715"/>
      <c r="D337" s="716"/>
      <c r="E337" s="151"/>
      <c r="F337" s="150"/>
      <c r="G337" s="165"/>
      <c r="H337" s="523"/>
      <c r="I337" s="435" t="str">
        <f>IF(G337="","",VLOOKUP(G337,Datos!$B$2:$C$21,2,FALSE))</f>
        <v/>
      </c>
      <c r="J337" s="435" t="str">
        <f t="shared" si="42"/>
        <v/>
      </c>
      <c r="K337" s="435" t="str">
        <f t="shared" si="43"/>
        <v/>
      </c>
      <c r="L337" s="435" t="str">
        <f t="shared" si="44"/>
        <v/>
      </c>
      <c r="M337" s="435" t="str">
        <f t="shared" si="39"/>
        <v/>
      </c>
      <c r="N337" s="435" t="str">
        <f t="shared" si="40"/>
        <v/>
      </c>
      <c r="O337" s="435" t="str">
        <f t="shared" si="45"/>
        <v/>
      </c>
      <c r="P337" s="157"/>
      <c r="Q337" s="524"/>
      <c r="R337" s="280"/>
    </row>
    <row r="338" spans="1:18" ht="33" customHeight="1" x14ac:dyDescent="0.25">
      <c r="A338" s="46"/>
      <c r="B338" s="150"/>
      <c r="C338" s="715"/>
      <c r="D338" s="716"/>
      <c r="E338" s="151"/>
      <c r="F338" s="150"/>
      <c r="G338" s="165"/>
      <c r="H338" s="523"/>
      <c r="I338" s="435" t="str">
        <f>IF(G338="","",VLOOKUP(G338,Datos!$B$2:$C$21,2,FALSE))</f>
        <v/>
      </c>
      <c r="J338" s="435" t="str">
        <f t="shared" si="42"/>
        <v/>
      </c>
      <c r="K338" s="435" t="str">
        <f t="shared" si="43"/>
        <v/>
      </c>
      <c r="L338" s="435" t="str">
        <f t="shared" si="44"/>
        <v/>
      </c>
      <c r="M338" s="435" t="str">
        <f t="shared" si="39"/>
        <v/>
      </c>
      <c r="N338" s="435" t="str">
        <f t="shared" si="40"/>
        <v/>
      </c>
      <c r="O338" s="435" t="str">
        <f t="shared" si="45"/>
        <v/>
      </c>
      <c r="P338" s="157"/>
      <c r="Q338" s="524"/>
      <c r="R338" s="280"/>
    </row>
    <row r="339" spans="1:18" ht="33" customHeight="1" x14ac:dyDescent="0.25">
      <c r="A339" s="46"/>
      <c r="B339" s="150"/>
      <c r="C339" s="715"/>
      <c r="D339" s="716"/>
      <c r="E339" s="151"/>
      <c r="F339" s="150"/>
      <c r="G339" s="165"/>
      <c r="H339" s="523"/>
      <c r="I339" s="435" t="str">
        <f>IF(G339="","",VLOOKUP(G339,Datos!$B$2:$C$21,2,FALSE))</f>
        <v/>
      </c>
      <c r="J339" s="435" t="str">
        <f t="shared" si="42"/>
        <v/>
      </c>
      <c r="K339" s="435" t="str">
        <f t="shared" si="43"/>
        <v/>
      </c>
      <c r="L339" s="435" t="str">
        <f t="shared" si="44"/>
        <v/>
      </c>
      <c r="M339" s="435" t="str">
        <f t="shared" si="39"/>
        <v/>
      </c>
      <c r="N339" s="435" t="str">
        <f t="shared" si="40"/>
        <v/>
      </c>
      <c r="O339" s="435" t="str">
        <f t="shared" si="45"/>
        <v/>
      </c>
      <c r="P339" s="157"/>
      <c r="Q339" s="524"/>
      <c r="R339" s="280"/>
    </row>
    <row r="340" spans="1:18" ht="33" customHeight="1" x14ac:dyDescent="0.25">
      <c r="A340" s="46"/>
      <c r="B340" s="150"/>
      <c r="C340" s="715"/>
      <c r="D340" s="716"/>
      <c r="E340" s="151"/>
      <c r="F340" s="150"/>
      <c r="G340" s="165"/>
      <c r="H340" s="523"/>
      <c r="I340" s="435" t="str">
        <f>IF(G340="","",VLOOKUP(G340,Datos!$B$2:$C$21,2,FALSE))</f>
        <v/>
      </c>
      <c r="J340" s="435" t="str">
        <f t="shared" si="42"/>
        <v/>
      </c>
      <c r="K340" s="435" t="str">
        <f t="shared" si="43"/>
        <v/>
      </c>
      <c r="L340" s="435" t="str">
        <f t="shared" si="44"/>
        <v/>
      </c>
      <c r="M340" s="435" t="str">
        <f t="shared" si="39"/>
        <v/>
      </c>
      <c r="N340" s="435" t="str">
        <f t="shared" si="40"/>
        <v/>
      </c>
      <c r="O340" s="435" t="str">
        <f t="shared" si="45"/>
        <v/>
      </c>
      <c r="P340" s="157"/>
      <c r="Q340" s="524"/>
      <c r="R340" s="280"/>
    </row>
    <row r="341" spans="1:18" ht="33" customHeight="1" x14ac:dyDescent="0.25">
      <c r="A341" s="46"/>
      <c r="B341" s="150"/>
      <c r="C341" s="715"/>
      <c r="D341" s="716"/>
      <c r="E341" s="151"/>
      <c r="F341" s="150"/>
      <c r="G341" s="165"/>
      <c r="H341" s="523"/>
      <c r="I341" s="435" t="str">
        <f>IF(G341="","",VLOOKUP(G341,Datos!$B$2:$C$21,2,FALSE))</f>
        <v/>
      </c>
      <c r="J341" s="435" t="str">
        <f t="shared" si="42"/>
        <v/>
      </c>
      <c r="K341" s="435" t="str">
        <f t="shared" si="43"/>
        <v/>
      </c>
      <c r="L341" s="435" t="str">
        <f t="shared" si="44"/>
        <v/>
      </c>
      <c r="M341" s="435" t="str">
        <f t="shared" si="39"/>
        <v/>
      </c>
      <c r="N341" s="435" t="str">
        <f t="shared" si="40"/>
        <v/>
      </c>
      <c r="O341" s="435" t="str">
        <f t="shared" si="45"/>
        <v/>
      </c>
      <c r="P341" s="157"/>
      <c r="Q341" s="524"/>
      <c r="R341" s="280"/>
    </row>
    <row r="342" spans="1:18" ht="33" customHeight="1" x14ac:dyDescent="0.25">
      <c r="A342" s="46"/>
      <c r="B342" s="150"/>
      <c r="C342" s="715"/>
      <c r="D342" s="716"/>
      <c r="E342" s="151"/>
      <c r="F342" s="150"/>
      <c r="G342" s="165"/>
      <c r="H342" s="523"/>
      <c r="I342" s="435" t="str">
        <f>IF(G342="","",VLOOKUP(G342,Datos!$B$2:$C$21,2,FALSE))</f>
        <v/>
      </c>
      <c r="J342" s="435" t="str">
        <f t="shared" si="42"/>
        <v/>
      </c>
      <c r="K342" s="435" t="str">
        <f t="shared" si="43"/>
        <v/>
      </c>
      <c r="L342" s="435" t="str">
        <f t="shared" si="44"/>
        <v/>
      </c>
      <c r="M342" s="435" t="str">
        <f t="shared" si="39"/>
        <v/>
      </c>
      <c r="N342" s="435" t="str">
        <f t="shared" si="40"/>
        <v/>
      </c>
      <c r="O342" s="435" t="str">
        <f t="shared" si="45"/>
        <v/>
      </c>
      <c r="P342" s="157"/>
      <c r="Q342" s="524"/>
      <c r="R342" s="280"/>
    </row>
    <row r="343" spans="1:18" ht="33" customHeight="1" x14ac:dyDescent="0.25">
      <c r="A343" s="46"/>
      <c r="B343" s="150"/>
      <c r="C343" s="715"/>
      <c r="D343" s="716"/>
      <c r="E343" s="151"/>
      <c r="F343" s="150"/>
      <c r="G343" s="165"/>
      <c r="H343" s="523"/>
      <c r="I343" s="435" t="str">
        <f>IF(G343="","",VLOOKUP(G343,Datos!$B$2:$C$21,2,FALSE))</f>
        <v/>
      </c>
      <c r="J343" s="435" t="str">
        <f t="shared" si="42"/>
        <v/>
      </c>
      <c r="K343" s="435" t="str">
        <f t="shared" si="43"/>
        <v/>
      </c>
      <c r="L343" s="435" t="str">
        <f t="shared" si="44"/>
        <v/>
      </c>
      <c r="M343" s="435" t="str">
        <f t="shared" si="39"/>
        <v/>
      </c>
      <c r="N343" s="435" t="str">
        <f t="shared" si="40"/>
        <v/>
      </c>
      <c r="O343" s="435" t="str">
        <f t="shared" si="45"/>
        <v/>
      </c>
      <c r="P343" s="157"/>
      <c r="Q343" s="524"/>
      <c r="R343" s="280"/>
    </row>
    <row r="344" spans="1:18" ht="33" customHeight="1" x14ac:dyDescent="0.25">
      <c r="A344" s="46"/>
      <c r="B344" s="150"/>
      <c r="C344" s="715"/>
      <c r="D344" s="716"/>
      <c r="E344" s="151"/>
      <c r="F344" s="150"/>
      <c r="G344" s="165"/>
      <c r="H344" s="523"/>
      <c r="I344" s="435" t="str">
        <f>IF(G344="","",VLOOKUP(G344,Datos!$B$2:$C$21,2,FALSE))</f>
        <v/>
      </c>
      <c r="J344" s="435" t="str">
        <f t="shared" si="42"/>
        <v/>
      </c>
      <c r="K344" s="435" t="str">
        <f t="shared" si="43"/>
        <v/>
      </c>
      <c r="L344" s="435" t="str">
        <f t="shared" si="44"/>
        <v/>
      </c>
      <c r="M344" s="435" t="str">
        <f t="shared" si="39"/>
        <v/>
      </c>
      <c r="N344" s="435" t="str">
        <f t="shared" si="40"/>
        <v/>
      </c>
      <c r="O344" s="435" t="str">
        <f t="shared" si="45"/>
        <v/>
      </c>
      <c r="P344" s="157"/>
      <c r="Q344" s="524"/>
      <c r="R344" s="280"/>
    </row>
    <row r="345" spans="1:18" ht="33" customHeight="1" x14ac:dyDescent="0.25">
      <c r="A345" s="46"/>
      <c r="B345" s="150"/>
      <c r="C345" s="715"/>
      <c r="D345" s="716"/>
      <c r="E345" s="151"/>
      <c r="F345" s="150"/>
      <c r="G345" s="165"/>
      <c r="H345" s="523"/>
      <c r="I345" s="435" t="str">
        <f>IF(G345="","",VLOOKUP(G345,Datos!$B$2:$C$21,2,FALSE))</f>
        <v/>
      </c>
      <c r="J345" s="435" t="str">
        <f t="shared" si="42"/>
        <v/>
      </c>
      <c r="K345" s="435" t="str">
        <f t="shared" si="43"/>
        <v/>
      </c>
      <c r="L345" s="435" t="str">
        <f t="shared" si="44"/>
        <v/>
      </c>
      <c r="M345" s="435" t="str">
        <f t="shared" si="39"/>
        <v/>
      </c>
      <c r="N345" s="435" t="str">
        <f t="shared" si="40"/>
        <v/>
      </c>
      <c r="O345" s="435" t="str">
        <f t="shared" si="45"/>
        <v/>
      </c>
      <c r="P345" s="157"/>
      <c r="Q345" s="524"/>
      <c r="R345" s="280"/>
    </row>
    <row r="346" spans="1:18" ht="33" customHeight="1" x14ac:dyDescent="0.25">
      <c r="A346" s="46"/>
      <c r="B346" s="150"/>
      <c r="C346" s="715"/>
      <c r="D346" s="716"/>
      <c r="E346" s="151"/>
      <c r="F346" s="150"/>
      <c r="G346" s="165"/>
      <c r="H346" s="523"/>
      <c r="I346" s="435" t="str">
        <f>IF(G346="","",VLOOKUP(G346,Datos!$B$2:$C$21,2,FALSE))</f>
        <v/>
      </c>
      <c r="J346" s="435" t="str">
        <f t="shared" si="42"/>
        <v/>
      </c>
      <c r="K346" s="435" t="str">
        <f t="shared" si="43"/>
        <v/>
      </c>
      <c r="L346" s="435" t="str">
        <f t="shared" si="44"/>
        <v/>
      </c>
      <c r="M346" s="435" t="str">
        <f t="shared" si="39"/>
        <v/>
      </c>
      <c r="N346" s="435" t="str">
        <f t="shared" si="40"/>
        <v/>
      </c>
      <c r="O346" s="435" t="str">
        <f t="shared" si="45"/>
        <v/>
      </c>
      <c r="P346" s="157"/>
      <c r="Q346" s="524"/>
      <c r="R346" s="280"/>
    </row>
    <row r="347" spans="1:18" ht="33" customHeight="1" x14ac:dyDescent="0.25">
      <c r="A347" s="46"/>
      <c r="B347" s="150"/>
      <c r="C347" s="715"/>
      <c r="D347" s="716"/>
      <c r="E347" s="151"/>
      <c r="F347" s="150"/>
      <c r="G347" s="165"/>
      <c r="H347" s="523"/>
      <c r="I347" s="435" t="str">
        <f>IF(G347="","",VLOOKUP(G347,Datos!$B$2:$C$21,2,FALSE))</f>
        <v/>
      </c>
      <c r="J347" s="435" t="str">
        <f t="shared" si="42"/>
        <v/>
      </c>
      <c r="K347" s="435" t="str">
        <f t="shared" si="43"/>
        <v/>
      </c>
      <c r="L347" s="435" t="str">
        <f t="shared" si="44"/>
        <v/>
      </c>
      <c r="M347" s="435" t="str">
        <f t="shared" si="39"/>
        <v/>
      </c>
      <c r="N347" s="435" t="str">
        <f t="shared" si="40"/>
        <v/>
      </c>
      <c r="O347" s="435" t="str">
        <f t="shared" si="45"/>
        <v/>
      </c>
      <c r="P347" s="157"/>
      <c r="Q347" s="524"/>
      <c r="R347" s="280"/>
    </row>
    <row r="348" spans="1:18" ht="33" customHeight="1" x14ac:dyDescent="0.25">
      <c r="A348" s="46"/>
      <c r="B348" s="150"/>
      <c r="C348" s="715"/>
      <c r="D348" s="716"/>
      <c r="E348" s="151"/>
      <c r="F348" s="150"/>
      <c r="G348" s="165"/>
      <c r="H348" s="523"/>
      <c r="I348" s="435" t="str">
        <f>IF(G348="","",VLOOKUP(G348,Datos!$B$2:$C$21,2,FALSE))</f>
        <v/>
      </c>
      <c r="J348" s="435" t="str">
        <f t="shared" ref="J348:J350" si="46">IF(ISNUMBER(I348),((I348*12)*F348),"")</f>
        <v/>
      </c>
      <c r="K348" s="435" t="str">
        <f t="shared" ref="K348:K350" si="47">IF(ISNUMBER(I348),(J348/12),"")</f>
        <v/>
      </c>
      <c r="L348" s="435" t="str">
        <f t="shared" ref="L348:L350" si="48">IF(ISNUMBER(I348),($E$512*F348),"")</f>
        <v/>
      </c>
      <c r="M348" s="435" t="str">
        <f t="shared" si="39"/>
        <v/>
      </c>
      <c r="N348" s="435" t="str">
        <f t="shared" si="40"/>
        <v/>
      </c>
      <c r="O348" s="435" t="str">
        <f t="shared" ref="O348:O350" si="49">IF(ISNUMBER(I348),SUM(J348:N348),"")</f>
        <v/>
      </c>
      <c r="P348" s="157"/>
      <c r="Q348" s="524"/>
      <c r="R348" s="280"/>
    </row>
    <row r="349" spans="1:18" ht="33" customHeight="1" x14ac:dyDescent="0.25">
      <c r="A349" s="46"/>
      <c r="B349" s="150"/>
      <c r="C349" s="715"/>
      <c r="D349" s="716"/>
      <c r="E349" s="151"/>
      <c r="F349" s="150"/>
      <c r="G349" s="165"/>
      <c r="H349" s="523"/>
      <c r="I349" s="435" t="str">
        <f>IF(G349="","",VLOOKUP(G349,Datos!$B$2:$C$21,2,FALSE))</f>
        <v/>
      </c>
      <c r="J349" s="435" t="str">
        <f t="shared" si="46"/>
        <v/>
      </c>
      <c r="K349" s="435" t="str">
        <f t="shared" si="47"/>
        <v/>
      </c>
      <c r="L349" s="435" t="str">
        <f t="shared" si="48"/>
        <v/>
      </c>
      <c r="M349" s="435" t="str">
        <f t="shared" si="39"/>
        <v/>
      </c>
      <c r="N349" s="435" t="str">
        <f t="shared" si="40"/>
        <v/>
      </c>
      <c r="O349" s="435" t="str">
        <f t="shared" si="49"/>
        <v/>
      </c>
      <c r="P349" s="157"/>
      <c r="Q349" s="524"/>
      <c r="R349" s="280"/>
    </row>
    <row r="350" spans="1:18" ht="33" customHeight="1" x14ac:dyDescent="0.25">
      <c r="A350" s="46"/>
      <c r="B350" s="150"/>
      <c r="C350" s="715"/>
      <c r="D350" s="716"/>
      <c r="E350" s="151"/>
      <c r="F350" s="150"/>
      <c r="G350" s="165"/>
      <c r="H350" s="523"/>
      <c r="I350" s="435" t="str">
        <f>IF(G350="","",VLOOKUP(G350,Datos!$B$2:$C$21,2,FALSE))</f>
        <v/>
      </c>
      <c r="J350" s="435" t="str">
        <f t="shared" si="46"/>
        <v/>
      </c>
      <c r="K350" s="435" t="str">
        <f t="shared" si="47"/>
        <v/>
      </c>
      <c r="L350" s="435" t="str">
        <f t="shared" si="48"/>
        <v/>
      </c>
      <c r="M350" s="435" t="str">
        <f t="shared" si="39"/>
        <v/>
      </c>
      <c r="N350" s="435" t="str">
        <f t="shared" si="40"/>
        <v/>
      </c>
      <c r="O350" s="435" t="str">
        <f t="shared" si="49"/>
        <v/>
      </c>
      <c r="P350" s="157"/>
      <c r="Q350" s="524"/>
      <c r="R350" s="280"/>
    </row>
    <row r="351" spans="1:18" ht="33" customHeight="1" x14ac:dyDescent="0.25">
      <c r="A351" s="46"/>
      <c r="B351" s="150"/>
      <c r="C351" s="715"/>
      <c r="D351" s="716"/>
      <c r="E351" s="151"/>
      <c r="F351" s="150"/>
      <c r="G351" s="165"/>
      <c r="H351" s="523"/>
      <c r="I351" s="435" t="str">
        <f>IF(G351="","",VLOOKUP(G351,Datos!$B$2:$C$21,2,FALSE))</f>
        <v/>
      </c>
      <c r="J351" s="435" t="str">
        <f t="shared" ref="J351:J414" si="50">IF(ISNUMBER(I351),((I351*12)*F351),"")</f>
        <v/>
      </c>
      <c r="K351" s="435" t="str">
        <f t="shared" ref="K351:K414" si="51">IF(ISNUMBER(I351),(J351/12),"")</f>
        <v/>
      </c>
      <c r="L351" s="435" t="str">
        <f t="shared" ref="L351:L414" si="52">IF(ISNUMBER(I351),($E$512*F351),"")</f>
        <v/>
      </c>
      <c r="M351" s="435" t="str">
        <f t="shared" si="39"/>
        <v/>
      </c>
      <c r="N351" s="435" t="str">
        <f t="shared" si="40"/>
        <v/>
      </c>
      <c r="O351" s="435" t="str">
        <f t="shared" ref="O351:O414" si="53">IF(ISNUMBER(I351),SUM(J351:N351),"")</f>
        <v/>
      </c>
      <c r="P351" s="157"/>
      <c r="Q351" s="524"/>
      <c r="R351" s="280"/>
    </row>
    <row r="352" spans="1:18" ht="33" customHeight="1" x14ac:dyDescent="0.25">
      <c r="A352" s="46"/>
      <c r="B352" s="150"/>
      <c r="C352" s="715"/>
      <c r="D352" s="716"/>
      <c r="E352" s="151"/>
      <c r="F352" s="150"/>
      <c r="G352" s="165"/>
      <c r="H352" s="523"/>
      <c r="I352" s="435" t="str">
        <f>IF(G352="","",VLOOKUP(G352,Datos!$B$2:$C$21,2,FALSE))</f>
        <v/>
      </c>
      <c r="J352" s="435" t="str">
        <f t="shared" si="50"/>
        <v/>
      </c>
      <c r="K352" s="435" t="str">
        <f t="shared" si="51"/>
        <v/>
      </c>
      <c r="L352" s="435" t="str">
        <f t="shared" si="52"/>
        <v/>
      </c>
      <c r="M352" s="435" t="str">
        <f t="shared" si="39"/>
        <v/>
      </c>
      <c r="N352" s="435" t="str">
        <f t="shared" si="40"/>
        <v/>
      </c>
      <c r="O352" s="435" t="str">
        <f t="shared" si="53"/>
        <v/>
      </c>
      <c r="P352" s="157"/>
      <c r="Q352" s="524"/>
      <c r="R352" s="280"/>
    </row>
    <row r="353" spans="1:18" ht="33" customHeight="1" x14ac:dyDescent="0.25">
      <c r="A353" s="46"/>
      <c r="B353" s="150"/>
      <c r="C353" s="715"/>
      <c r="D353" s="716"/>
      <c r="E353" s="151"/>
      <c r="F353" s="150"/>
      <c r="G353" s="165"/>
      <c r="H353" s="523"/>
      <c r="I353" s="435" t="str">
        <f>IF(G353="","",VLOOKUP(G353,Datos!$B$2:$C$21,2,FALSE))</f>
        <v/>
      </c>
      <c r="J353" s="435" t="str">
        <f t="shared" si="50"/>
        <v/>
      </c>
      <c r="K353" s="435" t="str">
        <f t="shared" si="51"/>
        <v/>
      </c>
      <c r="L353" s="435" t="str">
        <f t="shared" si="52"/>
        <v/>
      </c>
      <c r="M353" s="435" t="str">
        <f t="shared" si="39"/>
        <v/>
      </c>
      <c r="N353" s="435" t="str">
        <f t="shared" si="40"/>
        <v/>
      </c>
      <c r="O353" s="435" t="str">
        <f t="shared" si="53"/>
        <v/>
      </c>
      <c r="P353" s="157"/>
      <c r="Q353" s="524"/>
      <c r="R353" s="280"/>
    </row>
    <row r="354" spans="1:18" ht="33" customHeight="1" x14ac:dyDescent="0.25">
      <c r="A354" s="46"/>
      <c r="B354" s="150"/>
      <c r="C354" s="715"/>
      <c r="D354" s="716"/>
      <c r="E354" s="151"/>
      <c r="F354" s="150"/>
      <c r="G354" s="165"/>
      <c r="H354" s="523"/>
      <c r="I354" s="435" t="str">
        <f>IF(G354="","",VLOOKUP(G354,Datos!$B$2:$C$21,2,FALSE))</f>
        <v/>
      </c>
      <c r="J354" s="435" t="str">
        <f t="shared" si="50"/>
        <v/>
      </c>
      <c r="K354" s="435" t="str">
        <f t="shared" si="51"/>
        <v/>
      </c>
      <c r="L354" s="435" t="str">
        <f t="shared" si="52"/>
        <v/>
      </c>
      <c r="M354" s="435" t="str">
        <f t="shared" si="39"/>
        <v/>
      </c>
      <c r="N354" s="435" t="str">
        <f t="shared" si="40"/>
        <v/>
      </c>
      <c r="O354" s="435" t="str">
        <f t="shared" si="53"/>
        <v/>
      </c>
      <c r="P354" s="157"/>
      <c r="Q354" s="524"/>
      <c r="R354" s="280"/>
    </row>
    <row r="355" spans="1:18" ht="33" customHeight="1" x14ac:dyDescent="0.25">
      <c r="A355" s="46"/>
      <c r="B355" s="150"/>
      <c r="C355" s="715"/>
      <c r="D355" s="716"/>
      <c r="E355" s="151"/>
      <c r="F355" s="150"/>
      <c r="G355" s="165"/>
      <c r="H355" s="523"/>
      <c r="I355" s="435" t="str">
        <f>IF(G355="","",VLOOKUP(G355,Datos!$B$2:$C$21,2,FALSE))</f>
        <v/>
      </c>
      <c r="J355" s="435" t="str">
        <f t="shared" si="50"/>
        <v/>
      </c>
      <c r="K355" s="435" t="str">
        <f t="shared" si="51"/>
        <v/>
      </c>
      <c r="L355" s="435" t="str">
        <f t="shared" si="52"/>
        <v/>
      </c>
      <c r="M355" s="435" t="str">
        <f t="shared" si="39"/>
        <v/>
      </c>
      <c r="N355" s="435" t="str">
        <f t="shared" si="40"/>
        <v/>
      </c>
      <c r="O355" s="435" t="str">
        <f t="shared" si="53"/>
        <v/>
      </c>
      <c r="P355" s="157"/>
      <c r="Q355" s="524"/>
      <c r="R355" s="280"/>
    </row>
    <row r="356" spans="1:18" ht="33" customHeight="1" x14ac:dyDescent="0.25">
      <c r="A356" s="46"/>
      <c r="B356" s="150"/>
      <c r="C356" s="715"/>
      <c r="D356" s="716"/>
      <c r="E356" s="151"/>
      <c r="F356" s="150"/>
      <c r="G356" s="165"/>
      <c r="H356" s="523"/>
      <c r="I356" s="435" t="str">
        <f>IF(G356="","",VLOOKUP(G356,Datos!$B$2:$C$21,2,FALSE))</f>
        <v/>
      </c>
      <c r="J356" s="435" t="str">
        <f t="shared" si="50"/>
        <v/>
      </c>
      <c r="K356" s="435" t="str">
        <f t="shared" si="51"/>
        <v/>
      </c>
      <c r="L356" s="435" t="str">
        <f t="shared" si="52"/>
        <v/>
      </c>
      <c r="M356" s="435" t="str">
        <f t="shared" si="39"/>
        <v/>
      </c>
      <c r="N356" s="435" t="str">
        <f t="shared" si="40"/>
        <v/>
      </c>
      <c r="O356" s="435" t="str">
        <f t="shared" si="53"/>
        <v/>
      </c>
      <c r="P356" s="157"/>
      <c r="Q356" s="524"/>
      <c r="R356" s="280"/>
    </row>
    <row r="357" spans="1:18" ht="33" customHeight="1" x14ac:dyDescent="0.25">
      <c r="A357" s="46"/>
      <c r="B357" s="150"/>
      <c r="C357" s="715"/>
      <c r="D357" s="716"/>
      <c r="E357" s="151"/>
      <c r="F357" s="150"/>
      <c r="G357" s="165"/>
      <c r="H357" s="523"/>
      <c r="I357" s="435" t="str">
        <f>IF(G357="","",VLOOKUP(G357,Datos!$B$2:$C$21,2,FALSE))</f>
        <v/>
      </c>
      <c r="J357" s="435" t="str">
        <f t="shared" si="50"/>
        <v/>
      </c>
      <c r="K357" s="435" t="str">
        <f t="shared" si="51"/>
        <v/>
      </c>
      <c r="L357" s="435" t="str">
        <f t="shared" si="52"/>
        <v/>
      </c>
      <c r="M357" s="435" t="str">
        <f t="shared" si="39"/>
        <v/>
      </c>
      <c r="N357" s="435" t="str">
        <f t="shared" si="40"/>
        <v/>
      </c>
      <c r="O357" s="435" t="str">
        <f t="shared" si="53"/>
        <v/>
      </c>
      <c r="P357" s="157"/>
      <c r="Q357" s="524"/>
      <c r="R357" s="280"/>
    </row>
    <row r="358" spans="1:18" ht="33" customHeight="1" x14ac:dyDescent="0.25">
      <c r="A358" s="46"/>
      <c r="B358" s="150"/>
      <c r="C358" s="715"/>
      <c r="D358" s="716"/>
      <c r="E358" s="151"/>
      <c r="F358" s="150"/>
      <c r="G358" s="165"/>
      <c r="H358" s="523"/>
      <c r="I358" s="435" t="str">
        <f>IF(G358="","",VLOOKUP(G358,Datos!$B$2:$C$21,2,FALSE))</f>
        <v/>
      </c>
      <c r="J358" s="435" t="str">
        <f t="shared" si="50"/>
        <v/>
      </c>
      <c r="K358" s="435" t="str">
        <f t="shared" si="51"/>
        <v/>
      </c>
      <c r="L358" s="435" t="str">
        <f t="shared" si="52"/>
        <v/>
      </c>
      <c r="M358" s="435" t="str">
        <f t="shared" si="39"/>
        <v/>
      </c>
      <c r="N358" s="435" t="str">
        <f t="shared" si="40"/>
        <v/>
      </c>
      <c r="O358" s="435" t="str">
        <f t="shared" si="53"/>
        <v/>
      </c>
      <c r="P358" s="157"/>
      <c r="Q358" s="524"/>
      <c r="R358" s="280"/>
    </row>
    <row r="359" spans="1:18" ht="33" customHeight="1" x14ac:dyDescent="0.25">
      <c r="A359" s="46"/>
      <c r="B359" s="150"/>
      <c r="C359" s="715"/>
      <c r="D359" s="716"/>
      <c r="E359" s="151"/>
      <c r="F359" s="150"/>
      <c r="G359" s="165"/>
      <c r="H359" s="523"/>
      <c r="I359" s="435" t="str">
        <f>IF(G359="","",VLOOKUP(G359,Datos!$B$2:$C$21,2,FALSE))</f>
        <v/>
      </c>
      <c r="J359" s="435" t="str">
        <f t="shared" si="50"/>
        <v/>
      </c>
      <c r="K359" s="435" t="str">
        <f t="shared" si="51"/>
        <v/>
      </c>
      <c r="L359" s="435" t="str">
        <f t="shared" si="52"/>
        <v/>
      </c>
      <c r="M359" s="435" t="str">
        <f t="shared" si="39"/>
        <v/>
      </c>
      <c r="N359" s="435" t="str">
        <f t="shared" si="40"/>
        <v/>
      </c>
      <c r="O359" s="435" t="str">
        <f t="shared" si="53"/>
        <v/>
      </c>
      <c r="P359" s="157"/>
      <c r="Q359" s="524"/>
      <c r="R359" s="280"/>
    </row>
    <row r="360" spans="1:18" ht="33" customHeight="1" x14ac:dyDescent="0.25">
      <c r="A360" s="46"/>
      <c r="B360" s="150"/>
      <c r="C360" s="715"/>
      <c r="D360" s="716"/>
      <c r="E360" s="151"/>
      <c r="F360" s="150"/>
      <c r="G360" s="165"/>
      <c r="H360" s="523"/>
      <c r="I360" s="435" t="str">
        <f>IF(G360="","",VLOOKUP(G360,Datos!$B$2:$C$21,2,FALSE))</f>
        <v/>
      </c>
      <c r="J360" s="435" t="str">
        <f t="shared" si="50"/>
        <v/>
      </c>
      <c r="K360" s="435" t="str">
        <f t="shared" si="51"/>
        <v/>
      </c>
      <c r="L360" s="435" t="str">
        <f t="shared" si="52"/>
        <v/>
      </c>
      <c r="M360" s="435" t="str">
        <f t="shared" si="39"/>
        <v/>
      </c>
      <c r="N360" s="435" t="str">
        <f t="shared" si="40"/>
        <v/>
      </c>
      <c r="O360" s="435" t="str">
        <f t="shared" si="53"/>
        <v/>
      </c>
      <c r="P360" s="157"/>
      <c r="Q360" s="524"/>
      <c r="R360" s="280"/>
    </row>
    <row r="361" spans="1:18" ht="33" customHeight="1" x14ac:dyDescent="0.25">
      <c r="A361" s="46"/>
      <c r="B361" s="150"/>
      <c r="C361" s="715"/>
      <c r="D361" s="716"/>
      <c r="E361" s="151"/>
      <c r="F361" s="150"/>
      <c r="G361" s="165"/>
      <c r="H361" s="523"/>
      <c r="I361" s="435" t="str">
        <f>IF(G361="","",VLOOKUP(G361,Datos!$B$2:$C$21,2,FALSE))</f>
        <v/>
      </c>
      <c r="J361" s="435" t="str">
        <f t="shared" si="50"/>
        <v/>
      </c>
      <c r="K361" s="435" t="str">
        <f t="shared" si="51"/>
        <v/>
      </c>
      <c r="L361" s="435" t="str">
        <f t="shared" si="52"/>
        <v/>
      </c>
      <c r="M361" s="435" t="str">
        <f t="shared" si="39"/>
        <v/>
      </c>
      <c r="N361" s="435" t="str">
        <f t="shared" si="40"/>
        <v/>
      </c>
      <c r="O361" s="435" t="str">
        <f t="shared" si="53"/>
        <v/>
      </c>
      <c r="P361" s="157"/>
      <c r="Q361" s="524"/>
      <c r="R361" s="280"/>
    </row>
    <row r="362" spans="1:18" ht="33" customHeight="1" x14ac:dyDescent="0.25">
      <c r="A362" s="46"/>
      <c r="B362" s="150"/>
      <c r="C362" s="715"/>
      <c r="D362" s="716"/>
      <c r="E362" s="151"/>
      <c r="F362" s="150"/>
      <c r="G362" s="165"/>
      <c r="H362" s="523"/>
      <c r="I362" s="435" t="str">
        <f>IF(G362="","",VLOOKUP(G362,Datos!$B$2:$C$21,2,FALSE))</f>
        <v/>
      </c>
      <c r="J362" s="435" t="str">
        <f t="shared" si="50"/>
        <v/>
      </c>
      <c r="K362" s="435" t="str">
        <f t="shared" si="51"/>
        <v/>
      </c>
      <c r="L362" s="435" t="str">
        <f t="shared" si="52"/>
        <v/>
      </c>
      <c r="M362" s="435" t="str">
        <f t="shared" si="39"/>
        <v/>
      </c>
      <c r="N362" s="435" t="str">
        <f t="shared" si="40"/>
        <v/>
      </c>
      <c r="O362" s="435" t="str">
        <f t="shared" si="53"/>
        <v/>
      </c>
      <c r="P362" s="157"/>
      <c r="Q362" s="524"/>
      <c r="R362" s="280"/>
    </row>
    <row r="363" spans="1:18" ht="33" customHeight="1" x14ac:dyDescent="0.25">
      <c r="A363" s="46"/>
      <c r="B363" s="150"/>
      <c r="C363" s="715"/>
      <c r="D363" s="716"/>
      <c r="E363" s="151"/>
      <c r="F363" s="150"/>
      <c r="G363" s="165"/>
      <c r="H363" s="523"/>
      <c r="I363" s="435" t="str">
        <f>IF(G363="","",VLOOKUP(G363,Datos!$B$2:$C$21,2,FALSE))</f>
        <v/>
      </c>
      <c r="J363" s="435" t="str">
        <f t="shared" si="50"/>
        <v/>
      </c>
      <c r="K363" s="435" t="str">
        <f t="shared" si="51"/>
        <v/>
      </c>
      <c r="L363" s="435" t="str">
        <f t="shared" si="52"/>
        <v/>
      </c>
      <c r="M363" s="435" t="str">
        <f t="shared" si="39"/>
        <v/>
      </c>
      <c r="N363" s="435" t="str">
        <f t="shared" si="40"/>
        <v/>
      </c>
      <c r="O363" s="435" t="str">
        <f t="shared" si="53"/>
        <v/>
      </c>
      <c r="P363" s="157"/>
      <c r="Q363" s="524"/>
      <c r="R363" s="280"/>
    </row>
    <row r="364" spans="1:18" ht="33" customHeight="1" x14ac:dyDescent="0.25">
      <c r="A364" s="46"/>
      <c r="B364" s="150"/>
      <c r="C364" s="715"/>
      <c r="D364" s="716"/>
      <c r="E364" s="151"/>
      <c r="F364" s="150"/>
      <c r="G364" s="165"/>
      <c r="H364" s="523"/>
      <c r="I364" s="435" t="str">
        <f>IF(G364="","",VLOOKUP(G364,Datos!$B$2:$C$21,2,FALSE))</f>
        <v/>
      </c>
      <c r="J364" s="435" t="str">
        <f t="shared" si="50"/>
        <v/>
      </c>
      <c r="K364" s="435" t="str">
        <f t="shared" si="51"/>
        <v/>
      </c>
      <c r="L364" s="435" t="str">
        <f t="shared" si="52"/>
        <v/>
      </c>
      <c r="M364" s="435" t="str">
        <f t="shared" si="39"/>
        <v/>
      </c>
      <c r="N364" s="435" t="str">
        <f t="shared" si="40"/>
        <v/>
      </c>
      <c r="O364" s="435" t="str">
        <f t="shared" si="53"/>
        <v/>
      </c>
      <c r="P364" s="157"/>
      <c r="Q364" s="524"/>
      <c r="R364" s="280"/>
    </row>
    <row r="365" spans="1:18" ht="33" customHeight="1" x14ac:dyDescent="0.25">
      <c r="A365" s="46"/>
      <c r="B365" s="150"/>
      <c r="C365" s="715"/>
      <c r="D365" s="716"/>
      <c r="E365" s="151"/>
      <c r="F365" s="150"/>
      <c r="G365" s="165"/>
      <c r="H365" s="523"/>
      <c r="I365" s="435" t="str">
        <f>IF(G365="","",VLOOKUP(G365,Datos!$B$2:$C$21,2,FALSE))</f>
        <v/>
      </c>
      <c r="J365" s="435" t="str">
        <f t="shared" si="50"/>
        <v/>
      </c>
      <c r="K365" s="435" t="str">
        <f t="shared" si="51"/>
        <v/>
      </c>
      <c r="L365" s="435" t="str">
        <f t="shared" si="52"/>
        <v/>
      </c>
      <c r="M365" s="435" t="str">
        <f t="shared" si="39"/>
        <v/>
      </c>
      <c r="N365" s="435" t="str">
        <f t="shared" si="40"/>
        <v/>
      </c>
      <c r="O365" s="435" t="str">
        <f t="shared" si="53"/>
        <v/>
      </c>
      <c r="P365" s="157"/>
      <c r="Q365" s="524"/>
      <c r="R365" s="280"/>
    </row>
    <row r="366" spans="1:18" ht="33" customHeight="1" x14ac:dyDescent="0.25">
      <c r="A366" s="46"/>
      <c r="B366" s="150"/>
      <c r="C366" s="715"/>
      <c r="D366" s="716"/>
      <c r="E366" s="151"/>
      <c r="F366" s="150"/>
      <c r="G366" s="165"/>
      <c r="H366" s="523"/>
      <c r="I366" s="435" t="str">
        <f>IF(G366="","",VLOOKUP(G366,Datos!$B$2:$C$21,2,FALSE))</f>
        <v/>
      </c>
      <c r="J366" s="435" t="str">
        <f t="shared" si="50"/>
        <v/>
      </c>
      <c r="K366" s="435" t="str">
        <f t="shared" si="51"/>
        <v/>
      </c>
      <c r="L366" s="435" t="str">
        <f t="shared" si="52"/>
        <v/>
      </c>
      <c r="M366" s="435" t="str">
        <f t="shared" si="39"/>
        <v/>
      </c>
      <c r="N366" s="435" t="str">
        <f t="shared" si="40"/>
        <v/>
      </c>
      <c r="O366" s="435" t="str">
        <f t="shared" si="53"/>
        <v/>
      </c>
      <c r="P366" s="157"/>
      <c r="Q366" s="524"/>
      <c r="R366" s="280"/>
    </row>
    <row r="367" spans="1:18" ht="33" customHeight="1" x14ac:dyDescent="0.25">
      <c r="A367" s="46"/>
      <c r="B367" s="150"/>
      <c r="C367" s="715"/>
      <c r="D367" s="716"/>
      <c r="E367" s="151"/>
      <c r="F367" s="150"/>
      <c r="G367" s="165"/>
      <c r="H367" s="523"/>
      <c r="I367" s="435" t="str">
        <f>IF(G367="","",VLOOKUP(G367,Datos!$B$2:$C$21,2,FALSE))</f>
        <v/>
      </c>
      <c r="J367" s="435" t="str">
        <f t="shared" si="50"/>
        <v/>
      </c>
      <c r="K367" s="435" t="str">
        <f t="shared" si="51"/>
        <v/>
      </c>
      <c r="L367" s="435" t="str">
        <f t="shared" si="52"/>
        <v/>
      </c>
      <c r="M367" s="435" t="str">
        <f t="shared" si="39"/>
        <v/>
      </c>
      <c r="N367" s="435" t="str">
        <f t="shared" si="40"/>
        <v/>
      </c>
      <c r="O367" s="435" t="str">
        <f t="shared" si="53"/>
        <v/>
      </c>
      <c r="P367" s="157"/>
      <c r="Q367" s="524"/>
      <c r="R367" s="280"/>
    </row>
    <row r="368" spans="1:18" ht="33" customHeight="1" x14ac:dyDescent="0.25">
      <c r="A368" s="46"/>
      <c r="B368" s="150"/>
      <c r="C368" s="715"/>
      <c r="D368" s="716"/>
      <c r="E368" s="151"/>
      <c r="F368" s="150"/>
      <c r="G368" s="165"/>
      <c r="H368" s="523"/>
      <c r="I368" s="435" t="str">
        <f>IF(G368="","",VLOOKUP(G368,Datos!$B$2:$C$21,2,FALSE))</f>
        <v/>
      </c>
      <c r="J368" s="435" t="str">
        <f t="shared" si="50"/>
        <v/>
      </c>
      <c r="K368" s="435" t="str">
        <f t="shared" si="51"/>
        <v/>
      </c>
      <c r="L368" s="435" t="str">
        <f t="shared" si="52"/>
        <v/>
      </c>
      <c r="M368" s="435" t="str">
        <f t="shared" si="39"/>
        <v/>
      </c>
      <c r="N368" s="435" t="str">
        <f t="shared" si="40"/>
        <v/>
      </c>
      <c r="O368" s="435" t="str">
        <f t="shared" si="53"/>
        <v/>
      </c>
      <c r="P368" s="157"/>
      <c r="Q368" s="524"/>
      <c r="R368" s="280"/>
    </row>
    <row r="369" spans="1:18" ht="33" customHeight="1" x14ac:dyDescent="0.25">
      <c r="A369" s="46"/>
      <c r="B369" s="150"/>
      <c r="C369" s="715"/>
      <c r="D369" s="716"/>
      <c r="E369" s="151"/>
      <c r="F369" s="150"/>
      <c r="G369" s="165"/>
      <c r="H369" s="523"/>
      <c r="I369" s="435" t="str">
        <f>IF(G369="","",VLOOKUP(G369,Datos!$B$2:$C$21,2,FALSE))</f>
        <v/>
      </c>
      <c r="J369" s="435" t="str">
        <f t="shared" si="50"/>
        <v/>
      </c>
      <c r="K369" s="435" t="str">
        <f t="shared" si="51"/>
        <v/>
      </c>
      <c r="L369" s="435" t="str">
        <f t="shared" si="52"/>
        <v/>
      </c>
      <c r="M369" s="435" t="str">
        <f t="shared" si="39"/>
        <v/>
      </c>
      <c r="N369" s="435" t="str">
        <f t="shared" si="40"/>
        <v/>
      </c>
      <c r="O369" s="435" t="str">
        <f t="shared" si="53"/>
        <v/>
      </c>
      <c r="P369" s="157"/>
      <c r="Q369" s="524"/>
      <c r="R369" s="280"/>
    </row>
    <row r="370" spans="1:18" ht="33" customHeight="1" x14ac:dyDescent="0.25">
      <c r="A370" s="46"/>
      <c r="B370" s="150"/>
      <c r="C370" s="715"/>
      <c r="D370" s="716"/>
      <c r="E370" s="151"/>
      <c r="F370" s="150"/>
      <c r="G370" s="165"/>
      <c r="H370" s="523"/>
      <c r="I370" s="435" t="str">
        <f>IF(G370="","",VLOOKUP(G370,Datos!$B$2:$C$21,2,FALSE))</f>
        <v/>
      </c>
      <c r="J370" s="435" t="str">
        <f t="shared" si="50"/>
        <v/>
      </c>
      <c r="K370" s="435" t="str">
        <f t="shared" si="51"/>
        <v/>
      </c>
      <c r="L370" s="435" t="str">
        <f t="shared" si="52"/>
        <v/>
      </c>
      <c r="M370" s="435" t="str">
        <f t="shared" si="39"/>
        <v/>
      </c>
      <c r="N370" s="435" t="str">
        <f t="shared" si="40"/>
        <v/>
      </c>
      <c r="O370" s="435" t="str">
        <f t="shared" si="53"/>
        <v/>
      </c>
      <c r="P370" s="157"/>
      <c r="Q370" s="524"/>
      <c r="R370" s="280"/>
    </row>
    <row r="371" spans="1:18" ht="33" customHeight="1" x14ac:dyDescent="0.25">
      <c r="A371" s="46"/>
      <c r="B371" s="150"/>
      <c r="C371" s="715"/>
      <c r="D371" s="716"/>
      <c r="E371" s="151"/>
      <c r="F371" s="150"/>
      <c r="G371" s="165"/>
      <c r="H371" s="523"/>
      <c r="I371" s="435" t="str">
        <f>IF(G371="","",VLOOKUP(G371,Datos!$B$2:$C$21,2,FALSE))</f>
        <v/>
      </c>
      <c r="J371" s="435" t="str">
        <f t="shared" si="50"/>
        <v/>
      </c>
      <c r="K371" s="435" t="str">
        <f t="shared" si="51"/>
        <v/>
      </c>
      <c r="L371" s="435" t="str">
        <f t="shared" si="52"/>
        <v/>
      </c>
      <c r="M371" s="435" t="str">
        <f t="shared" si="39"/>
        <v/>
      </c>
      <c r="N371" s="435" t="str">
        <f t="shared" si="40"/>
        <v/>
      </c>
      <c r="O371" s="435" t="str">
        <f t="shared" si="53"/>
        <v/>
      </c>
      <c r="P371" s="157"/>
      <c r="Q371" s="524"/>
      <c r="R371" s="280"/>
    </row>
    <row r="372" spans="1:18" ht="33" customHeight="1" x14ac:dyDescent="0.25">
      <c r="A372" s="46"/>
      <c r="B372" s="150"/>
      <c r="C372" s="715"/>
      <c r="D372" s="716"/>
      <c r="E372" s="151"/>
      <c r="F372" s="150"/>
      <c r="G372" s="165"/>
      <c r="H372" s="523"/>
      <c r="I372" s="435" t="str">
        <f>IF(G372="","",VLOOKUP(G372,Datos!$B$2:$C$21,2,FALSE))</f>
        <v/>
      </c>
      <c r="J372" s="435" t="str">
        <f t="shared" si="50"/>
        <v/>
      </c>
      <c r="K372" s="435" t="str">
        <f t="shared" si="51"/>
        <v/>
      </c>
      <c r="L372" s="435" t="str">
        <f t="shared" si="52"/>
        <v/>
      </c>
      <c r="M372" s="435" t="str">
        <f t="shared" si="39"/>
        <v/>
      </c>
      <c r="N372" s="435" t="str">
        <f t="shared" si="40"/>
        <v/>
      </c>
      <c r="O372" s="435" t="str">
        <f t="shared" si="53"/>
        <v/>
      </c>
      <c r="P372" s="157"/>
      <c r="Q372" s="524"/>
      <c r="R372" s="280"/>
    </row>
    <row r="373" spans="1:18" ht="33" customHeight="1" x14ac:dyDescent="0.25">
      <c r="A373" s="46"/>
      <c r="B373" s="150"/>
      <c r="C373" s="715"/>
      <c r="D373" s="716"/>
      <c r="E373" s="151"/>
      <c r="F373" s="150"/>
      <c r="G373" s="165"/>
      <c r="H373" s="523"/>
      <c r="I373" s="435" t="str">
        <f>IF(G373="","",VLOOKUP(G373,Datos!$B$2:$C$21,2,FALSE))</f>
        <v/>
      </c>
      <c r="J373" s="435" t="str">
        <f t="shared" si="50"/>
        <v/>
      </c>
      <c r="K373" s="435" t="str">
        <f t="shared" si="51"/>
        <v/>
      </c>
      <c r="L373" s="435" t="str">
        <f t="shared" si="52"/>
        <v/>
      </c>
      <c r="M373" s="435" t="str">
        <f t="shared" si="39"/>
        <v/>
      </c>
      <c r="N373" s="435" t="str">
        <f t="shared" si="40"/>
        <v/>
      </c>
      <c r="O373" s="435" t="str">
        <f t="shared" si="53"/>
        <v/>
      </c>
      <c r="P373" s="157"/>
      <c r="Q373" s="524"/>
      <c r="R373" s="280"/>
    </row>
    <row r="374" spans="1:18" ht="33" customHeight="1" x14ac:dyDescent="0.25">
      <c r="A374" s="46"/>
      <c r="B374" s="150"/>
      <c r="C374" s="715"/>
      <c r="D374" s="716"/>
      <c r="E374" s="151"/>
      <c r="F374" s="150"/>
      <c r="G374" s="165"/>
      <c r="H374" s="523"/>
      <c r="I374" s="435" t="str">
        <f>IF(G374="","",VLOOKUP(G374,Datos!$B$2:$C$21,2,FALSE))</f>
        <v/>
      </c>
      <c r="J374" s="435" t="str">
        <f t="shared" si="50"/>
        <v/>
      </c>
      <c r="K374" s="435" t="str">
        <f t="shared" si="51"/>
        <v/>
      </c>
      <c r="L374" s="435" t="str">
        <f t="shared" si="52"/>
        <v/>
      </c>
      <c r="M374" s="435" t="str">
        <f t="shared" si="39"/>
        <v/>
      </c>
      <c r="N374" s="435" t="str">
        <f t="shared" si="40"/>
        <v/>
      </c>
      <c r="O374" s="435" t="str">
        <f t="shared" si="53"/>
        <v/>
      </c>
      <c r="P374" s="157"/>
      <c r="Q374" s="524"/>
      <c r="R374" s="280"/>
    </row>
    <row r="375" spans="1:18" ht="33" customHeight="1" x14ac:dyDescent="0.25">
      <c r="A375" s="46"/>
      <c r="B375" s="150"/>
      <c r="C375" s="715"/>
      <c r="D375" s="716"/>
      <c r="E375" s="151"/>
      <c r="F375" s="150"/>
      <c r="G375" s="165"/>
      <c r="H375" s="523"/>
      <c r="I375" s="435" t="str">
        <f>IF(G375="","",VLOOKUP(G375,Datos!$B$2:$C$21,2,FALSE))</f>
        <v/>
      </c>
      <c r="J375" s="435" t="str">
        <f t="shared" si="50"/>
        <v/>
      </c>
      <c r="K375" s="435" t="str">
        <f t="shared" si="51"/>
        <v/>
      </c>
      <c r="L375" s="435" t="str">
        <f t="shared" si="52"/>
        <v/>
      </c>
      <c r="M375" s="435" t="str">
        <f t="shared" si="39"/>
        <v/>
      </c>
      <c r="N375" s="435" t="str">
        <f t="shared" si="40"/>
        <v/>
      </c>
      <c r="O375" s="435" t="str">
        <f t="shared" si="53"/>
        <v/>
      </c>
      <c r="P375" s="157"/>
      <c r="Q375" s="524"/>
      <c r="R375" s="280"/>
    </row>
    <row r="376" spans="1:18" ht="33" customHeight="1" x14ac:dyDescent="0.25">
      <c r="A376" s="46"/>
      <c r="B376" s="150"/>
      <c r="C376" s="715"/>
      <c r="D376" s="716"/>
      <c r="E376" s="151"/>
      <c r="F376" s="150"/>
      <c r="G376" s="165"/>
      <c r="H376" s="523"/>
      <c r="I376" s="435" t="str">
        <f>IF(G376="","",VLOOKUP(G376,Datos!$B$2:$C$21,2,FALSE))</f>
        <v/>
      </c>
      <c r="J376" s="435" t="str">
        <f t="shared" si="50"/>
        <v/>
      </c>
      <c r="K376" s="435" t="str">
        <f t="shared" si="51"/>
        <v/>
      </c>
      <c r="L376" s="435" t="str">
        <f t="shared" si="52"/>
        <v/>
      </c>
      <c r="M376" s="435" t="str">
        <f t="shared" si="39"/>
        <v/>
      </c>
      <c r="N376" s="435" t="str">
        <f t="shared" si="40"/>
        <v/>
      </c>
      <c r="O376" s="435" t="str">
        <f t="shared" si="53"/>
        <v/>
      </c>
      <c r="P376" s="157"/>
      <c r="Q376" s="524"/>
      <c r="R376" s="280"/>
    </row>
    <row r="377" spans="1:18" ht="33" customHeight="1" x14ac:dyDescent="0.25">
      <c r="A377" s="46"/>
      <c r="B377" s="150"/>
      <c r="C377" s="715"/>
      <c r="D377" s="716"/>
      <c r="E377" s="151"/>
      <c r="F377" s="150"/>
      <c r="G377" s="165"/>
      <c r="H377" s="523"/>
      <c r="I377" s="435" t="str">
        <f>IF(G377="","",VLOOKUP(G377,Datos!$B$2:$C$21,2,FALSE))</f>
        <v/>
      </c>
      <c r="J377" s="435" t="str">
        <f t="shared" si="50"/>
        <v/>
      </c>
      <c r="K377" s="435" t="str">
        <f t="shared" si="51"/>
        <v/>
      </c>
      <c r="L377" s="435" t="str">
        <f t="shared" si="52"/>
        <v/>
      </c>
      <c r="M377" s="435" t="str">
        <f t="shared" si="39"/>
        <v/>
      </c>
      <c r="N377" s="435" t="str">
        <f t="shared" si="40"/>
        <v/>
      </c>
      <c r="O377" s="435" t="str">
        <f t="shared" si="53"/>
        <v/>
      </c>
      <c r="P377" s="157"/>
      <c r="Q377" s="524"/>
      <c r="R377" s="280"/>
    </row>
    <row r="378" spans="1:18" ht="33" customHeight="1" x14ac:dyDescent="0.25">
      <c r="A378" s="46"/>
      <c r="B378" s="150"/>
      <c r="C378" s="715"/>
      <c r="D378" s="716"/>
      <c r="E378" s="151"/>
      <c r="F378" s="150"/>
      <c r="G378" s="165"/>
      <c r="H378" s="523"/>
      <c r="I378" s="435" t="str">
        <f>IF(G378="","",VLOOKUP(G378,Datos!$B$2:$C$21,2,FALSE))</f>
        <v/>
      </c>
      <c r="J378" s="435" t="str">
        <f t="shared" si="50"/>
        <v/>
      </c>
      <c r="K378" s="435" t="str">
        <f t="shared" si="51"/>
        <v/>
      </c>
      <c r="L378" s="435" t="str">
        <f t="shared" si="52"/>
        <v/>
      </c>
      <c r="M378" s="435" t="str">
        <f t="shared" si="39"/>
        <v/>
      </c>
      <c r="N378" s="435" t="str">
        <f t="shared" si="40"/>
        <v/>
      </c>
      <c r="O378" s="435" t="str">
        <f t="shared" si="53"/>
        <v/>
      </c>
      <c r="P378" s="157"/>
      <c r="Q378" s="524"/>
      <c r="R378" s="280"/>
    </row>
    <row r="379" spans="1:18" ht="33" customHeight="1" x14ac:dyDescent="0.25">
      <c r="A379" s="46"/>
      <c r="B379" s="150"/>
      <c r="C379" s="715"/>
      <c r="D379" s="716"/>
      <c r="E379" s="151"/>
      <c r="F379" s="150"/>
      <c r="G379" s="165"/>
      <c r="H379" s="523"/>
      <c r="I379" s="435" t="str">
        <f>IF(G379="","",VLOOKUP(G379,Datos!$B$2:$C$21,2,FALSE))</f>
        <v/>
      </c>
      <c r="J379" s="435" t="str">
        <f t="shared" si="50"/>
        <v/>
      </c>
      <c r="K379" s="435" t="str">
        <f t="shared" si="51"/>
        <v/>
      </c>
      <c r="L379" s="435" t="str">
        <f t="shared" si="52"/>
        <v/>
      </c>
      <c r="M379" s="435" t="str">
        <f t="shared" si="39"/>
        <v/>
      </c>
      <c r="N379" s="435" t="str">
        <f t="shared" si="40"/>
        <v/>
      </c>
      <c r="O379" s="435" t="str">
        <f t="shared" si="53"/>
        <v/>
      </c>
      <c r="P379" s="157"/>
      <c r="Q379" s="524"/>
      <c r="R379" s="280"/>
    </row>
    <row r="380" spans="1:18" ht="33" customHeight="1" x14ac:dyDescent="0.25">
      <c r="A380" s="46"/>
      <c r="B380" s="150"/>
      <c r="C380" s="715"/>
      <c r="D380" s="716"/>
      <c r="E380" s="151"/>
      <c r="F380" s="150"/>
      <c r="G380" s="165"/>
      <c r="H380" s="523"/>
      <c r="I380" s="435" t="str">
        <f>IF(G380="","",VLOOKUP(G380,Datos!$B$2:$C$21,2,FALSE))</f>
        <v/>
      </c>
      <c r="J380" s="435" t="str">
        <f t="shared" si="50"/>
        <v/>
      </c>
      <c r="K380" s="435" t="str">
        <f t="shared" si="51"/>
        <v/>
      </c>
      <c r="L380" s="435" t="str">
        <f t="shared" si="52"/>
        <v/>
      </c>
      <c r="M380" s="435" t="str">
        <f t="shared" si="39"/>
        <v/>
      </c>
      <c r="N380" s="435" t="str">
        <f t="shared" si="40"/>
        <v/>
      </c>
      <c r="O380" s="435" t="str">
        <f t="shared" si="53"/>
        <v/>
      </c>
      <c r="P380" s="157"/>
      <c r="Q380" s="524"/>
      <c r="R380" s="280"/>
    </row>
    <row r="381" spans="1:18" ht="33" customHeight="1" x14ac:dyDescent="0.25">
      <c r="A381" s="46"/>
      <c r="B381" s="150"/>
      <c r="C381" s="715"/>
      <c r="D381" s="716"/>
      <c r="E381" s="151"/>
      <c r="F381" s="150"/>
      <c r="G381" s="165"/>
      <c r="H381" s="523"/>
      <c r="I381" s="435" t="str">
        <f>IF(G381="","",VLOOKUP(G381,Datos!$B$2:$C$21,2,FALSE))</f>
        <v/>
      </c>
      <c r="J381" s="435" t="str">
        <f t="shared" si="50"/>
        <v/>
      </c>
      <c r="K381" s="435" t="str">
        <f t="shared" si="51"/>
        <v/>
      </c>
      <c r="L381" s="435" t="str">
        <f t="shared" si="52"/>
        <v/>
      </c>
      <c r="M381" s="435" t="str">
        <f t="shared" si="39"/>
        <v/>
      </c>
      <c r="N381" s="435" t="str">
        <f t="shared" si="40"/>
        <v/>
      </c>
      <c r="O381" s="435" t="str">
        <f t="shared" si="53"/>
        <v/>
      </c>
      <c r="P381" s="157"/>
      <c r="Q381" s="524"/>
      <c r="R381" s="280"/>
    </row>
    <row r="382" spans="1:18" ht="33" customHeight="1" x14ac:dyDescent="0.25">
      <c r="A382" s="46"/>
      <c r="B382" s="150"/>
      <c r="C382" s="715"/>
      <c r="D382" s="716"/>
      <c r="E382" s="151"/>
      <c r="F382" s="150"/>
      <c r="G382" s="165"/>
      <c r="H382" s="523"/>
      <c r="I382" s="435" t="str">
        <f>IF(G382="","",VLOOKUP(G382,Datos!$B$2:$C$21,2,FALSE))</f>
        <v/>
      </c>
      <c r="J382" s="435" t="str">
        <f t="shared" si="50"/>
        <v/>
      </c>
      <c r="K382" s="435" t="str">
        <f t="shared" si="51"/>
        <v/>
      </c>
      <c r="L382" s="435" t="str">
        <f t="shared" si="52"/>
        <v/>
      </c>
      <c r="M382" s="435" t="str">
        <f t="shared" si="39"/>
        <v/>
      </c>
      <c r="N382" s="435" t="str">
        <f t="shared" si="40"/>
        <v/>
      </c>
      <c r="O382" s="435" t="str">
        <f t="shared" si="53"/>
        <v/>
      </c>
      <c r="P382" s="157"/>
      <c r="Q382" s="524"/>
      <c r="R382" s="280"/>
    </row>
    <row r="383" spans="1:18" ht="33" customHeight="1" x14ac:dyDescent="0.25">
      <c r="A383" s="46"/>
      <c r="B383" s="150"/>
      <c r="C383" s="715"/>
      <c r="D383" s="716"/>
      <c r="E383" s="151"/>
      <c r="F383" s="150"/>
      <c r="G383" s="165"/>
      <c r="H383" s="523"/>
      <c r="I383" s="435" t="str">
        <f>IF(G383="","",VLOOKUP(G383,Datos!$B$2:$C$21,2,FALSE))</f>
        <v/>
      </c>
      <c r="J383" s="435" t="str">
        <f t="shared" si="50"/>
        <v/>
      </c>
      <c r="K383" s="435" t="str">
        <f t="shared" si="51"/>
        <v/>
      </c>
      <c r="L383" s="435" t="str">
        <f t="shared" si="52"/>
        <v/>
      </c>
      <c r="M383" s="435" t="str">
        <f t="shared" si="39"/>
        <v/>
      </c>
      <c r="N383" s="435" t="str">
        <f t="shared" si="40"/>
        <v/>
      </c>
      <c r="O383" s="435" t="str">
        <f t="shared" si="53"/>
        <v/>
      </c>
      <c r="P383" s="157"/>
      <c r="Q383" s="524"/>
      <c r="R383" s="280"/>
    </row>
    <row r="384" spans="1:18" ht="33" customHeight="1" x14ac:dyDescent="0.25">
      <c r="A384" s="46"/>
      <c r="B384" s="150"/>
      <c r="C384" s="715"/>
      <c r="D384" s="716"/>
      <c r="E384" s="151"/>
      <c r="F384" s="150"/>
      <c r="G384" s="165"/>
      <c r="H384" s="523"/>
      <c r="I384" s="435" t="str">
        <f>IF(G384="","",VLOOKUP(G384,Datos!$B$2:$C$21,2,FALSE))</f>
        <v/>
      </c>
      <c r="J384" s="435" t="str">
        <f t="shared" si="50"/>
        <v/>
      </c>
      <c r="K384" s="435" t="str">
        <f t="shared" si="51"/>
        <v/>
      </c>
      <c r="L384" s="435" t="str">
        <f t="shared" si="52"/>
        <v/>
      </c>
      <c r="M384" s="435" t="str">
        <f t="shared" si="39"/>
        <v/>
      </c>
      <c r="N384" s="435" t="str">
        <f t="shared" si="40"/>
        <v/>
      </c>
      <c r="O384" s="435" t="str">
        <f t="shared" si="53"/>
        <v/>
      </c>
      <c r="P384" s="157"/>
      <c r="Q384" s="524"/>
      <c r="R384" s="280"/>
    </row>
    <row r="385" spans="1:18" ht="33" customHeight="1" x14ac:dyDescent="0.25">
      <c r="A385" s="46"/>
      <c r="B385" s="150"/>
      <c r="C385" s="715"/>
      <c r="D385" s="716"/>
      <c r="E385" s="151"/>
      <c r="F385" s="150"/>
      <c r="G385" s="165"/>
      <c r="H385" s="523"/>
      <c r="I385" s="435" t="str">
        <f>IF(G385="","",VLOOKUP(G385,Datos!$B$2:$C$21,2,FALSE))</f>
        <v/>
      </c>
      <c r="J385" s="435" t="str">
        <f t="shared" si="50"/>
        <v/>
      </c>
      <c r="K385" s="435" t="str">
        <f t="shared" si="51"/>
        <v/>
      </c>
      <c r="L385" s="435" t="str">
        <f t="shared" si="52"/>
        <v/>
      </c>
      <c r="M385" s="435" t="str">
        <f t="shared" si="39"/>
        <v/>
      </c>
      <c r="N385" s="435" t="str">
        <f t="shared" si="40"/>
        <v/>
      </c>
      <c r="O385" s="435" t="str">
        <f t="shared" si="53"/>
        <v/>
      </c>
      <c r="P385" s="157"/>
      <c r="Q385" s="524"/>
      <c r="R385" s="280"/>
    </row>
    <row r="386" spans="1:18" ht="33" customHeight="1" x14ac:dyDescent="0.25">
      <c r="A386" s="46"/>
      <c r="B386" s="150"/>
      <c r="C386" s="715"/>
      <c r="D386" s="716"/>
      <c r="E386" s="151"/>
      <c r="F386" s="150"/>
      <c r="G386" s="165"/>
      <c r="H386" s="523"/>
      <c r="I386" s="435" t="str">
        <f>IF(G386="","",VLOOKUP(G386,Datos!$B$2:$C$21,2,FALSE))</f>
        <v/>
      </c>
      <c r="J386" s="435" t="str">
        <f t="shared" si="50"/>
        <v/>
      </c>
      <c r="K386" s="435" t="str">
        <f t="shared" si="51"/>
        <v/>
      </c>
      <c r="L386" s="435" t="str">
        <f t="shared" si="52"/>
        <v/>
      </c>
      <c r="M386" s="435" t="str">
        <f t="shared" si="39"/>
        <v/>
      </c>
      <c r="N386" s="435" t="str">
        <f t="shared" si="40"/>
        <v/>
      </c>
      <c r="O386" s="435" t="str">
        <f t="shared" si="53"/>
        <v/>
      </c>
      <c r="P386" s="157"/>
      <c r="Q386" s="524"/>
      <c r="R386" s="280"/>
    </row>
    <row r="387" spans="1:18" ht="33" customHeight="1" x14ac:dyDescent="0.25">
      <c r="A387" s="46"/>
      <c r="B387" s="150"/>
      <c r="C387" s="715"/>
      <c r="D387" s="716"/>
      <c r="E387" s="151"/>
      <c r="F387" s="150"/>
      <c r="G387" s="165"/>
      <c r="H387" s="523"/>
      <c r="I387" s="435" t="str">
        <f>IF(G387="","",VLOOKUP(G387,Datos!$B$2:$C$21,2,FALSE))</f>
        <v/>
      </c>
      <c r="J387" s="435" t="str">
        <f t="shared" si="50"/>
        <v/>
      </c>
      <c r="K387" s="435" t="str">
        <f t="shared" si="51"/>
        <v/>
      </c>
      <c r="L387" s="435" t="str">
        <f t="shared" si="52"/>
        <v/>
      </c>
      <c r="M387" s="435" t="str">
        <f t="shared" si="39"/>
        <v/>
      </c>
      <c r="N387" s="435" t="str">
        <f t="shared" si="40"/>
        <v/>
      </c>
      <c r="O387" s="435" t="str">
        <f t="shared" si="53"/>
        <v/>
      </c>
      <c r="P387" s="157"/>
      <c r="Q387" s="524"/>
      <c r="R387" s="280"/>
    </row>
    <row r="388" spans="1:18" ht="33" customHeight="1" x14ac:dyDescent="0.25">
      <c r="A388" s="46"/>
      <c r="B388" s="150"/>
      <c r="C388" s="715"/>
      <c r="D388" s="716"/>
      <c r="E388" s="151"/>
      <c r="F388" s="150"/>
      <c r="G388" s="165"/>
      <c r="H388" s="523"/>
      <c r="I388" s="435" t="str">
        <f>IF(G388="","",VLOOKUP(G388,Datos!$B$2:$C$21,2,FALSE))</f>
        <v/>
      </c>
      <c r="J388" s="435" t="str">
        <f t="shared" si="50"/>
        <v/>
      </c>
      <c r="K388" s="435" t="str">
        <f t="shared" si="51"/>
        <v/>
      </c>
      <c r="L388" s="435" t="str">
        <f t="shared" si="52"/>
        <v/>
      </c>
      <c r="M388" s="435" t="str">
        <f t="shared" si="39"/>
        <v/>
      </c>
      <c r="N388" s="435" t="str">
        <f t="shared" si="40"/>
        <v/>
      </c>
      <c r="O388" s="435" t="str">
        <f t="shared" si="53"/>
        <v/>
      </c>
      <c r="P388" s="157"/>
      <c r="Q388" s="524"/>
      <c r="R388" s="280"/>
    </row>
    <row r="389" spans="1:18" ht="33" customHeight="1" x14ac:dyDescent="0.25">
      <c r="A389" s="46"/>
      <c r="B389" s="150"/>
      <c r="C389" s="715"/>
      <c r="D389" s="716"/>
      <c r="E389" s="151"/>
      <c r="F389" s="150"/>
      <c r="G389" s="165"/>
      <c r="H389" s="523"/>
      <c r="I389" s="435" t="str">
        <f>IF(G389="","",VLOOKUP(G389,Datos!$B$2:$C$21,2,FALSE))</f>
        <v/>
      </c>
      <c r="J389" s="435" t="str">
        <f t="shared" si="50"/>
        <v/>
      </c>
      <c r="K389" s="435" t="str">
        <f t="shared" si="51"/>
        <v/>
      </c>
      <c r="L389" s="435" t="str">
        <f t="shared" si="52"/>
        <v/>
      </c>
      <c r="M389" s="435" t="str">
        <f t="shared" si="39"/>
        <v/>
      </c>
      <c r="N389" s="435" t="str">
        <f t="shared" si="40"/>
        <v/>
      </c>
      <c r="O389" s="435" t="str">
        <f t="shared" si="53"/>
        <v/>
      </c>
      <c r="P389" s="157"/>
      <c r="Q389" s="524"/>
      <c r="R389" s="280"/>
    </row>
    <row r="390" spans="1:18" ht="33" customHeight="1" x14ac:dyDescent="0.25">
      <c r="A390" s="46"/>
      <c r="B390" s="150"/>
      <c r="C390" s="715"/>
      <c r="D390" s="716"/>
      <c r="E390" s="151"/>
      <c r="F390" s="150"/>
      <c r="G390" s="165"/>
      <c r="H390" s="523"/>
      <c r="I390" s="435" t="str">
        <f>IF(G390="","",VLOOKUP(G390,Datos!$B$2:$C$21,2,FALSE))</f>
        <v/>
      </c>
      <c r="J390" s="435" t="str">
        <f t="shared" si="50"/>
        <v/>
      </c>
      <c r="K390" s="435" t="str">
        <f t="shared" si="51"/>
        <v/>
      </c>
      <c r="L390" s="435" t="str">
        <f t="shared" si="52"/>
        <v/>
      </c>
      <c r="M390" s="435" t="str">
        <f t="shared" si="39"/>
        <v/>
      </c>
      <c r="N390" s="435" t="str">
        <f t="shared" si="40"/>
        <v/>
      </c>
      <c r="O390" s="435" t="str">
        <f t="shared" si="53"/>
        <v/>
      </c>
      <c r="P390" s="157"/>
      <c r="Q390" s="524"/>
      <c r="R390" s="280"/>
    </row>
    <row r="391" spans="1:18" ht="33" customHeight="1" x14ac:dyDescent="0.25">
      <c r="A391" s="46"/>
      <c r="B391" s="150"/>
      <c r="C391" s="715"/>
      <c r="D391" s="716"/>
      <c r="E391" s="151"/>
      <c r="F391" s="150"/>
      <c r="G391" s="165"/>
      <c r="H391" s="523"/>
      <c r="I391" s="435" t="str">
        <f>IF(G391="","",VLOOKUP(G391,Datos!$B$2:$C$21,2,FALSE))</f>
        <v/>
      </c>
      <c r="J391" s="435" t="str">
        <f t="shared" si="50"/>
        <v/>
      </c>
      <c r="K391" s="435" t="str">
        <f t="shared" si="51"/>
        <v/>
      </c>
      <c r="L391" s="435" t="str">
        <f t="shared" si="52"/>
        <v/>
      </c>
      <c r="M391" s="435" t="str">
        <f t="shared" si="39"/>
        <v/>
      </c>
      <c r="N391" s="435" t="str">
        <f t="shared" si="40"/>
        <v/>
      </c>
      <c r="O391" s="435" t="str">
        <f t="shared" si="53"/>
        <v/>
      </c>
      <c r="P391" s="157"/>
      <c r="Q391" s="524"/>
      <c r="R391" s="280"/>
    </row>
    <row r="392" spans="1:18" ht="33" customHeight="1" x14ac:dyDescent="0.25">
      <c r="A392" s="46"/>
      <c r="B392" s="150"/>
      <c r="C392" s="715"/>
      <c r="D392" s="716"/>
      <c r="E392" s="151"/>
      <c r="F392" s="150"/>
      <c r="G392" s="165"/>
      <c r="H392" s="523"/>
      <c r="I392" s="435" t="str">
        <f>IF(G392="","",VLOOKUP(G392,Datos!$B$2:$C$21,2,FALSE))</f>
        <v/>
      </c>
      <c r="J392" s="435" t="str">
        <f t="shared" si="50"/>
        <v/>
      </c>
      <c r="K392" s="435" t="str">
        <f t="shared" si="51"/>
        <v/>
      </c>
      <c r="L392" s="435" t="str">
        <f t="shared" si="52"/>
        <v/>
      </c>
      <c r="M392" s="435" t="str">
        <f t="shared" si="39"/>
        <v/>
      </c>
      <c r="N392" s="435" t="str">
        <f t="shared" si="40"/>
        <v/>
      </c>
      <c r="O392" s="435" t="str">
        <f t="shared" si="53"/>
        <v/>
      </c>
      <c r="P392" s="157"/>
      <c r="Q392" s="524"/>
      <c r="R392" s="280"/>
    </row>
    <row r="393" spans="1:18" ht="33" customHeight="1" x14ac:dyDescent="0.25">
      <c r="A393" s="46"/>
      <c r="B393" s="150"/>
      <c r="C393" s="715"/>
      <c r="D393" s="716"/>
      <c r="E393" s="151"/>
      <c r="F393" s="150"/>
      <c r="G393" s="165"/>
      <c r="H393" s="523"/>
      <c r="I393" s="435" t="str">
        <f>IF(G393="","",VLOOKUP(G393,Datos!$B$2:$C$21,2,FALSE))</f>
        <v/>
      </c>
      <c r="J393" s="435" t="str">
        <f t="shared" si="50"/>
        <v/>
      </c>
      <c r="K393" s="435" t="str">
        <f t="shared" si="51"/>
        <v/>
      </c>
      <c r="L393" s="435" t="str">
        <f t="shared" si="52"/>
        <v/>
      </c>
      <c r="M393" s="435" t="str">
        <f t="shared" si="39"/>
        <v/>
      </c>
      <c r="N393" s="435" t="str">
        <f t="shared" si="40"/>
        <v/>
      </c>
      <c r="O393" s="435" t="str">
        <f t="shared" si="53"/>
        <v/>
      </c>
      <c r="P393" s="157"/>
      <c r="Q393" s="524"/>
      <c r="R393" s="280"/>
    </row>
    <row r="394" spans="1:18" ht="33" customHeight="1" x14ac:dyDescent="0.25">
      <c r="A394" s="46"/>
      <c r="B394" s="150"/>
      <c r="C394" s="715"/>
      <c r="D394" s="716"/>
      <c r="E394" s="151"/>
      <c r="F394" s="150"/>
      <c r="G394" s="165"/>
      <c r="H394" s="523"/>
      <c r="I394" s="435" t="str">
        <f>IF(G394="","",VLOOKUP(G394,Datos!$B$2:$C$21,2,FALSE))</f>
        <v/>
      </c>
      <c r="J394" s="435" t="str">
        <f t="shared" si="50"/>
        <v/>
      </c>
      <c r="K394" s="435" t="str">
        <f t="shared" si="51"/>
        <v/>
      </c>
      <c r="L394" s="435" t="str">
        <f t="shared" si="52"/>
        <v/>
      </c>
      <c r="M394" s="435" t="str">
        <f t="shared" si="39"/>
        <v/>
      </c>
      <c r="N394" s="435" t="str">
        <f t="shared" si="40"/>
        <v/>
      </c>
      <c r="O394" s="435" t="str">
        <f t="shared" si="53"/>
        <v/>
      </c>
      <c r="P394" s="157"/>
      <c r="Q394" s="524"/>
      <c r="R394" s="280"/>
    </row>
    <row r="395" spans="1:18" ht="33" customHeight="1" x14ac:dyDescent="0.25">
      <c r="A395" s="46"/>
      <c r="B395" s="150"/>
      <c r="C395" s="715"/>
      <c r="D395" s="716"/>
      <c r="E395" s="151"/>
      <c r="F395" s="150"/>
      <c r="G395" s="165"/>
      <c r="H395" s="523"/>
      <c r="I395" s="435" t="str">
        <f>IF(G395="","",VLOOKUP(G395,Datos!$B$2:$C$21,2,FALSE))</f>
        <v/>
      </c>
      <c r="J395" s="435" t="str">
        <f t="shared" si="50"/>
        <v/>
      </c>
      <c r="K395" s="435" t="str">
        <f t="shared" si="51"/>
        <v/>
      </c>
      <c r="L395" s="435" t="str">
        <f t="shared" si="52"/>
        <v/>
      </c>
      <c r="M395" s="435" t="str">
        <f t="shared" si="39"/>
        <v/>
      </c>
      <c r="N395" s="435" t="str">
        <f t="shared" si="40"/>
        <v/>
      </c>
      <c r="O395" s="435" t="str">
        <f t="shared" si="53"/>
        <v/>
      </c>
      <c r="P395" s="157"/>
      <c r="Q395" s="524"/>
      <c r="R395" s="280"/>
    </row>
    <row r="396" spans="1:18" ht="33" customHeight="1" x14ac:dyDescent="0.25">
      <c r="A396" s="46"/>
      <c r="B396" s="150"/>
      <c r="C396" s="715"/>
      <c r="D396" s="716"/>
      <c r="E396" s="151"/>
      <c r="F396" s="150"/>
      <c r="G396" s="165"/>
      <c r="H396" s="523"/>
      <c r="I396" s="435" t="str">
        <f>IF(G396="","",VLOOKUP(G396,Datos!$B$2:$C$21,2,FALSE))</f>
        <v/>
      </c>
      <c r="J396" s="435" t="str">
        <f t="shared" si="50"/>
        <v/>
      </c>
      <c r="K396" s="435" t="str">
        <f t="shared" si="51"/>
        <v/>
      </c>
      <c r="L396" s="435" t="str">
        <f t="shared" si="52"/>
        <v/>
      </c>
      <c r="M396" s="435" t="str">
        <f t="shared" si="39"/>
        <v/>
      </c>
      <c r="N396" s="435" t="str">
        <f t="shared" si="40"/>
        <v/>
      </c>
      <c r="O396" s="435" t="str">
        <f t="shared" si="53"/>
        <v/>
      </c>
      <c r="P396" s="157"/>
      <c r="Q396" s="524"/>
      <c r="R396" s="280"/>
    </row>
    <row r="397" spans="1:18" ht="33" customHeight="1" x14ac:dyDescent="0.25">
      <c r="A397" s="46"/>
      <c r="B397" s="150"/>
      <c r="C397" s="715"/>
      <c r="D397" s="716"/>
      <c r="E397" s="151"/>
      <c r="F397" s="150"/>
      <c r="G397" s="165"/>
      <c r="H397" s="523"/>
      <c r="I397" s="435" t="str">
        <f>IF(G397="","",VLOOKUP(G397,Datos!$B$2:$C$21,2,FALSE))</f>
        <v/>
      </c>
      <c r="J397" s="435" t="str">
        <f t="shared" si="50"/>
        <v/>
      </c>
      <c r="K397" s="435" t="str">
        <f t="shared" si="51"/>
        <v/>
      </c>
      <c r="L397" s="435" t="str">
        <f t="shared" si="52"/>
        <v/>
      </c>
      <c r="M397" s="435" t="str">
        <f t="shared" ref="M397:M460" si="54">IF(ISNUMBER(I397),(J397*8.33%),"")</f>
        <v/>
      </c>
      <c r="N397" s="435" t="str">
        <f t="shared" ref="N397:N460" si="55">IF(ISNUMBER(I397),(J397*9.15%),"")</f>
        <v/>
      </c>
      <c r="O397" s="435" t="str">
        <f t="shared" si="53"/>
        <v/>
      </c>
      <c r="P397" s="157"/>
      <c r="Q397" s="524"/>
      <c r="R397" s="280"/>
    </row>
    <row r="398" spans="1:18" ht="33" customHeight="1" x14ac:dyDescent="0.25">
      <c r="A398" s="46"/>
      <c r="B398" s="150"/>
      <c r="C398" s="715"/>
      <c r="D398" s="716"/>
      <c r="E398" s="151"/>
      <c r="F398" s="150"/>
      <c r="G398" s="165"/>
      <c r="H398" s="523"/>
      <c r="I398" s="435" t="str">
        <f>IF(G398="","",VLOOKUP(G398,Datos!$B$2:$C$21,2,FALSE))</f>
        <v/>
      </c>
      <c r="J398" s="435" t="str">
        <f t="shared" si="50"/>
        <v/>
      </c>
      <c r="K398" s="435" t="str">
        <f t="shared" si="51"/>
        <v/>
      </c>
      <c r="L398" s="435" t="str">
        <f t="shared" si="52"/>
        <v/>
      </c>
      <c r="M398" s="435" t="str">
        <f t="shared" si="54"/>
        <v/>
      </c>
      <c r="N398" s="435" t="str">
        <f t="shared" si="55"/>
        <v/>
      </c>
      <c r="O398" s="435" t="str">
        <f t="shared" si="53"/>
        <v/>
      </c>
      <c r="P398" s="157"/>
      <c r="Q398" s="524"/>
      <c r="R398" s="280"/>
    </row>
    <row r="399" spans="1:18" ht="33" customHeight="1" x14ac:dyDescent="0.25">
      <c r="A399" s="46"/>
      <c r="B399" s="150"/>
      <c r="C399" s="715"/>
      <c r="D399" s="716"/>
      <c r="E399" s="151"/>
      <c r="F399" s="150"/>
      <c r="G399" s="165"/>
      <c r="H399" s="523"/>
      <c r="I399" s="435" t="str">
        <f>IF(G399="","",VLOOKUP(G399,Datos!$B$2:$C$21,2,FALSE))</f>
        <v/>
      </c>
      <c r="J399" s="435" t="str">
        <f t="shared" si="50"/>
        <v/>
      </c>
      <c r="K399" s="435" t="str">
        <f t="shared" si="51"/>
        <v/>
      </c>
      <c r="L399" s="435" t="str">
        <f t="shared" si="52"/>
        <v/>
      </c>
      <c r="M399" s="435" t="str">
        <f t="shared" si="54"/>
        <v/>
      </c>
      <c r="N399" s="435" t="str">
        <f t="shared" si="55"/>
        <v/>
      </c>
      <c r="O399" s="435" t="str">
        <f t="shared" si="53"/>
        <v/>
      </c>
      <c r="P399" s="157"/>
      <c r="Q399" s="524"/>
      <c r="R399" s="280"/>
    </row>
    <row r="400" spans="1:18" ht="33" customHeight="1" x14ac:dyDescent="0.25">
      <c r="A400" s="46"/>
      <c r="B400" s="150"/>
      <c r="C400" s="715"/>
      <c r="D400" s="716"/>
      <c r="E400" s="151"/>
      <c r="F400" s="150"/>
      <c r="G400" s="165"/>
      <c r="H400" s="523"/>
      <c r="I400" s="435" t="str">
        <f>IF(G400="","",VLOOKUP(G400,Datos!$B$2:$C$21,2,FALSE))</f>
        <v/>
      </c>
      <c r="J400" s="435" t="str">
        <f t="shared" si="50"/>
        <v/>
      </c>
      <c r="K400" s="435" t="str">
        <f t="shared" si="51"/>
        <v/>
      </c>
      <c r="L400" s="435" t="str">
        <f t="shared" si="52"/>
        <v/>
      </c>
      <c r="M400" s="435" t="str">
        <f t="shared" si="54"/>
        <v/>
      </c>
      <c r="N400" s="435" t="str">
        <f t="shared" si="55"/>
        <v/>
      </c>
      <c r="O400" s="435" t="str">
        <f t="shared" si="53"/>
        <v/>
      </c>
      <c r="P400" s="157"/>
      <c r="Q400" s="524"/>
      <c r="R400" s="280"/>
    </row>
    <row r="401" spans="1:18" ht="33" customHeight="1" x14ac:dyDescent="0.25">
      <c r="A401" s="46"/>
      <c r="B401" s="150"/>
      <c r="C401" s="715"/>
      <c r="D401" s="716"/>
      <c r="E401" s="151"/>
      <c r="F401" s="150"/>
      <c r="G401" s="165"/>
      <c r="H401" s="523"/>
      <c r="I401" s="435" t="str">
        <f>IF(G401="","",VLOOKUP(G401,Datos!$B$2:$C$21,2,FALSE))</f>
        <v/>
      </c>
      <c r="J401" s="435" t="str">
        <f t="shared" si="50"/>
        <v/>
      </c>
      <c r="K401" s="435" t="str">
        <f t="shared" si="51"/>
        <v/>
      </c>
      <c r="L401" s="435" t="str">
        <f t="shared" si="52"/>
        <v/>
      </c>
      <c r="M401" s="435" t="str">
        <f t="shared" si="54"/>
        <v/>
      </c>
      <c r="N401" s="435" t="str">
        <f t="shared" si="55"/>
        <v/>
      </c>
      <c r="O401" s="435" t="str">
        <f t="shared" si="53"/>
        <v/>
      </c>
      <c r="P401" s="157"/>
      <c r="Q401" s="524"/>
      <c r="R401" s="280"/>
    </row>
    <row r="402" spans="1:18" ht="33" customHeight="1" x14ac:dyDescent="0.25">
      <c r="A402" s="46"/>
      <c r="B402" s="150"/>
      <c r="C402" s="715"/>
      <c r="D402" s="716"/>
      <c r="E402" s="151"/>
      <c r="F402" s="150"/>
      <c r="G402" s="165"/>
      <c r="H402" s="523"/>
      <c r="I402" s="435" t="str">
        <f>IF(G402="","",VLOOKUP(G402,Datos!$B$2:$C$21,2,FALSE))</f>
        <v/>
      </c>
      <c r="J402" s="435" t="str">
        <f t="shared" si="50"/>
        <v/>
      </c>
      <c r="K402" s="435" t="str">
        <f t="shared" si="51"/>
        <v/>
      </c>
      <c r="L402" s="435" t="str">
        <f t="shared" si="52"/>
        <v/>
      </c>
      <c r="M402" s="435" t="str">
        <f t="shared" si="54"/>
        <v/>
      </c>
      <c r="N402" s="435" t="str">
        <f t="shared" si="55"/>
        <v/>
      </c>
      <c r="O402" s="435" t="str">
        <f t="shared" si="53"/>
        <v/>
      </c>
      <c r="P402" s="157"/>
      <c r="Q402" s="524"/>
      <c r="R402" s="280"/>
    </row>
    <row r="403" spans="1:18" ht="33" customHeight="1" x14ac:dyDescent="0.25">
      <c r="A403" s="46"/>
      <c r="B403" s="150"/>
      <c r="C403" s="715"/>
      <c r="D403" s="716"/>
      <c r="E403" s="151"/>
      <c r="F403" s="150"/>
      <c r="G403" s="165"/>
      <c r="H403" s="523"/>
      <c r="I403" s="435" t="str">
        <f>IF(G403="","",VLOOKUP(G403,Datos!$B$2:$C$21,2,FALSE))</f>
        <v/>
      </c>
      <c r="J403" s="435" t="str">
        <f t="shared" si="50"/>
        <v/>
      </c>
      <c r="K403" s="435" t="str">
        <f t="shared" si="51"/>
        <v/>
      </c>
      <c r="L403" s="435" t="str">
        <f t="shared" si="52"/>
        <v/>
      </c>
      <c r="M403" s="435" t="str">
        <f t="shared" si="54"/>
        <v/>
      </c>
      <c r="N403" s="435" t="str">
        <f t="shared" si="55"/>
        <v/>
      </c>
      <c r="O403" s="435" t="str">
        <f t="shared" si="53"/>
        <v/>
      </c>
      <c r="P403" s="157"/>
      <c r="Q403" s="524"/>
      <c r="R403" s="280"/>
    </row>
    <row r="404" spans="1:18" ht="33" customHeight="1" x14ac:dyDescent="0.25">
      <c r="A404" s="46"/>
      <c r="B404" s="150"/>
      <c r="C404" s="715"/>
      <c r="D404" s="716"/>
      <c r="E404" s="151"/>
      <c r="F404" s="150"/>
      <c r="G404" s="165"/>
      <c r="H404" s="523"/>
      <c r="I404" s="435" t="str">
        <f>IF(G404="","",VLOOKUP(G404,Datos!$B$2:$C$21,2,FALSE))</f>
        <v/>
      </c>
      <c r="J404" s="435" t="str">
        <f t="shared" si="50"/>
        <v/>
      </c>
      <c r="K404" s="435" t="str">
        <f t="shared" si="51"/>
        <v/>
      </c>
      <c r="L404" s="435" t="str">
        <f t="shared" si="52"/>
        <v/>
      </c>
      <c r="M404" s="435" t="str">
        <f t="shared" si="54"/>
        <v/>
      </c>
      <c r="N404" s="435" t="str">
        <f t="shared" si="55"/>
        <v/>
      </c>
      <c r="O404" s="435" t="str">
        <f t="shared" si="53"/>
        <v/>
      </c>
      <c r="P404" s="157"/>
      <c r="Q404" s="524"/>
      <c r="R404" s="280"/>
    </row>
    <row r="405" spans="1:18" ht="33" customHeight="1" x14ac:dyDescent="0.25">
      <c r="A405" s="46"/>
      <c r="B405" s="150"/>
      <c r="C405" s="715"/>
      <c r="D405" s="716"/>
      <c r="E405" s="151"/>
      <c r="F405" s="150"/>
      <c r="G405" s="165"/>
      <c r="H405" s="523"/>
      <c r="I405" s="435" t="str">
        <f>IF(G405="","",VLOOKUP(G405,Datos!$B$2:$C$21,2,FALSE))</f>
        <v/>
      </c>
      <c r="J405" s="435" t="str">
        <f t="shared" si="50"/>
        <v/>
      </c>
      <c r="K405" s="435" t="str">
        <f t="shared" si="51"/>
        <v/>
      </c>
      <c r="L405" s="435" t="str">
        <f t="shared" si="52"/>
        <v/>
      </c>
      <c r="M405" s="435" t="str">
        <f t="shared" si="54"/>
        <v/>
      </c>
      <c r="N405" s="435" t="str">
        <f t="shared" si="55"/>
        <v/>
      </c>
      <c r="O405" s="435" t="str">
        <f t="shared" si="53"/>
        <v/>
      </c>
      <c r="P405" s="157"/>
      <c r="Q405" s="524"/>
      <c r="R405" s="280"/>
    </row>
    <row r="406" spans="1:18" ht="33" customHeight="1" x14ac:dyDescent="0.25">
      <c r="A406" s="46"/>
      <c r="B406" s="150"/>
      <c r="C406" s="715"/>
      <c r="D406" s="716"/>
      <c r="E406" s="151"/>
      <c r="F406" s="150"/>
      <c r="G406" s="165"/>
      <c r="H406" s="523"/>
      <c r="I406" s="435" t="str">
        <f>IF(G406="","",VLOOKUP(G406,Datos!$B$2:$C$21,2,FALSE))</f>
        <v/>
      </c>
      <c r="J406" s="435" t="str">
        <f t="shared" si="50"/>
        <v/>
      </c>
      <c r="K406" s="435" t="str">
        <f t="shared" si="51"/>
        <v/>
      </c>
      <c r="L406" s="435" t="str">
        <f t="shared" si="52"/>
        <v/>
      </c>
      <c r="M406" s="435" t="str">
        <f t="shared" si="54"/>
        <v/>
      </c>
      <c r="N406" s="435" t="str">
        <f t="shared" si="55"/>
        <v/>
      </c>
      <c r="O406" s="435" t="str">
        <f t="shared" si="53"/>
        <v/>
      </c>
      <c r="P406" s="157"/>
      <c r="Q406" s="524"/>
      <c r="R406" s="280"/>
    </row>
    <row r="407" spans="1:18" ht="33" customHeight="1" x14ac:dyDescent="0.25">
      <c r="A407" s="46"/>
      <c r="B407" s="150"/>
      <c r="C407" s="715"/>
      <c r="D407" s="716"/>
      <c r="E407" s="151"/>
      <c r="F407" s="150"/>
      <c r="G407" s="165"/>
      <c r="H407" s="523"/>
      <c r="I407" s="435" t="str">
        <f>IF(G407="","",VLOOKUP(G407,Datos!$B$2:$C$21,2,FALSE))</f>
        <v/>
      </c>
      <c r="J407" s="435" t="str">
        <f t="shared" si="50"/>
        <v/>
      </c>
      <c r="K407" s="435" t="str">
        <f t="shared" si="51"/>
        <v/>
      </c>
      <c r="L407" s="435" t="str">
        <f t="shared" si="52"/>
        <v/>
      </c>
      <c r="M407" s="435" t="str">
        <f t="shared" si="54"/>
        <v/>
      </c>
      <c r="N407" s="435" t="str">
        <f t="shared" si="55"/>
        <v/>
      </c>
      <c r="O407" s="435" t="str">
        <f t="shared" si="53"/>
        <v/>
      </c>
      <c r="P407" s="157"/>
      <c r="Q407" s="524"/>
      <c r="R407" s="280"/>
    </row>
    <row r="408" spans="1:18" ht="33" customHeight="1" x14ac:dyDescent="0.25">
      <c r="A408" s="46"/>
      <c r="B408" s="150"/>
      <c r="C408" s="715"/>
      <c r="D408" s="716"/>
      <c r="E408" s="151"/>
      <c r="F408" s="150"/>
      <c r="G408" s="165"/>
      <c r="H408" s="523"/>
      <c r="I408" s="435" t="str">
        <f>IF(G408="","",VLOOKUP(G408,Datos!$B$2:$C$21,2,FALSE))</f>
        <v/>
      </c>
      <c r="J408" s="435" t="str">
        <f t="shared" si="50"/>
        <v/>
      </c>
      <c r="K408" s="435" t="str">
        <f t="shared" si="51"/>
        <v/>
      </c>
      <c r="L408" s="435" t="str">
        <f t="shared" si="52"/>
        <v/>
      </c>
      <c r="M408" s="435" t="str">
        <f t="shared" si="54"/>
        <v/>
      </c>
      <c r="N408" s="435" t="str">
        <f t="shared" si="55"/>
        <v/>
      </c>
      <c r="O408" s="435" t="str">
        <f t="shared" si="53"/>
        <v/>
      </c>
      <c r="P408" s="157"/>
      <c r="Q408" s="524"/>
      <c r="R408" s="280"/>
    </row>
    <row r="409" spans="1:18" ht="33" customHeight="1" x14ac:dyDescent="0.25">
      <c r="A409" s="46"/>
      <c r="B409" s="150"/>
      <c r="C409" s="715"/>
      <c r="D409" s="716"/>
      <c r="E409" s="151"/>
      <c r="F409" s="150"/>
      <c r="G409" s="165"/>
      <c r="H409" s="523"/>
      <c r="I409" s="435" t="str">
        <f>IF(G409="","",VLOOKUP(G409,Datos!$B$2:$C$21,2,FALSE))</f>
        <v/>
      </c>
      <c r="J409" s="435" t="str">
        <f t="shared" si="50"/>
        <v/>
      </c>
      <c r="K409" s="435" t="str">
        <f t="shared" si="51"/>
        <v/>
      </c>
      <c r="L409" s="435" t="str">
        <f t="shared" si="52"/>
        <v/>
      </c>
      <c r="M409" s="435" t="str">
        <f t="shared" si="54"/>
        <v/>
      </c>
      <c r="N409" s="435" t="str">
        <f t="shared" si="55"/>
        <v/>
      </c>
      <c r="O409" s="435" t="str">
        <f t="shared" si="53"/>
        <v/>
      </c>
      <c r="P409" s="157"/>
      <c r="Q409" s="524"/>
      <c r="R409" s="280"/>
    </row>
    <row r="410" spans="1:18" ht="33" customHeight="1" x14ac:dyDescent="0.25">
      <c r="A410" s="46"/>
      <c r="B410" s="150"/>
      <c r="C410" s="715"/>
      <c r="D410" s="716"/>
      <c r="E410" s="151"/>
      <c r="F410" s="150"/>
      <c r="G410" s="165"/>
      <c r="H410" s="523"/>
      <c r="I410" s="435" t="str">
        <f>IF(G410="","",VLOOKUP(G410,Datos!$B$2:$C$21,2,FALSE))</f>
        <v/>
      </c>
      <c r="J410" s="435" t="str">
        <f t="shared" si="50"/>
        <v/>
      </c>
      <c r="K410" s="435" t="str">
        <f t="shared" si="51"/>
        <v/>
      </c>
      <c r="L410" s="435" t="str">
        <f t="shared" si="52"/>
        <v/>
      </c>
      <c r="M410" s="435" t="str">
        <f t="shared" si="54"/>
        <v/>
      </c>
      <c r="N410" s="435" t="str">
        <f t="shared" si="55"/>
        <v/>
      </c>
      <c r="O410" s="435" t="str">
        <f t="shared" si="53"/>
        <v/>
      </c>
      <c r="P410" s="157"/>
      <c r="Q410" s="524"/>
      <c r="R410" s="280"/>
    </row>
    <row r="411" spans="1:18" ht="33" customHeight="1" x14ac:dyDescent="0.25">
      <c r="A411" s="46"/>
      <c r="B411" s="150"/>
      <c r="C411" s="715"/>
      <c r="D411" s="716"/>
      <c r="E411" s="151"/>
      <c r="F411" s="150"/>
      <c r="G411" s="165"/>
      <c r="H411" s="523"/>
      <c r="I411" s="435" t="str">
        <f>IF(G411="","",VLOOKUP(G411,Datos!$B$2:$C$21,2,FALSE))</f>
        <v/>
      </c>
      <c r="J411" s="435" t="str">
        <f t="shared" si="50"/>
        <v/>
      </c>
      <c r="K411" s="435" t="str">
        <f t="shared" si="51"/>
        <v/>
      </c>
      <c r="L411" s="435" t="str">
        <f t="shared" si="52"/>
        <v/>
      </c>
      <c r="M411" s="435" t="str">
        <f t="shared" si="54"/>
        <v/>
      </c>
      <c r="N411" s="435" t="str">
        <f t="shared" si="55"/>
        <v/>
      </c>
      <c r="O411" s="435" t="str">
        <f t="shared" si="53"/>
        <v/>
      </c>
      <c r="P411" s="157"/>
      <c r="Q411" s="524"/>
      <c r="R411" s="280"/>
    </row>
    <row r="412" spans="1:18" ht="33" customHeight="1" x14ac:dyDescent="0.25">
      <c r="A412" s="46"/>
      <c r="B412" s="150"/>
      <c r="C412" s="715"/>
      <c r="D412" s="716"/>
      <c r="E412" s="151"/>
      <c r="F412" s="150"/>
      <c r="G412" s="165"/>
      <c r="H412" s="523"/>
      <c r="I412" s="435" t="str">
        <f>IF(G412="","",VLOOKUP(G412,Datos!$B$2:$C$21,2,FALSE))</f>
        <v/>
      </c>
      <c r="J412" s="435" t="str">
        <f t="shared" si="50"/>
        <v/>
      </c>
      <c r="K412" s="435" t="str">
        <f t="shared" si="51"/>
        <v/>
      </c>
      <c r="L412" s="435" t="str">
        <f t="shared" si="52"/>
        <v/>
      </c>
      <c r="M412" s="435" t="str">
        <f t="shared" si="54"/>
        <v/>
      </c>
      <c r="N412" s="435" t="str">
        <f t="shared" si="55"/>
        <v/>
      </c>
      <c r="O412" s="435" t="str">
        <f t="shared" si="53"/>
        <v/>
      </c>
      <c r="P412" s="157"/>
      <c r="Q412" s="524"/>
      <c r="R412" s="280"/>
    </row>
    <row r="413" spans="1:18" ht="33" customHeight="1" x14ac:dyDescent="0.25">
      <c r="A413" s="46"/>
      <c r="B413" s="150"/>
      <c r="C413" s="715"/>
      <c r="D413" s="716"/>
      <c r="E413" s="151"/>
      <c r="F413" s="150"/>
      <c r="G413" s="165"/>
      <c r="H413" s="523"/>
      <c r="I413" s="435" t="str">
        <f>IF(G413="","",VLOOKUP(G413,Datos!$B$2:$C$21,2,FALSE))</f>
        <v/>
      </c>
      <c r="J413" s="435" t="str">
        <f t="shared" si="50"/>
        <v/>
      </c>
      <c r="K413" s="435" t="str">
        <f t="shared" si="51"/>
        <v/>
      </c>
      <c r="L413" s="435" t="str">
        <f t="shared" si="52"/>
        <v/>
      </c>
      <c r="M413" s="435" t="str">
        <f t="shared" si="54"/>
        <v/>
      </c>
      <c r="N413" s="435" t="str">
        <f t="shared" si="55"/>
        <v/>
      </c>
      <c r="O413" s="435" t="str">
        <f t="shared" si="53"/>
        <v/>
      </c>
      <c r="P413" s="157"/>
      <c r="Q413" s="524"/>
      <c r="R413" s="280"/>
    </row>
    <row r="414" spans="1:18" ht="33" customHeight="1" x14ac:dyDescent="0.25">
      <c r="A414" s="46"/>
      <c r="B414" s="150"/>
      <c r="C414" s="715"/>
      <c r="D414" s="716"/>
      <c r="E414" s="151"/>
      <c r="F414" s="150"/>
      <c r="G414" s="165"/>
      <c r="H414" s="523"/>
      <c r="I414" s="435" t="str">
        <f>IF(G414="","",VLOOKUP(G414,Datos!$B$2:$C$21,2,FALSE))</f>
        <v/>
      </c>
      <c r="J414" s="435" t="str">
        <f t="shared" si="50"/>
        <v/>
      </c>
      <c r="K414" s="435" t="str">
        <f t="shared" si="51"/>
        <v/>
      </c>
      <c r="L414" s="435" t="str">
        <f t="shared" si="52"/>
        <v/>
      </c>
      <c r="M414" s="435" t="str">
        <f t="shared" si="54"/>
        <v/>
      </c>
      <c r="N414" s="435" t="str">
        <f t="shared" si="55"/>
        <v/>
      </c>
      <c r="O414" s="435" t="str">
        <f t="shared" si="53"/>
        <v/>
      </c>
      <c r="P414" s="157"/>
      <c r="Q414" s="524"/>
      <c r="R414" s="280"/>
    </row>
    <row r="415" spans="1:18" ht="33" customHeight="1" x14ac:dyDescent="0.25">
      <c r="A415" s="46"/>
      <c r="B415" s="150"/>
      <c r="C415" s="715"/>
      <c r="D415" s="716"/>
      <c r="E415" s="151"/>
      <c r="F415" s="150"/>
      <c r="G415" s="165"/>
      <c r="H415" s="523"/>
      <c r="I415" s="435" t="str">
        <f>IF(G415="","",VLOOKUP(G415,Datos!$B$2:$C$21,2,FALSE))</f>
        <v/>
      </c>
      <c r="J415" s="435" t="str">
        <f t="shared" ref="J415:J478" si="56">IF(ISNUMBER(I415),((I415*12)*F415),"")</f>
        <v/>
      </c>
      <c r="K415" s="435" t="str">
        <f t="shared" ref="K415:K478" si="57">IF(ISNUMBER(I415),(J415/12),"")</f>
        <v/>
      </c>
      <c r="L415" s="435" t="str">
        <f t="shared" ref="L415:L478" si="58">IF(ISNUMBER(I415),($E$512*F415),"")</f>
        <v/>
      </c>
      <c r="M415" s="435" t="str">
        <f t="shared" si="54"/>
        <v/>
      </c>
      <c r="N415" s="435" t="str">
        <f t="shared" si="55"/>
        <v/>
      </c>
      <c r="O415" s="435" t="str">
        <f t="shared" ref="O415:O478" si="59">IF(ISNUMBER(I415),SUM(J415:N415),"")</f>
        <v/>
      </c>
      <c r="P415" s="157"/>
      <c r="Q415" s="524"/>
      <c r="R415" s="280"/>
    </row>
    <row r="416" spans="1:18" ht="33" customHeight="1" x14ac:dyDescent="0.25">
      <c r="A416" s="46"/>
      <c r="B416" s="150"/>
      <c r="C416" s="715"/>
      <c r="D416" s="716"/>
      <c r="E416" s="151"/>
      <c r="F416" s="150"/>
      <c r="G416" s="165"/>
      <c r="H416" s="523"/>
      <c r="I416" s="435" t="str">
        <f>IF(G416="","",VLOOKUP(G416,Datos!$B$2:$C$21,2,FALSE))</f>
        <v/>
      </c>
      <c r="J416" s="435" t="str">
        <f t="shared" si="56"/>
        <v/>
      </c>
      <c r="K416" s="435" t="str">
        <f t="shared" si="57"/>
        <v/>
      </c>
      <c r="L416" s="435" t="str">
        <f t="shared" si="58"/>
        <v/>
      </c>
      <c r="M416" s="435" t="str">
        <f t="shared" si="54"/>
        <v/>
      </c>
      <c r="N416" s="435" t="str">
        <f t="shared" si="55"/>
        <v/>
      </c>
      <c r="O416" s="435" t="str">
        <f t="shared" si="59"/>
        <v/>
      </c>
      <c r="P416" s="157"/>
      <c r="Q416" s="524"/>
      <c r="R416" s="280"/>
    </row>
    <row r="417" spans="1:18" ht="33" customHeight="1" x14ac:dyDescent="0.25">
      <c r="A417" s="46"/>
      <c r="B417" s="150"/>
      <c r="C417" s="715"/>
      <c r="D417" s="716"/>
      <c r="E417" s="151"/>
      <c r="F417" s="150"/>
      <c r="G417" s="165"/>
      <c r="H417" s="523"/>
      <c r="I417" s="435" t="str">
        <f>IF(G417="","",VLOOKUP(G417,Datos!$B$2:$C$21,2,FALSE))</f>
        <v/>
      </c>
      <c r="J417" s="435" t="str">
        <f t="shared" si="56"/>
        <v/>
      </c>
      <c r="K417" s="435" t="str">
        <f t="shared" si="57"/>
        <v/>
      </c>
      <c r="L417" s="435" t="str">
        <f t="shared" si="58"/>
        <v/>
      </c>
      <c r="M417" s="435" t="str">
        <f t="shared" si="54"/>
        <v/>
      </c>
      <c r="N417" s="435" t="str">
        <f t="shared" si="55"/>
        <v/>
      </c>
      <c r="O417" s="435" t="str">
        <f t="shared" si="59"/>
        <v/>
      </c>
      <c r="P417" s="157"/>
      <c r="Q417" s="524"/>
      <c r="R417" s="280"/>
    </row>
    <row r="418" spans="1:18" ht="33" customHeight="1" x14ac:dyDescent="0.25">
      <c r="A418" s="46"/>
      <c r="B418" s="150"/>
      <c r="C418" s="715"/>
      <c r="D418" s="716"/>
      <c r="E418" s="151"/>
      <c r="F418" s="150"/>
      <c r="G418" s="165"/>
      <c r="H418" s="523"/>
      <c r="I418" s="435" t="str">
        <f>IF(G418="","",VLOOKUP(G418,Datos!$B$2:$C$21,2,FALSE))</f>
        <v/>
      </c>
      <c r="J418" s="435" t="str">
        <f t="shared" si="56"/>
        <v/>
      </c>
      <c r="K418" s="435" t="str">
        <f t="shared" si="57"/>
        <v/>
      </c>
      <c r="L418" s="435" t="str">
        <f t="shared" si="58"/>
        <v/>
      </c>
      <c r="M418" s="435" t="str">
        <f t="shared" si="54"/>
        <v/>
      </c>
      <c r="N418" s="435" t="str">
        <f t="shared" si="55"/>
        <v/>
      </c>
      <c r="O418" s="435" t="str">
        <f t="shared" si="59"/>
        <v/>
      </c>
      <c r="P418" s="157"/>
      <c r="Q418" s="524"/>
      <c r="R418" s="280"/>
    </row>
    <row r="419" spans="1:18" ht="33" customHeight="1" x14ac:dyDescent="0.25">
      <c r="A419" s="46"/>
      <c r="B419" s="150"/>
      <c r="C419" s="715"/>
      <c r="D419" s="716"/>
      <c r="E419" s="151"/>
      <c r="F419" s="150"/>
      <c r="G419" s="165"/>
      <c r="H419" s="523"/>
      <c r="I419" s="435" t="str">
        <f>IF(G419="","",VLOOKUP(G419,Datos!$B$2:$C$21,2,FALSE))</f>
        <v/>
      </c>
      <c r="J419" s="435" t="str">
        <f t="shared" si="56"/>
        <v/>
      </c>
      <c r="K419" s="435" t="str">
        <f t="shared" si="57"/>
        <v/>
      </c>
      <c r="L419" s="435" t="str">
        <f t="shared" si="58"/>
        <v/>
      </c>
      <c r="M419" s="435" t="str">
        <f t="shared" si="54"/>
        <v/>
      </c>
      <c r="N419" s="435" t="str">
        <f t="shared" si="55"/>
        <v/>
      </c>
      <c r="O419" s="435" t="str">
        <f t="shared" si="59"/>
        <v/>
      </c>
      <c r="P419" s="157"/>
      <c r="Q419" s="524"/>
      <c r="R419" s="280"/>
    </row>
    <row r="420" spans="1:18" ht="33" customHeight="1" x14ac:dyDescent="0.25">
      <c r="A420" s="46"/>
      <c r="B420" s="150"/>
      <c r="C420" s="715"/>
      <c r="D420" s="716"/>
      <c r="E420" s="151"/>
      <c r="F420" s="150"/>
      <c r="G420" s="165"/>
      <c r="H420" s="523"/>
      <c r="I420" s="435" t="str">
        <f>IF(G420="","",VLOOKUP(G420,Datos!$B$2:$C$21,2,FALSE))</f>
        <v/>
      </c>
      <c r="J420" s="435" t="str">
        <f t="shared" si="56"/>
        <v/>
      </c>
      <c r="K420" s="435" t="str">
        <f t="shared" si="57"/>
        <v/>
      </c>
      <c r="L420" s="435" t="str">
        <f t="shared" si="58"/>
        <v/>
      </c>
      <c r="M420" s="435" t="str">
        <f t="shared" si="54"/>
        <v/>
      </c>
      <c r="N420" s="435" t="str">
        <f t="shared" si="55"/>
        <v/>
      </c>
      <c r="O420" s="435" t="str">
        <f t="shared" si="59"/>
        <v/>
      </c>
      <c r="P420" s="157"/>
      <c r="Q420" s="524"/>
      <c r="R420" s="280"/>
    </row>
    <row r="421" spans="1:18" ht="33" customHeight="1" x14ac:dyDescent="0.25">
      <c r="A421" s="46"/>
      <c r="B421" s="150"/>
      <c r="C421" s="715"/>
      <c r="D421" s="716"/>
      <c r="E421" s="151"/>
      <c r="F421" s="150"/>
      <c r="G421" s="165"/>
      <c r="H421" s="523"/>
      <c r="I421" s="435" t="str">
        <f>IF(G421="","",VLOOKUP(G421,Datos!$B$2:$C$21,2,FALSE))</f>
        <v/>
      </c>
      <c r="J421" s="435" t="str">
        <f t="shared" si="56"/>
        <v/>
      </c>
      <c r="K421" s="435" t="str">
        <f t="shared" si="57"/>
        <v/>
      </c>
      <c r="L421" s="435" t="str">
        <f t="shared" si="58"/>
        <v/>
      </c>
      <c r="M421" s="435" t="str">
        <f t="shared" si="54"/>
        <v/>
      </c>
      <c r="N421" s="435" t="str">
        <f t="shared" si="55"/>
        <v/>
      </c>
      <c r="O421" s="435" t="str">
        <f t="shared" si="59"/>
        <v/>
      </c>
      <c r="P421" s="157"/>
      <c r="Q421" s="524"/>
      <c r="R421" s="280"/>
    </row>
    <row r="422" spans="1:18" ht="33" customHeight="1" x14ac:dyDescent="0.25">
      <c r="A422" s="46"/>
      <c r="B422" s="150"/>
      <c r="C422" s="715"/>
      <c r="D422" s="716"/>
      <c r="E422" s="151"/>
      <c r="F422" s="150"/>
      <c r="G422" s="165"/>
      <c r="H422" s="523"/>
      <c r="I422" s="435" t="str">
        <f>IF(G422="","",VLOOKUP(G422,Datos!$B$2:$C$21,2,FALSE))</f>
        <v/>
      </c>
      <c r="J422" s="435" t="str">
        <f t="shared" si="56"/>
        <v/>
      </c>
      <c r="K422" s="435" t="str">
        <f t="shared" si="57"/>
        <v/>
      </c>
      <c r="L422" s="435" t="str">
        <f t="shared" si="58"/>
        <v/>
      </c>
      <c r="M422" s="435" t="str">
        <f t="shared" si="54"/>
        <v/>
      </c>
      <c r="N422" s="435" t="str">
        <f t="shared" si="55"/>
        <v/>
      </c>
      <c r="O422" s="435" t="str">
        <f t="shared" si="59"/>
        <v/>
      </c>
      <c r="P422" s="157"/>
      <c r="Q422" s="524"/>
      <c r="R422" s="280"/>
    </row>
    <row r="423" spans="1:18" ht="33" customHeight="1" x14ac:dyDescent="0.25">
      <c r="A423" s="46"/>
      <c r="B423" s="150"/>
      <c r="C423" s="715"/>
      <c r="D423" s="716"/>
      <c r="E423" s="151"/>
      <c r="F423" s="150"/>
      <c r="G423" s="165"/>
      <c r="H423" s="523"/>
      <c r="I423" s="435" t="str">
        <f>IF(G423="","",VLOOKUP(G423,Datos!$B$2:$C$21,2,FALSE))</f>
        <v/>
      </c>
      <c r="J423" s="435" t="str">
        <f t="shared" si="56"/>
        <v/>
      </c>
      <c r="K423" s="435" t="str">
        <f t="shared" si="57"/>
        <v/>
      </c>
      <c r="L423" s="435" t="str">
        <f t="shared" si="58"/>
        <v/>
      </c>
      <c r="M423" s="435" t="str">
        <f t="shared" si="54"/>
        <v/>
      </c>
      <c r="N423" s="435" t="str">
        <f t="shared" si="55"/>
        <v/>
      </c>
      <c r="O423" s="435" t="str">
        <f t="shared" si="59"/>
        <v/>
      </c>
      <c r="P423" s="157"/>
      <c r="Q423" s="524"/>
      <c r="R423" s="280"/>
    </row>
    <row r="424" spans="1:18" ht="33" customHeight="1" x14ac:dyDescent="0.25">
      <c r="A424" s="46"/>
      <c r="B424" s="150"/>
      <c r="C424" s="715"/>
      <c r="D424" s="716"/>
      <c r="E424" s="151"/>
      <c r="F424" s="150"/>
      <c r="G424" s="165"/>
      <c r="H424" s="523"/>
      <c r="I424" s="435" t="str">
        <f>IF(G424="","",VLOOKUP(G424,Datos!$B$2:$C$21,2,FALSE))</f>
        <v/>
      </c>
      <c r="J424" s="435" t="str">
        <f t="shared" si="56"/>
        <v/>
      </c>
      <c r="K424" s="435" t="str">
        <f t="shared" si="57"/>
        <v/>
      </c>
      <c r="L424" s="435" t="str">
        <f t="shared" si="58"/>
        <v/>
      </c>
      <c r="M424" s="435" t="str">
        <f t="shared" si="54"/>
        <v/>
      </c>
      <c r="N424" s="435" t="str">
        <f t="shared" si="55"/>
        <v/>
      </c>
      <c r="O424" s="435" t="str">
        <f t="shared" si="59"/>
        <v/>
      </c>
      <c r="P424" s="157"/>
      <c r="Q424" s="524"/>
      <c r="R424" s="280"/>
    </row>
    <row r="425" spans="1:18" ht="33" customHeight="1" x14ac:dyDescent="0.25">
      <c r="A425" s="46"/>
      <c r="B425" s="150"/>
      <c r="C425" s="715"/>
      <c r="D425" s="716"/>
      <c r="E425" s="151"/>
      <c r="F425" s="150"/>
      <c r="G425" s="165"/>
      <c r="H425" s="523"/>
      <c r="I425" s="435" t="str">
        <f>IF(G425="","",VLOOKUP(G425,Datos!$B$2:$C$21,2,FALSE))</f>
        <v/>
      </c>
      <c r="J425" s="435" t="str">
        <f t="shared" si="56"/>
        <v/>
      </c>
      <c r="K425" s="435" t="str">
        <f t="shared" si="57"/>
        <v/>
      </c>
      <c r="L425" s="435" t="str">
        <f t="shared" si="58"/>
        <v/>
      </c>
      <c r="M425" s="435" t="str">
        <f t="shared" si="54"/>
        <v/>
      </c>
      <c r="N425" s="435" t="str">
        <f t="shared" si="55"/>
        <v/>
      </c>
      <c r="O425" s="435" t="str">
        <f t="shared" si="59"/>
        <v/>
      </c>
      <c r="P425" s="157"/>
      <c r="Q425" s="524"/>
      <c r="R425" s="280"/>
    </row>
    <row r="426" spans="1:18" ht="33" customHeight="1" x14ac:dyDescent="0.25">
      <c r="A426" s="46"/>
      <c r="B426" s="150"/>
      <c r="C426" s="715"/>
      <c r="D426" s="716"/>
      <c r="E426" s="151"/>
      <c r="F426" s="150"/>
      <c r="G426" s="165"/>
      <c r="H426" s="523"/>
      <c r="I426" s="435" t="str">
        <f>IF(G426="","",VLOOKUP(G426,Datos!$B$2:$C$21,2,FALSE))</f>
        <v/>
      </c>
      <c r="J426" s="435" t="str">
        <f t="shared" si="56"/>
        <v/>
      </c>
      <c r="K426" s="435" t="str">
        <f t="shared" si="57"/>
        <v/>
      </c>
      <c r="L426" s="435" t="str">
        <f t="shared" si="58"/>
        <v/>
      </c>
      <c r="M426" s="435" t="str">
        <f t="shared" si="54"/>
        <v/>
      </c>
      <c r="N426" s="435" t="str">
        <f t="shared" si="55"/>
        <v/>
      </c>
      <c r="O426" s="435" t="str">
        <f t="shared" si="59"/>
        <v/>
      </c>
      <c r="P426" s="157"/>
      <c r="Q426" s="524"/>
      <c r="R426" s="280"/>
    </row>
    <row r="427" spans="1:18" ht="33" customHeight="1" x14ac:dyDescent="0.25">
      <c r="A427" s="46"/>
      <c r="B427" s="150"/>
      <c r="C427" s="715"/>
      <c r="D427" s="716"/>
      <c r="E427" s="151"/>
      <c r="F427" s="150"/>
      <c r="G427" s="165"/>
      <c r="H427" s="523"/>
      <c r="I427" s="435" t="str">
        <f>IF(G427="","",VLOOKUP(G427,Datos!$B$2:$C$21,2,FALSE))</f>
        <v/>
      </c>
      <c r="J427" s="435" t="str">
        <f t="shared" si="56"/>
        <v/>
      </c>
      <c r="K427" s="435" t="str">
        <f t="shared" si="57"/>
        <v/>
      </c>
      <c r="L427" s="435" t="str">
        <f t="shared" si="58"/>
        <v/>
      </c>
      <c r="M427" s="435" t="str">
        <f t="shared" si="54"/>
        <v/>
      </c>
      <c r="N427" s="435" t="str">
        <f t="shared" si="55"/>
        <v/>
      </c>
      <c r="O427" s="435" t="str">
        <f t="shared" si="59"/>
        <v/>
      </c>
      <c r="P427" s="157"/>
      <c r="Q427" s="524"/>
      <c r="R427" s="280"/>
    </row>
    <row r="428" spans="1:18" ht="33" customHeight="1" x14ac:dyDescent="0.25">
      <c r="A428" s="46"/>
      <c r="B428" s="150"/>
      <c r="C428" s="715"/>
      <c r="D428" s="716"/>
      <c r="E428" s="151"/>
      <c r="F428" s="150"/>
      <c r="G428" s="165"/>
      <c r="H428" s="523"/>
      <c r="I428" s="435" t="str">
        <f>IF(G428="","",VLOOKUP(G428,Datos!$B$2:$C$21,2,FALSE))</f>
        <v/>
      </c>
      <c r="J428" s="435" t="str">
        <f t="shared" si="56"/>
        <v/>
      </c>
      <c r="K428" s="435" t="str">
        <f t="shared" si="57"/>
        <v/>
      </c>
      <c r="L428" s="435" t="str">
        <f t="shared" si="58"/>
        <v/>
      </c>
      <c r="M428" s="435" t="str">
        <f t="shared" si="54"/>
        <v/>
      </c>
      <c r="N428" s="435" t="str">
        <f t="shared" si="55"/>
        <v/>
      </c>
      <c r="O428" s="435" t="str">
        <f t="shared" si="59"/>
        <v/>
      </c>
      <c r="P428" s="157"/>
      <c r="Q428" s="524"/>
      <c r="R428" s="280"/>
    </row>
    <row r="429" spans="1:18" ht="33" customHeight="1" x14ac:dyDescent="0.25">
      <c r="A429" s="46"/>
      <c r="B429" s="150"/>
      <c r="C429" s="715"/>
      <c r="D429" s="716"/>
      <c r="E429" s="151"/>
      <c r="F429" s="150"/>
      <c r="G429" s="165"/>
      <c r="H429" s="523"/>
      <c r="I429" s="435" t="str">
        <f>IF(G429="","",VLOOKUP(G429,Datos!$B$2:$C$21,2,FALSE))</f>
        <v/>
      </c>
      <c r="J429" s="435" t="str">
        <f t="shared" si="56"/>
        <v/>
      </c>
      <c r="K429" s="435" t="str">
        <f t="shared" si="57"/>
        <v/>
      </c>
      <c r="L429" s="435" t="str">
        <f t="shared" si="58"/>
        <v/>
      </c>
      <c r="M429" s="435" t="str">
        <f t="shared" si="54"/>
        <v/>
      </c>
      <c r="N429" s="435" t="str">
        <f t="shared" si="55"/>
        <v/>
      </c>
      <c r="O429" s="435" t="str">
        <f t="shared" si="59"/>
        <v/>
      </c>
      <c r="P429" s="157"/>
      <c r="Q429" s="524"/>
      <c r="R429" s="280"/>
    </row>
    <row r="430" spans="1:18" ht="33" customHeight="1" x14ac:dyDescent="0.25">
      <c r="A430" s="46"/>
      <c r="B430" s="150"/>
      <c r="C430" s="715"/>
      <c r="D430" s="716"/>
      <c r="E430" s="151"/>
      <c r="F430" s="150"/>
      <c r="G430" s="165"/>
      <c r="H430" s="523"/>
      <c r="I430" s="435" t="str">
        <f>IF(G430="","",VLOOKUP(G430,Datos!$B$2:$C$21,2,FALSE))</f>
        <v/>
      </c>
      <c r="J430" s="435" t="str">
        <f t="shared" si="56"/>
        <v/>
      </c>
      <c r="K430" s="435" t="str">
        <f t="shared" si="57"/>
        <v/>
      </c>
      <c r="L430" s="435" t="str">
        <f t="shared" si="58"/>
        <v/>
      </c>
      <c r="M430" s="435" t="str">
        <f t="shared" si="54"/>
        <v/>
      </c>
      <c r="N430" s="435" t="str">
        <f t="shared" si="55"/>
        <v/>
      </c>
      <c r="O430" s="435" t="str">
        <f t="shared" si="59"/>
        <v/>
      </c>
      <c r="P430" s="157"/>
      <c r="Q430" s="524"/>
      <c r="R430" s="280"/>
    </row>
    <row r="431" spans="1:18" ht="33" customHeight="1" x14ac:dyDescent="0.25">
      <c r="A431" s="46"/>
      <c r="B431" s="150"/>
      <c r="C431" s="715"/>
      <c r="D431" s="716"/>
      <c r="E431" s="151"/>
      <c r="F431" s="150"/>
      <c r="G431" s="165"/>
      <c r="H431" s="523"/>
      <c r="I431" s="435" t="str">
        <f>IF(G431="","",VLOOKUP(G431,Datos!$B$2:$C$21,2,FALSE))</f>
        <v/>
      </c>
      <c r="J431" s="435" t="str">
        <f t="shared" si="56"/>
        <v/>
      </c>
      <c r="K431" s="435" t="str">
        <f t="shared" si="57"/>
        <v/>
      </c>
      <c r="L431" s="435" t="str">
        <f t="shared" si="58"/>
        <v/>
      </c>
      <c r="M431" s="435" t="str">
        <f t="shared" si="54"/>
        <v/>
      </c>
      <c r="N431" s="435" t="str">
        <f t="shared" si="55"/>
        <v/>
      </c>
      <c r="O431" s="435" t="str">
        <f t="shared" si="59"/>
        <v/>
      </c>
      <c r="P431" s="157"/>
      <c r="Q431" s="524"/>
      <c r="R431" s="280"/>
    </row>
    <row r="432" spans="1:18" ht="33" customHeight="1" x14ac:dyDescent="0.25">
      <c r="A432" s="46"/>
      <c r="B432" s="150"/>
      <c r="C432" s="715"/>
      <c r="D432" s="716"/>
      <c r="E432" s="151"/>
      <c r="F432" s="150"/>
      <c r="G432" s="165"/>
      <c r="H432" s="523"/>
      <c r="I432" s="435" t="str">
        <f>IF(G432="","",VLOOKUP(G432,Datos!$B$2:$C$21,2,FALSE))</f>
        <v/>
      </c>
      <c r="J432" s="435" t="str">
        <f t="shared" si="56"/>
        <v/>
      </c>
      <c r="K432" s="435" t="str">
        <f t="shared" si="57"/>
        <v/>
      </c>
      <c r="L432" s="435" t="str">
        <f t="shared" si="58"/>
        <v/>
      </c>
      <c r="M432" s="435" t="str">
        <f t="shared" si="54"/>
        <v/>
      </c>
      <c r="N432" s="435" t="str">
        <f t="shared" si="55"/>
        <v/>
      </c>
      <c r="O432" s="435" t="str">
        <f t="shared" si="59"/>
        <v/>
      </c>
      <c r="P432" s="157"/>
      <c r="Q432" s="524"/>
      <c r="R432" s="280"/>
    </row>
    <row r="433" spans="1:18" ht="33" customHeight="1" x14ac:dyDescent="0.25">
      <c r="A433" s="46"/>
      <c r="B433" s="150"/>
      <c r="C433" s="715"/>
      <c r="D433" s="716"/>
      <c r="E433" s="151"/>
      <c r="F433" s="150"/>
      <c r="G433" s="165"/>
      <c r="H433" s="523"/>
      <c r="I433" s="435" t="str">
        <f>IF(G433="","",VLOOKUP(G433,Datos!$B$2:$C$21,2,FALSE))</f>
        <v/>
      </c>
      <c r="J433" s="435" t="str">
        <f t="shared" si="56"/>
        <v/>
      </c>
      <c r="K433" s="435" t="str">
        <f t="shared" si="57"/>
        <v/>
      </c>
      <c r="L433" s="435" t="str">
        <f t="shared" si="58"/>
        <v/>
      </c>
      <c r="M433" s="435" t="str">
        <f t="shared" si="54"/>
        <v/>
      </c>
      <c r="N433" s="435" t="str">
        <f t="shared" si="55"/>
        <v/>
      </c>
      <c r="O433" s="435" t="str">
        <f t="shared" si="59"/>
        <v/>
      </c>
      <c r="P433" s="157"/>
      <c r="Q433" s="524"/>
      <c r="R433" s="280"/>
    </row>
    <row r="434" spans="1:18" ht="33" customHeight="1" x14ac:dyDescent="0.25">
      <c r="A434" s="46"/>
      <c r="B434" s="150"/>
      <c r="C434" s="715"/>
      <c r="D434" s="716"/>
      <c r="E434" s="151"/>
      <c r="F434" s="150"/>
      <c r="G434" s="165"/>
      <c r="H434" s="523"/>
      <c r="I434" s="435" t="str">
        <f>IF(G434="","",VLOOKUP(G434,Datos!$B$2:$C$21,2,FALSE))</f>
        <v/>
      </c>
      <c r="J434" s="435" t="str">
        <f t="shared" si="56"/>
        <v/>
      </c>
      <c r="K434" s="435" t="str">
        <f t="shared" si="57"/>
        <v/>
      </c>
      <c r="L434" s="435" t="str">
        <f t="shared" si="58"/>
        <v/>
      </c>
      <c r="M434" s="435" t="str">
        <f t="shared" si="54"/>
        <v/>
      </c>
      <c r="N434" s="435" t="str">
        <f t="shared" si="55"/>
        <v/>
      </c>
      <c r="O434" s="435" t="str">
        <f t="shared" si="59"/>
        <v/>
      </c>
      <c r="P434" s="157"/>
      <c r="Q434" s="524"/>
      <c r="R434" s="280"/>
    </row>
    <row r="435" spans="1:18" ht="33" customHeight="1" x14ac:dyDescent="0.25">
      <c r="A435" s="46"/>
      <c r="B435" s="150"/>
      <c r="C435" s="715"/>
      <c r="D435" s="716"/>
      <c r="E435" s="151"/>
      <c r="F435" s="150"/>
      <c r="G435" s="165"/>
      <c r="H435" s="523"/>
      <c r="I435" s="435" t="str">
        <f>IF(G435="","",VLOOKUP(G435,Datos!$B$2:$C$21,2,FALSE))</f>
        <v/>
      </c>
      <c r="J435" s="435" t="str">
        <f t="shared" si="56"/>
        <v/>
      </c>
      <c r="K435" s="435" t="str">
        <f t="shared" si="57"/>
        <v/>
      </c>
      <c r="L435" s="435" t="str">
        <f t="shared" si="58"/>
        <v/>
      </c>
      <c r="M435" s="435" t="str">
        <f t="shared" si="54"/>
        <v/>
      </c>
      <c r="N435" s="435" t="str">
        <f t="shared" si="55"/>
        <v/>
      </c>
      <c r="O435" s="435" t="str">
        <f t="shared" si="59"/>
        <v/>
      </c>
      <c r="P435" s="157"/>
      <c r="Q435" s="524"/>
      <c r="R435" s="280"/>
    </row>
    <row r="436" spans="1:18" ht="33" customHeight="1" x14ac:dyDescent="0.25">
      <c r="A436" s="46"/>
      <c r="B436" s="150"/>
      <c r="C436" s="715"/>
      <c r="D436" s="716"/>
      <c r="E436" s="151"/>
      <c r="F436" s="150"/>
      <c r="G436" s="165"/>
      <c r="H436" s="523"/>
      <c r="I436" s="435" t="str">
        <f>IF(G436="","",VLOOKUP(G436,Datos!$B$2:$C$21,2,FALSE))</f>
        <v/>
      </c>
      <c r="J436" s="435" t="str">
        <f t="shared" si="56"/>
        <v/>
      </c>
      <c r="K436" s="435" t="str">
        <f t="shared" si="57"/>
        <v/>
      </c>
      <c r="L436" s="435" t="str">
        <f t="shared" si="58"/>
        <v/>
      </c>
      <c r="M436" s="435" t="str">
        <f t="shared" si="54"/>
        <v/>
      </c>
      <c r="N436" s="435" t="str">
        <f t="shared" si="55"/>
        <v/>
      </c>
      <c r="O436" s="435" t="str">
        <f t="shared" si="59"/>
        <v/>
      </c>
      <c r="P436" s="157"/>
      <c r="Q436" s="524"/>
      <c r="R436" s="280"/>
    </row>
    <row r="437" spans="1:18" ht="33" customHeight="1" x14ac:dyDescent="0.25">
      <c r="A437" s="46"/>
      <c r="B437" s="150"/>
      <c r="C437" s="715"/>
      <c r="D437" s="716"/>
      <c r="E437" s="151"/>
      <c r="F437" s="150"/>
      <c r="G437" s="165"/>
      <c r="H437" s="523"/>
      <c r="I437" s="435" t="str">
        <f>IF(G437="","",VLOOKUP(G437,Datos!$B$2:$C$21,2,FALSE))</f>
        <v/>
      </c>
      <c r="J437" s="435" t="str">
        <f t="shared" si="56"/>
        <v/>
      </c>
      <c r="K437" s="435" t="str">
        <f t="shared" si="57"/>
        <v/>
      </c>
      <c r="L437" s="435" t="str">
        <f t="shared" si="58"/>
        <v/>
      </c>
      <c r="M437" s="435" t="str">
        <f t="shared" si="54"/>
        <v/>
      </c>
      <c r="N437" s="435" t="str">
        <f t="shared" si="55"/>
        <v/>
      </c>
      <c r="O437" s="435" t="str">
        <f t="shared" si="59"/>
        <v/>
      </c>
      <c r="P437" s="157"/>
      <c r="Q437" s="524"/>
      <c r="R437" s="280"/>
    </row>
    <row r="438" spans="1:18" ht="33" customHeight="1" x14ac:dyDescent="0.25">
      <c r="A438" s="46"/>
      <c r="B438" s="150"/>
      <c r="C438" s="715"/>
      <c r="D438" s="716"/>
      <c r="E438" s="151"/>
      <c r="F438" s="150"/>
      <c r="G438" s="165"/>
      <c r="H438" s="523"/>
      <c r="I438" s="435" t="str">
        <f>IF(G438="","",VLOOKUP(G438,Datos!$B$2:$C$21,2,FALSE))</f>
        <v/>
      </c>
      <c r="J438" s="435" t="str">
        <f t="shared" si="56"/>
        <v/>
      </c>
      <c r="K438" s="435" t="str">
        <f t="shared" si="57"/>
        <v/>
      </c>
      <c r="L438" s="435" t="str">
        <f t="shared" si="58"/>
        <v/>
      </c>
      <c r="M438" s="435" t="str">
        <f t="shared" si="54"/>
        <v/>
      </c>
      <c r="N438" s="435" t="str">
        <f t="shared" si="55"/>
        <v/>
      </c>
      <c r="O438" s="435" t="str">
        <f t="shared" si="59"/>
        <v/>
      </c>
      <c r="P438" s="157"/>
      <c r="Q438" s="524"/>
      <c r="R438" s="280"/>
    </row>
    <row r="439" spans="1:18" ht="33" customHeight="1" x14ac:dyDescent="0.25">
      <c r="A439" s="46"/>
      <c r="B439" s="150"/>
      <c r="C439" s="715"/>
      <c r="D439" s="716"/>
      <c r="E439" s="151"/>
      <c r="F439" s="150"/>
      <c r="G439" s="165"/>
      <c r="H439" s="523"/>
      <c r="I439" s="435" t="str">
        <f>IF(G439="","",VLOOKUP(G439,Datos!$B$2:$C$21,2,FALSE))</f>
        <v/>
      </c>
      <c r="J439" s="435" t="str">
        <f t="shared" si="56"/>
        <v/>
      </c>
      <c r="K439" s="435" t="str">
        <f t="shared" si="57"/>
        <v/>
      </c>
      <c r="L439" s="435" t="str">
        <f t="shared" si="58"/>
        <v/>
      </c>
      <c r="M439" s="435" t="str">
        <f t="shared" si="54"/>
        <v/>
      </c>
      <c r="N439" s="435" t="str">
        <f t="shared" si="55"/>
        <v/>
      </c>
      <c r="O439" s="435" t="str">
        <f t="shared" si="59"/>
        <v/>
      </c>
      <c r="P439" s="157"/>
      <c r="Q439" s="524"/>
      <c r="R439" s="280"/>
    </row>
    <row r="440" spans="1:18" ht="33" customHeight="1" x14ac:dyDescent="0.25">
      <c r="A440" s="46"/>
      <c r="B440" s="150"/>
      <c r="C440" s="715"/>
      <c r="D440" s="716"/>
      <c r="E440" s="151"/>
      <c r="F440" s="150"/>
      <c r="G440" s="165"/>
      <c r="H440" s="523"/>
      <c r="I440" s="435" t="str">
        <f>IF(G440="","",VLOOKUP(G440,Datos!$B$2:$C$21,2,FALSE))</f>
        <v/>
      </c>
      <c r="J440" s="435" t="str">
        <f t="shared" si="56"/>
        <v/>
      </c>
      <c r="K440" s="435" t="str">
        <f t="shared" si="57"/>
        <v/>
      </c>
      <c r="L440" s="435" t="str">
        <f t="shared" si="58"/>
        <v/>
      </c>
      <c r="M440" s="435" t="str">
        <f t="shared" si="54"/>
        <v/>
      </c>
      <c r="N440" s="435" t="str">
        <f t="shared" si="55"/>
        <v/>
      </c>
      <c r="O440" s="435" t="str">
        <f t="shared" si="59"/>
        <v/>
      </c>
      <c r="P440" s="157"/>
      <c r="Q440" s="524"/>
      <c r="R440" s="280"/>
    </row>
    <row r="441" spans="1:18" ht="33" customHeight="1" x14ac:dyDescent="0.25">
      <c r="A441" s="46"/>
      <c r="B441" s="150"/>
      <c r="C441" s="715"/>
      <c r="D441" s="716"/>
      <c r="E441" s="151"/>
      <c r="F441" s="150"/>
      <c r="G441" s="165"/>
      <c r="H441" s="523"/>
      <c r="I441" s="435" t="str">
        <f>IF(G441="","",VLOOKUP(G441,Datos!$B$2:$C$21,2,FALSE))</f>
        <v/>
      </c>
      <c r="J441" s="435" t="str">
        <f t="shared" si="56"/>
        <v/>
      </c>
      <c r="K441" s="435" t="str">
        <f t="shared" si="57"/>
        <v/>
      </c>
      <c r="L441" s="435" t="str">
        <f t="shared" si="58"/>
        <v/>
      </c>
      <c r="M441" s="435" t="str">
        <f t="shared" si="54"/>
        <v/>
      </c>
      <c r="N441" s="435" t="str">
        <f t="shared" si="55"/>
        <v/>
      </c>
      <c r="O441" s="435" t="str">
        <f t="shared" si="59"/>
        <v/>
      </c>
      <c r="P441" s="157"/>
      <c r="Q441" s="524"/>
      <c r="R441" s="280"/>
    </row>
    <row r="442" spans="1:18" ht="33" customHeight="1" x14ac:dyDescent="0.25">
      <c r="A442" s="46"/>
      <c r="B442" s="150"/>
      <c r="C442" s="715"/>
      <c r="D442" s="716"/>
      <c r="E442" s="151"/>
      <c r="F442" s="150"/>
      <c r="G442" s="165"/>
      <c r="H442" s="523"/>
      <c r="I442" s="435" t="str">
        <f>IF(G442="","",VLOOKUP(G442,Datos!$B$2:$C$21,2,FALSE))</f>
        <v/>
      </c>
      <c r="J442" s="435" t="str">
        <f t="shared" si="56"/>
        <v/>
      </c>
      <c r="K442" s="435" t="str">
        <f t="shared" si="57"/>
        <v/>
      </c>
      <c r="L442" s="435" t="str">
        <f t="shared" si="58"/>
        <v/>
      </c>
      <c r="M442" s="435" t="str">
        <f t="shared" si="54"/>
        <v/>
      </c>
      <c r="N442" s="435" t="str">
        <f t="shared" si="55"/>
        <v/>
      </c>
      <c r="O442" s="435" t="str">
        <f t="shared" si="59"/>
        <v/>
      </c>
      <c r="P442" s="157"/>
      <c r="Q442" s="524"/>
      <c r="R442" s="280"/>
    </row>
    <row r="443" spans="1:18" ht="33" customHeight="1" x14ac:dyDescent="0.25">
      <c r="A443" s="46"/>
      <c r="B443" s="150"/>
      <c r="C443" s="715"/>
      <c r="D443" s="716"/>
      <c r="E443" s="151"/>
      <c r="F443" s="150"/>
      <c r="G443" s="165"/>
      <c r="H443" s="523"/>
      <c r="I443" s="435" t="str">
        <f>IF(G443="","",VLOOKUP(G443,Datos!$B$2:$C$21,2,FALSE))</f>
        <v/>
      </c>
      <c r="J443" s="435" t="str">
        <f t="shared" si="56"/>
        <v/>
      </c>
      <c r="K443" s="435" t="str">
        <f t="shared" si="57"/>
        <v/>
      </c>
      <c r="L443" s="435" t="str">
        <f t="shared" si="58"/>
        <v/>
      </c>
      <c r="M443" s="435" t="str">
        <f t="shared" si="54"/>
        <v/>
      </c>
      <c r="N443" s="435" t="str">
        <f t="shared" si="55"/>
        <v/>
      </c>
      <c r="O443" s="435" t="str">
        <f t="shared" si="59"/>
        <v/>
      </c>
      <c r="P443" s="157"/>
      <c r="Q443" s="524"/>
      <c r="R443" s="280"/>
    </row>
    <row r="444" spans="1:18" ht="33" customHeight="1" x14ac:dyDescent="0.25">
      <c r="A444" s="46"/>
      <c r="B444" s="150"/>
      <c r="C444" s="715"/>
      <c r="D444" s="716"/>
      <c r="E444" s="151"/>
      <c r="F444" s="150"/>
      <c r="G444" s="165"/>
      <c r="H444" s="523"/>
      <c r="I444" s="435" t="str">
        <f>IF(G444="","",VLOOKUP(G444,Datos!$B$2:$C$21,2,FALSE))</f>
        <v/>
      </c>
      <c r="J444" s="435" t="str">
        <f t="shared" si="56"/>
        <v/>
      </c>
      <c r="K444" s="435" t="str">
        <f t="shared" si="57"/>
        <v/>
      </c>
      <c r="L444" s="435" t="str">
        <f t="shared" si="58"/>
        <v/>
      </c>
      <c r="M444" s="435" t="str">
        <f t="shared" si="54"/>
        <v/>
      </c>
      <c r="N444" s="435" t="str">
        <f t="shared" si="55"/>
        <v/>
      </c>
      <c r="O444" s="435" t="str">
        <f t="shared" si="59"/>
        <v/>
      </c>
      <c r="P444" s="157"/>
      <c r="Q444" s="524"/>
      <c r="R444" s="280"/>
    </row>
    <row r="445" spans="1:18" ht="33" customHeight="1" x14ac:dyDescent="0.25">
      <c r="A445" s="46"/>
      <c r="B445" s="150"/>
      <c r="C445" s="715"/>
      <c r="D445" s="716"/>
      <c r="E445" s="151"/>
      <c r="F445" s="150"/>
      <c r="G445" s="165"/>
      <c r="H445" s="523"/>
      <c r="I445" s="435" t="str">
        <f>IF(G445="","",VLOOKUP(G445,Datos!$B$2:$C$21,2,FALSE))</f>
        <v/>
      </c>
      <c r="J445" s="435" t="str">
        <f t="shared" si="56"/>
        <v/>
      </c>
      <c r="K445" s="435" t="str">
        <f t="shared" si="57"/>
        <v/>
      </c>
      <c r="L445" s="435" t="str">
        <f t="shared" si="58"/>
        <v/>
      </c>
      <c r="M445" s="435" t="str">
        <f t="shared" si="54"/>
        <v/>
      </c>
      <c r="N445" s="435" t="str">
        <f t="shared" si="55"/>
        <v/>
      </c>
      <c r="O445" s="435" t="str">
        <f t="shared" si="59"/>
        <v/>
      </c>
      <c r="P445" s="157"/>
      <c r="Q445" s="524"/>
      <c r="R445" s="280"/>
    </row>
    <row r="446" spans="1:18" ht="33" customHeight="1" x14ac:dyDescent="0.25">
      <c r="A446" s="46"/>
      <c r="B446" s="150"/>
      <c r="C446" s="715"/>
      <c r="D446" s="716"/>
      <c r="E446" s="151"/>
      <c r="F446" s="150"/>
      <c r="G446" s="165"/>
      <c r="H446" s="523"/>
      <c r="I446" s="435" t="str">
        <f>IF(G446="","",VLOOKUP(G446,Datos!$B$2:$C$21,2,FALSE))</f>
        <v/>
      </c>
      <c r="J446" s="435" t="str">
        <f t="shared" si="56"/>
        <v/>
      </c>
      <c r="K446" s="435" t="str">
        <f t="shared" si="57"/>
        <v/>
      </c>
      <c r="L446" s="435" t="str">
        <f t="shared" si="58"/>
        <v/>
      </c>
      <c r="M446" s="435" t="str">
        <f t="shared" si="54"/>
        <v/>
      </c>
      <c r="N446" s="435" t="str">
        <f t="shared" si="55"/>
        <v/>
      </c>
      <c r="O446" s="435" t="str">
        <f t="shared" si="59"/>
        <v/>
      </c>
      <c r="P446" s="157"/>
      <c r="Q446" s="524"/>
      <c r="R446" s="280"/>
    </row>
    <row r="447" spans="1:18" ht="33" customHeight="1" x14ac:dyDescent="0.25">
      <c r="A447" s="46"/>
      <c r="B447" s="150"/>
      <c r="C447" s="715"/>
      <c r="D447" s="716"/>
      <c r="E447" s="151"/>
      <c r="F447" s="150"/>
      <c r="G447" s="165"/>
      <c r="H447" s="523"/>
      <c r="I447" s="435" t="str">
        <f>IF(G447="","",VLOOKUP(G447,Datos!$B$2:$C$21,2,FALSE))</f>
        <v/>
      </c>
      <c r="J447" s="435" t="str">
        <f t="shared" si="56"/>
        <v/>
      </c>
      <c r="K447" s="435" t="str">
        <f t="shared" si="57"/>
        <v/>
      </c>
      <c r="L447" s="435" t="str">
        <f t="shared" si="58"/>
        <v/>
      </c>
      <c r="M447" s="435" t="str">
        <f t="shared" si="54"/>
        <v/>
      </c>
      <c r="N447" s="435" t="str">
        <f t="shared" si="55"/>
        <v/>
      </c>
      <c r="O447" s="435" t="str">
        <f t="shared" si="59"/>
        <v/>
      </c>
      <c r="P447" s="157"/>
      <c r="Q447" s="524"/>
      <c r="R447" s="280"/>
    </row>
    <row r="448" spans="1:18" ht="33" customHeight="1" x14ac:dyDescent="0.25">
      <c r="A448" s="46"/>
      <c r="B448" s="150"/>
      <c r="C448" s="715"/>
      <c r="D448" s="716"/>
      <c r="E448" s="151"/>
      <c r="F448" s="150"/>
      <c r="G448" s="165"/>
      <c r="H448" s="523"/>
      <c r="I448" s="435" t="str">
        <f>IF(G448="","",VLOOKUP(G448,Datos!$B$2:$C$21,2,FALSE))</f>
        <v/>
      </c>
      <c r="J448" s="435" t="str">
        <f t="shared" si="56"/>
        <v/>
      </c>
      <c r="K448" s="435" t="str">
        <f t="shared" si="57"/>
        <v/>
      </c>
      <c r="L448" s="435" t="str">
        <f t="shared" si="58"/>
        <v/>
      </c>
      <c r="M448" s="435" t="str">
        <f t="shared" si="54"/>
        <v/>
      </c>
      <c r="N448" s="435" t="str">
        <f t="shared" si="55"/>
        <v/>
      </c>
      <c r="O448" s="435" t="str">
        <f t="shared" si="59"/>
        <v/>
      </c>
      <c r="P448" s="157"/>
      <c r="Q448" s="524"/>
      <c r="R448" s="280"/>
    </row>
    <row r="449" spans="1:18" ht="33" customHeight="1" x14ac:dyDescent="0.25">
      <c r="A449" s="46"/>
      <c r="B449" s="150"/>
      <c r="C449" s="715"/>
      <c r="D449" s="716"/>
      <c r="E449" s="151"/>
      <c r="F449" s="150"/>
      <c r="G449" s="165"/>
      <c r="H449" s="523"/>
      <c r="I449" s="435" t="str">
        <f>IF(G449="","",VLOOKUP(G449,Datos!$B$2:$C$21,2,FALSE))</f>
        <v/>
      </c>
      <c r="J449" s="435" t="str">
        <f t="shared" si="56"/>
        <v/>
      </c>
      <c r="K449" s="435" t="str">
        <f t="shared" si="57"/>
        <v/>
      </c>
      <c r="L449" s="435" t="str">
        <f t="shared" si="58"/>
        <v/>
      </c>
      <c r="M449" s="435" t="str">
        <f t="shared" si="54"/>
        <v/>
      </c>
      <c r="N449" s="435" t="str">
        <f t="shared" si="55"/>
        <v/>
      </c>
      <c r="O449" s="435" t="str">
        <f t="shared" si="59"/>
        <v/>
      </c>
      <c r="P449" s="157"/>
      <c r="Q449" s="524"/>
      <c r="R449" s="280"/>
    </row>
    <row r="450" spans="1:18" ht="33" customHeight="1" x14ac:dyDescent="0.25">
      <c r="A450" s="46"/>
      <c r="B450" s="150"/>
      <c r="C450" s="715"/>
      <c r="D450" s="716"/>
      <c r="E450" s="151"/>
      <c r="F450" s="150"/>
      <c r="G450" s="165"/>
      <c r="H450" s="523"/>
      <c r="I450" s="435" t="str">
        <f>IF(G450="","",VLOOKUP(G450,Datos!$B$2:$C$21,2,FALSE))</f>
        <v/>
      </c>
      <c r="J450" s="435" t="str">
        <f t="shared" si="56"/>
        <v/>
      </c>
      <c r="K450" s="435" t="str">
        <f t="shared" si="57"/>
        <v/>
      </c>
      <c r="L450" s="435" t="str">
        <f t="shared" si="58"/>
        <v/>
      </c>
      <c r="M450" s="435" t="str">
        <f t="shared" si="54"/>
        <v/>
      </c>
      <c r="N450" s="435" t="str">
        <f t="shared" si="55"/>
        <v/>
      </c>
      <c r="O450" s="435" t="str">
        <f t="shared" si="59"/>
        <v/>
      </c>
      <c r="P450" s="157"/>
      <c r="Q450" s="524"/>
      <c r="R450" s="280"/>
    </row>
    <row r="451" spans="1:18" ht="33" customHeight="1" x14ac:dyDescent="0.25">
      <c r="A451" s="46"/>
      <c r="B451" s="150"/>
      <c r="C451" s="715"/>
      <c r="D451" s="716"/>
      <c r="E451" s="151"/>
      <c r="F451" s="150"/>
      <c r="G451" s="165"/>
      <c r="H451" s="523"/>
      <c r="I451" s="435" t="str">
        <f>IF(G451="","",VLOOKUP(G451,Datos!$B$2:$C$21,2,FALSE))</f>
        <v/>
      </c>
      <c r="J451" s="435" t="str">
        <f t="shared" si="56"/>
        <v/>
      </c>
      <c r="K451" s="435" t="str">
        <f t="shared" si="57"/>
        <v/>
      </c>
      <c r="L451" s="435" t="str">
        <f t="shared" si="58"/>
        <v/>
      </c>
      <c r="M451" s="435" t="str">
        <f t="shared" si="54"/>
        <v/>
      </c>
      <c r="N451" s="435" t="str">
        <f t="shared" si="55"/>
        <v/>
      </c>
      <c r="O451" s="435" t="str">
        <f t="shared" si="59"/>
        <v/>
      </c>
      <c r="P451" s="157"/>
      <c r="Q451" s="524"/>
      <c r="R451" s="280"/>
    </row>
    <row r="452" spans="1:18" ht="33" customHeight="1" x14ac:dyDescent="0.25">
      <c r="A452" s="46"/>
      <c r="B452" s="150"/>
      <c r="C452" s="715"/>
      <c r="D452" s="716"/>
      <c r="E452" s="151"/>
      <c r="F452" s="150"/>
      <c r="G452" s="165"/>
      <c r="H452" s="523"/>
      <c r="I452" s="435" t="str">
        <f>IF(G452="","",VLOOKUP(G452,Datos!$B$2:$C$21,2,FALSE))</f>
        <v/>
      </c>
      <c r="J452" s="435" t="str">
        <f t="shared" si="56"/>
        <v/>
      </c>
      <c r="K452" s="435" t="str">
        <f t="shared" si="57"/>
        <v/>
      </c>
      <c r="L452" s="435" t="str">
        <f t="shared" si="58"/>
        <v/>
      </c>
      <c r="M452" s="435" t="str">
        <f t="shared" si="54"/>
        <v/>
      </c>
      <c r="N452" s="435" t="str">
        <f t="shared" si="55"/>
        <v/>
      </c>
      <c r="O452" s="435" t="str">
        <f t="shared" si="59"/>
        <v/>
      </c>
      <c r="P452" s="157"/>
      <c r="Q452" s="524"/>
      <c r="R452" s="280"/>
    </row>
    <row r="453" spans="1:18" ht="33" customHeight="1" x14ac:dyDescent="0.25">
      <c r="A453" s="46"/>
      <c r="B453" s="150"/>
      <c r="C453" s="715"/>
      <c r="D453" s="716"/>
      <c r="E453" s="151"/>
      <c r="F453" s="150"/>
      <c r="G453" s="165"/>
      <c r="H453" s="523"/>
      <c r="I453" s="435" t="str">
        <f>IF(G453="","",VLOOKUP(G453,Datos!$B$2:$C$21,2,FALSE))</f>
        <v/>
      </c>
      <c r="J453" s="435" t="str">
        <f t="shared" si="56"/>
        <v/>
      </c>
      <c r="K453" s="435" t="str">
        <f t="shared" si="57"/>
        <v/>
      </c>
      <c r="L453" s="435" t="str">
        <f t="shared" si="58"/>
        <v/>
      </c>
      <c r="M453" s="435" t="str">
        <f t="shared" si="54"/>
        <v/>
      </c>
      <c r="N453" s="435" t="str">
        <f t="shared" si="55"/>
        <v/>
      </c>
      <c r="O453" s="435" t="str">
        <f t="shared" si="59"/>
        <v/>
      </c>
      <c r="P453" s="157"/>
      <c r="Q453" s="524"/>
      <c r="R453" s="280"/>
    </row>
    <row r="454" spans="1:18" ht="33" customHeight="1" x14ac:dyDescent="0.25">
      <c r="A454" s="46"/>
      <c r="B454" s="150"/>
      <c r="C454" s="715"/>
      <c r="D454" s="716"/>
      <c r="E454" s="151"/>
      <c r="F454" s="150"/>
      <c r="G454" s="165"/>
      <c r="H454" s="523"/>
      <c r="I454" s="435" t="str">
        <f>IF(G454="","",VLOOKUP(G454,Datos!$B$2:$C$21,2,FALSE))</f>
        <v/>
      </c>
      <c r="J454" s="435" t="str">
        <f t="shared" si="56"/>
        <v/>
      </c>
      <c r="K454" s="435" t="str">
        <f t="shared" si="57"/>
        <v/>
      </c>
      <c r="L454" s="435" t="str">
        <f t="shared" si="58"/>
        <v/>
      </c>
      <c r="M454" s="435" t="str">
        <f t="shared" si="54"/>
        <v/>
      </c>
      <c r="N454" s="435" t="str">
        <f t="shared" si="55"/>
        <v/>
      </c>
      <c r="O454" s="435" t="str">
        <f t="shared" si="59"/>
        <v/>
      </c>
      <c r="P454" s="157"/>
      <c r="Q454" s="524"/>
      <c r="R454" s="280"/>
    </row>
    <row r="455" spans="1:18" ht="33" customHeight="1" x14ac:dyDescent="0.25">
      <c r="A455" s="46"/>
      <c r="B455" s="150"/>
      <c r="C455" s="715"/>
      <c r="D455" s="716"/>
      <c r="E455" s="151"/>
      <c r="F455" s="150"/>
      <c r="G455" s="165"/>
      <c r="H455" s="523"/>
      <c r="I455" s="435" t="str">
        <f>IF(G455="","",VLOOKUP(G455,Datos!$B$2:$C$21,2,FALSE))</f>
        <v/>
      </c>
      <c r="J455" s="435" t="str">
        <f t="shared" si="56"/>
        <v/>
      </c>
      <c r="K455" s="435" t="str">
        <f t="shared" si="57"/>
        <v/>
      </c>
      <c r="L455" s="435" t="str">
        <f t="shared" si="58"/>
        <v/>
      </c>
      <c r="M455" s="435" t="str">
        <f t="shared" si="54"/>
        <v/>
      </c>
      <c r="N455" s="435" t="str">
        <f t="shared" si="55"/>
        <v/>
      </c>
      <c r="O455" s="435" t="str">
        <f t="shared" si="59"/>
        <v/>
      </c>
      <c r="P455" s="157"/>
      <c r="Q455" s="524"/>
      <c r="R455" s="280"/>
    </row>
    <row r="456" spans="1:18" ht="33" customHeight="1" x14ac:dyDescent="0.25">
      <c r="A456" s="46"/>
      <c r="B456" s="150"/>
      <c r="C456" s="715"/>
      <c r="D456" s="716"/>
      <c r="E456" s="151"/>
      <c r="F456" s="150"/>
      <c r="G456" s="165"/>
      <c r="H456" s="523"/>
      <c r="I456" s="435" t="str">
        <f>IF(G456="","",VLOOKUP(G456,Datos!$B$2:$C$21,2,FALSE))</f>
        <v/>
      </c>
      <c r="J456" s="435" t="str">
        <f t="shared" si="56"/>
        <v/>
      </c>
      <c r="K456" s="435" t="str">
        <f t="shared" si="57"/>
        <v/>
      </c>
      <c r="L456" s="435" t="str">
        <f t="shared" si="58"/>
        <v/>
      </c>
      <c r="M456" s="435" t="str">
        <f t="shared" si="54"/>
        <v/>
      </c>
      <c r="N456" s="435" t="str">
        <f t="shared" si="55"/>
        <v/>
      </c>
      <c r="O456" s="435" t="str">
        <f t="shared" si="59"/>
        <v/>
      </c>
      <c r="P456" s="157"/>
      <c r="Q456" s="524"/>
      <c r="R456" s="280"/>
    </row>
    <row r="457" spans="1:18" ht="33" customHeight="1" x14ac:dyDescent="0.25">
      <c r="A457" s="46"/>
      <c r="B457" s="150"/>
      <c r="C457" s="715"/>
      <c r="D457" s="716"/>
      <c r="E457" s="151"/>
      <c r="F457" s="150"/>
      <c r="G457" s="165"/>
      <c r="H457" s="523"/>
      <c r="I457" s="435" t="str">
        <f>IF(G457="","",VLOOKUP(G457,Datos!$B$2:$C$21,2,FALSE))</f>
        <v/>
      </c>
      <c r="J457" s="435" t="str">
        <f t="shared" si="56"/>
        <v/>
      </c>
      <c r="K457" s="435" t="str">
        <f t="shared" si="57"/>
        <v/>
      </c>
      <c r="L457" s="435" t="str">
        <f t="shared" si="58"/>
        <v/>
      </c>
      <c r="M457" s="435" t="str">
        <f t="shared" si="54"/>
        <v/>
      </c>
      <c r="N457" s="435" t="str">
        <f t="shared" si="55"/>
        <v/>
      </c>
      <c r="O457" s="435" t="str">
        <f t="shared" si="59"/>
        <v/>
      </c>
      <c r="P457" s="157"/>
      <c r="Q457" s="524"/>
      <c r="R457" s="280"/>
    </row>
    <row r="458" spans="1:18" ht="33" customHeight="1" x14ac:dyDescent="0.25">
      <c r="A458" s="46"/>
      <c r="B458" s="150"/>
      <c r="C458" s="715"/>
      <c r="D458" s="716"/>
      <c r="E458" s="151"/>
      <c r="F458" s="150"/>
      <c r="G458" s="165"/>
      <c r="H458" s="523"/>
      <c r="I458" s="435" t="str">
        <f>IF(G458="","",VLOOKUP(G458,Datos!$B$2:$C$21,2,FALSE))</f>
        <v/>
      </c>
      <c r="J458" s="435" t="str">
        <f t="shared" si="56"/>
        <v/>
      </c>
      <c r="K458" s="435" t="str">
        <f t="shared" si="57"/>
        <v/>
      </c>
      <c r="L458" s="435" t="str">
        <f t="shared" si="58"/>
        <v/>
      </c>
      <c r="M458" s="435" t="str">
        <f t="shared" si="54"/>
        <v/>
      </c>
      <c r="N458" s="435" t="str">
        <f t="shared" si="55"/>
        <v/>
      </c>
      <c r="O458" s="435" t="str">
        <f t="shared" si="59"/>
        <v/>
      </c>
      <c r="P458" s="157"/>
      <c r="Q458" s="524"/>
      <c r="R458" s="280"/>
    </row>
    <row r="459" spans="1:18" ht="33" customHeight="1" x14ac:dyDescent="0.25">
      <c r="A459" s="46"/>
      <c r="B459" s="150"/>
      <c r="C459" s="715"/>
      <c r="D459" s="716"/>
      <c r="E459" s="151"/>
      <c r="F459" s="150"/>
      <c r="G459" s="165"/>
      <c r="H459" s="523"/>
      <c r="I459" s="435" t="str">
        <f>IF(G459="","",VLOOKUP(G459,Datos!$B$2:$C$21,2,FALSE))</f>
        <v/>
      </c>
      <c r="J459" s="435" t="str">
        <f t="shared" si="56"/>
        <v/>
      </c>
      <c r="K459" s="435" t="str">
        <f t="shared" si="57"/>
        <v/>
      </c>
      <c r="L459" s="435" t="str">
        <f t="shared" si="58"/>
        <v/>
      </c>
      <c r="M459" s="435" t="str">
        <f t="shared" si="54"/>
        <v/>
      </c>
      <c r="N459" s="435" t="str">
        <f t="shared" si="55"/>
        <v/>
      </c>
      <c r="O459" s="435" t="str">
        <f t="shared" si="59"/>
        <v/>
      </c>
      <c r="P459" s="157"/>
      <c r="Q459" s="524"/>
      <c r="R459" s="280"/>
    </row>
    <row r="460" spans="1:18" ht="33" customHeight="1" x14ac:dyDescent="0.25">
      <c r="A460" s="46"/>
      <c r="B460" s="150"/>
      <c r="C460" s="715"/>
      <c r="D460" s="716"/>
      <c r="E460" s="151"/>
      <c r="F460" s="150"/>
      <c r="G460" s="165"/>
      <c r="H460" s="523"/>
      <c r="I460" s="435" t="str">
        <f>IF(G460="","",VLOOKUP(G460,Datos!$B$2:$C$21,2,FALSE))</f>
        <v/>
      </c>
      <c r="J460" s="435" t="str">
        <f t="shared" si="56"/>
        <v/>
      </c>
      <c r="K460" s="435" t="str">
        <f t="shared" si="57"/>
        <v/>
      </c>
      <c r="L460" s="435" t="str">
        <f t="shared" si="58"/>
        <v/>
      </c>
      <c r="M460" s="435" t="str">
        <f t="shared" si="54"/>
        <v/>
      </c>
      <c r="N460" s="435" t="str">
        <f t="shared" si="55"/>
        <v/>
      </c>
      <c r="O460" s="435" t="str">
        <f t="shared" si="59"/>
        <v/>
      </c>
      <c r="P460" s="157"/>
      <c r="Q460" s="524"/>
      <c r="R460" s="280"/>
    </row>
    <row r="461" spans="1:18" ht="33" customHeight="1" x14ac:dyDescent="0.25">
      <c r="A461" s="46"/>
      <c r="B461" s="150"/>
      <c r="C461" s="715"/>
      <c r="D461" s="716"/>
      <c r="E461" s="151"/>
      <c r="F461" s="150"/>
      <c r="G461" s="165"/>
      <c r="H461" s="523"/>
      <c r="I461" s="435" t="str">
        <f>IF(G461="","",VLOOKUP(G461,Datos!$B$2:$C$21,2,FALSE))</f>
        <v/>
      </c>
      <c r="J461" s="435" t="str">
        <f t="shared" si="56"/>
        <v/>
      </c>
      <c r="K461" s="435" t="str">
        <f t="shared" si="57"/>
        <v/>
      </c>
      <c r="L461" s="435" t="str">
        <f t="shared" si="58"/>
        <v/>
      </c>
      <c r="M461" s="435" t="str">
        <f t="shared" ref="M461:M511" si="60">IF(ISNUMBER(I461),(J461*8.33%),"")</f>
        <v/>
      </c>
      <c r="N461" s="435" t="str">
        <f t="shared" ref="N461:N511" si="61">IF(ISNUMBER(I461),(J461*9.15%),"")</f>
        <v/>
      </c>
      <c r="O461" s="435" t="str">
        <f t="shared" si="59"/>
        <v/>
      </c>
      <c r="P461" s="157"/>
      <c r="Q461" s="524"/>
      <c r="R461" s="280"/>
    </row>
    <row r="462" spans="1:18" ht="33" customHeight="1" x14ac:dyDescent="0.25">
      <c r="A462" s="46"/>
      <c r="B462" s="150"/>
      <c r="C462" s="715"/>
      <c r="D462" s="716"/>
      <c r="E462" s="151"/>
      <c r="F462" s="150"/>
      <c r="G462" s="165"/>
      <c r="H462" s="523"/>
      <c r="I462" s="435" t="str">
        <f>IF(G462="","",VLOOKUP(G462,Datos!$B$2:$C$21,2,FALSE))</f>
        <v/>
      </c>
      <c r="J462" s="435" t="str">
        <f t="shared" si="56"/>
        <v/>
      </c>
      <c r="K462" s="435" t="str">
        <f t="shared" si="57"/>
        <v/>
      </c>
      <c r="L462" s="435" t="str">
        <f t="shared" si="58"/>
        <v/>
      </c>
      <c r="M462" s="435" t="str">
        <f t="shared" si="60"/>
        <v/>
      </c>
      <c r="N462" s="435" t="str">
        <f t="shared" si="61"/>
        <v/>
      </c>
      <c r="O462" s="435" t="str">
        <f t="shared" si="59"/>
        <v/>
      </c>
      <c r="P462" s="157"/>
      <c r="Q462" s="524"/>
      <c r="R462" s="280"/>
    </row>
    <row r="463" spans="1:18" ht="33" customHeight="1" x14ac:dyDescent="0.25">
      <c r="A463" s="46"/>
      <c r="B463" s="150"/>
      <c r="C463" s="715"/>
      <c r="D463" s="716"/>
      <c r="E463" s="151"/>
      <c r="F463" s="150"/>
      <c r="G463" s="165"/>
      <c r="H463" s="523"/>
      <c r="I463" s="435" t="str">
        <f>IF(G463="","",VLOOKUP(G463,Datos!$B$2:$C$21,2,FALSE))</f>
        <v/>
      </c>
      <c r="J463" s="435" t="str">
        <f t="shared" si="56"/>
        <v/>
      </c>
      <c r="K463" s="435" t="str">
        <f t="shared" si="57"/>
        <v/>
      </c>
      <c r="L463" s="435" t="str">
        <f t="shared" si="58"/>
        <v/>
      </c>
      <c r="M463" s="435" t="str">
        <f t="shared" si="60"/>
        <v/>
      </c>
      <c r="N463" s="435" t="str">
        <f t="shared" si="61"/>
        <v/>
      </c>
      <c r="O463" s="435" t="str">
        <f t="shared" si="59"/>
        <v/>
      </c>
      <c r="P463" s="157"/>
      <c r="Q463" s="524"/>
      <c r="R463" s="280"/>
    </row>
    <row r="464" spans="1:18" ht="33" customHeight="1" x14ac:dyDescent="0.25">
      <c r="A464" s="46"/>
      <c r="B464" s="150"/>
      <c r="C464" s="715"/>
      <c r="D464" s="716"/>
      <c r="E464" s="151"/>
      <c r="F464" s="150"/>
      <c r="G464" s="165"/>
      <c r="H464" s="523"/>
      <c r="I464" s="435" t="str">
        <f>IF(G464="","",VLOOKUP(G464,Datos!$B$2:$C$21,2,FALSE))</f>
        <v/>
      </c>
      <c r="J464" s="435" t="str">
        <f t="shared" si="56"/>
        <v/>
      </c>
      <c r="K464" s="435" t="str">
        <f t="shared" si="57"/>
        <v/>
      </c>
      <c r="L464" s="435" t="str">
        <f t="shared" si="58"/>
        <v/>
      </c>
      <c r="M464" s="435" t="str">
        <f t="shared" si="60"/>
        <v/>
      </c>
      <c r="N464" s="435" t="str">
        <f t="shared" si="61"/>
        <v/>
      </c>
      <c r="O464" s="435" t="str">
        <f t="shared" si="59"/>
        <v/>
      </c>
      <c r="P464" s="157"/>
      <c r="Q464" s="524"/>
      <c r="R464" s="280"/>
    </row>
    <row r="465" spans="1:18" ht="33" customHeight="1" x14ac:dyDescent="0.25">
      <c r="A465" s="46"/>
      <c r="B465" s="150"/>
      <c r="C465" s="715"/>
      <c r="D465" s="716"/>
      <c r="E465" s="151"/>
      <c r="F465" s="150"/>
      <c r="G465" s="165"/>
      <c r="H465" s="523"/>
      <c r="I465" s="435" t="str">
        <f>IF(G465="","",VLOOKUP(G465,Datos!$B$2:$C$21,2,FALSE))</f>
        <v/>
      </c>
      <c r="J465" s="435" t="str">
        <f t="shared" si="56"/>
        <v/>
      </c>
      <c r="K465" s="435" t="str">
        <f t="shared" si="57"/>
        <v/>
      </c>
      <c r="L465" s="435" t="str">
        <f t="shared" si="58"/>
        <v/>
      </c>
      <c r="M465" s="435" t="str">
        <f t="shared" si="60"/>
        <v/>
      </c>
      <c r="N465" s="435" t="str">
        <f t="shared" si="61"/>
        <v/>
      </c>
      <c r="O465" s="435" t="str">
        <f t="shared" si="59"/>
        <v/>
      </c>
      <c r="P465" s="157"/>
      <c r="Q465" s="524"/>
      <c r="R465" s="280"/>
    </row>
    <row r="466" spans="1:18" ht="33" customHeight="1" x14ac:dyDescent="0.25">
      <c r="A466" s="46"/>
      <c r="B466" s="150"/>
      <c r="C466" s="715"/>
      <c r="D466" s="716"/>
      <c r="E466" s="151"/>
      <c r="F466" s="150"/>
      <c r="G466" s="165"/>
      <c r="H466" s="523"/>
      <c r="I466" s="435" t="str">
        <f>IF(G466="","",VLOOKUP(G466,Datos!$B$2:$C$21,2,FALSE))</f>
        <v/>
      </c>
      <c r="J466" s="435" t="str">
        <f t="shared" si="56"/>
        <v/>
      </c>
      <c r="K466" s="435" t="str">
        <f t="shared" si="57"/>
        <v/>
      </c>
      <c r="L466" s="435" t="str">
        <f t="shared" si="58"/>
        <v/>
      </c>
      <c r="M466" s="435" t="str">
        <f t="shared" si="60"/>
        <v/>
      </c>
      <c r="N466" s="435" t="str">
        <f t="shared" si="61"/>
        <v/>
      </c>
      <c r="O466" s="435" t="str">
        <f t="shared" si="59"/>
        <v/>
      </c>
      <c r="P466" s="157"/>
      <c r="Q466" s="524"/>
      <c r="R466" s="280"/>
    </row>
    <row r="467" spans="1:18" ht="33" customHeight="1" x14ac:dyDescent="0.25">
      <c r="A467" s="46"/>
      <c r="B467" s="150"/>
      <c r="C467" s="715"/>
      <c r="D467" s="716"/>
      <c r="E467" s="151"/>
      <c r="F467" s="150"/>
      <c r="G467" s="165"/>
      <c r="H467" s="523"/>
      <c r="I467" s="435" t="str">
        <f>IF(G467="","",VLOOKUP(G467,Datos!$B$2:$C$21,2,FALSE))</f>
        <v/>
      </c>
      <c r="J467" s="435" t="str">
        <f t="shared" si="56"/>
        <v/>
      </c>
      <c r="K467" s="435" t="str">
        <f t="shared" si="57"/>
        <v/>
      </c>
      <c r="L467" s="435" t="str">
        <f t="shared" si="58"/>
        <v/>
      </c>
      <c r="M467" s="435" t="str">
        <f t="shared" si="60"/>
        <v/>
      </c>
      <c r="N467" s="435" t="str">
        <f t="shared" si="61"/>
        <v/>
      </c>
      <c r="O467" s="435" t="str">
        <f t="shared" si="59"/>
        <v/>
      </c>
      <c r="P467" s="157"/>
      <c r="Q467" s="524"/>
      <c r="R467" s="280"/>
    </row>
    <row r="468" spans="1:18" ht="33" customHeight="1" x14ac:dyDescent="0.25">
      <c r="A468" s="46"/>
      <c r="B468" s="150"/>
      <c r="C468" s="715"/>
      <c r="D468" s="716"/>
      <c r="E468" s="151"/>
      <c r="F468" s="150"/>
      <c r="G468" s="165"/>
      <c r="H468" s="523"/>
      <c r="I468" s="435" t="str">
        <f>IF(G468="","",VLOOKUP(G468,Datos!$B$2:$C$21,2,FALSE))</f>
        <v/>
      </c>
      <c r="J468" s="435" t="str">
        <f t="shared" si="56"/>
        <v/>
      </c>
      <c r="K468" s="435" t="str">
        <f t="shared" si="57"/>
        <v/>
      </c>
      <c r="L468" s="435" t="str">
        <f t="shared" si="58"/>
        <v/>
      </c>
      <c r="M468" s="435" t="str">
        <f t="shared" si="60"/>
        <v/>
      </c>
      <c r="N468" s="435" t="str">
        <f t="shared" si="61"/>
        <v/>
      </c>
      <c r="O468" s="435" t="str">
        <f t="shared" si="59"/>
        <v/>
      </c>
      <c r="P468" s="157"/>
      <c r="Q468" s="524"/>
      <c r="R468" s="280"/>
    </row>
    <row r="469" spans="1:18" ht="33" customHeight="1" x14ac:dyDescent="0.25">
      <c r="A469" s="46"/>
      <c r="B469" s="150"/>
      <c r="C469" s="715"/>
      <c r="D469" s="716"/>
      <c r="E469" s="151"/>
      <c r="F469" s="150"/>
      <c r="G469" s="165"/>
      <c r="H469" s="523"/>
      <c r="I469" s="435" t="str">
        <f>IF(G469="","",VLOOKUP(G469,Datos!$B$2:$C$21,2,FALSE))</f>
        <v/>
      </c>
      <c r="J469" s="435" t="str">
        <f t="shared" si="56"/>
        <v/>
      </c>
      <c r="K469" s="435" t="str">
        <f t="shared" si="57"/>
        <v/>
      </c>
      <c r="L469" s="435" t="str">
        <f t="shared" si="58"/>
        <v/>
      </c>
      <c r="M469" s="435" t="str">
        <f t="shared" si="60"/>
        <v/>
      </c>
      <c r="N469" s="435" t="str">
        <f t="shared" si="61"/>
        <v/>
      </c>
      <c r="O469" s="435" t="str">
        <f t="shared" si="59"/>
        <v/>
      </c>
      <c r="P469" s="157"/>
      <c r="Q469" s="524"/>
      <c r="R469" s="280"/>
    </row>
    <row r="470" spans="1:18" ht="33" customHeight="1" x14ac:dyDescent="0.25">
      <c r="A470" s="46"/>
      <c r="B470" s="150"/>
      <c r="C470" s="715"/>
      <c r="D470" s="716"/>
      <c r="E470" s="151"/>
      <c r="F470" s="150"/>
      <c r="G470" s="165"/>
      <c r="H470" s="523"/>
      <c r="I470" s="435" t="str">
        <f>IF(G470="","",VLOOKUP(G470,Datos!$B$2:$C$21,2,FALSE))</f>
        <v/>
      </c>
      <c r="J470" s="435" t="str">
        <f t="shared" si="56"/>
        <v/>
      </c>
      <c r="K470" s="435" t="str">
        <f t="shared" si="57"/>
        <v/>
      </c>
      <c r="L470" s="435" t="str">
        <f t="shared" si="58"/>
        <v/>
      </c>
      <c r="M470" s="435" t="str">
        <f t="shared" si="60"/>
        <v/>
      </c>
      <c r="N470" s="435" t="str">
        <f t="shared" si="61"/>
        <v/>
      </c>
      <c r="O470" s="435" t="str">
        <f t="shared" si="59"/>
        <v/>
      </c>
      <c r="P470" s="157"/>
      <c r="Q470" s="524"/>
      <c r="R470" s="280"/>
    </row>
    <row r="471" spans="1:18" ht="33" customHeight="1" x14ac:dyDescent="0.25">
      <c r="A471" s="46"/>
      <c r="B471" s="150"/>
      <c r="C471" s="715"/>
      <c r="D471" s="716"/>
      <c r="E471" s="151"/>
      <c r="F471" s="150"/>
      <c r="G471" s="165"/>
      <c r="H471" s="523"/>
      <c r="I471" s="435" t="str">
        <f>IF(G471="","",VLOOKUP(G471,Datos!$B$2:$C$21,2,FALSE))</f>
        <v/>
      </c>
      <c r="J471" s="435" t="str">
        <f t="shared" si="56"/>
        <v/>
      </c>
      <c r="K471" s="435" t="str">
        <f t="shared" si="57"/>
        <v/>
      </c>
      <c r="L471" s="435" t="str">
        <f t="shared" si="58"/>
        <v/>
      </c>
      <c r="M471" s="435" t="str">
        <f t="shared" si="60"/>
        <v/>
      </c>
      <c r="N471" s="435" t="str">
        <f t="shared" si="61"/>
        <v/>
      </c>
      <c r="O471" s="435" t="str">
        <f t="shared" si="59"/>
        <v/>
      </c>
      <c r="P471" s="157"/>
      <c r="Q471" s="524"/>
      <c r="R471" s="280"/>
    </row>
    <row r="472" spans="1:18" ht="33" customHeight="1" x14ac:dyDescent="0.25">
      <c r="A472" s="46"/>
      <c r="B472" s="150"/>
      <c r="C472" s="715"/>
      <c r="D472" s="716"/>
      <c r="E472" s="151"/>
      <c r="F472" s="150"/>
      <c r="G472" s="165"/>
      <c r="H472" s="523"/>
      <c r="I472" s="435" t="str">
        <f>IF(G472="","",VLOOKUP(G472,Datos!$B$2:$C$21,2,FALSE))</f>
        <v/>
      </c>
      <c r="J472" s="435" t="str">
        <f t="shared" si="56"/>
        <v/>
      </c>
      <c r="K472" s="435" t="str">
        <f t="shared" si="57"/>
        <v/>
      </c>
      <c r="L472" s="435" t="str">
        <f t="shared" si="58"/>
        <v/>
      </c>
      <c r="M472" s="435" t="str">
        <f t="shared" si="60"/>
        <v/>
      </c>
      <c r="N472" s="435" t="str">
        <f t="shared" si="61"/>
        <v/>
      </c>
      <c r="O472" s="435" t="str">
        <f t="shared" si="59"/>
        <v/>
      </c>
      <c r="P472" s="157"/>
      <c r="Q472" s="524"/>
      <c r="R472" s="280"/>
    </row>
    <row r="473" spans="1:18" ht="33" customHeight="1" x14ac:dyDescent="0.25">
      <c r="A473" s="46"/>
      <c r="B473" s="150"/>
      <c r="C473" s="715"/>
      <c r="D473" s="716"/>
      <c r="E473" s="151"/>
      <c r="F473" s="150"/>
      <c r="G473" s="165"/>
      <c r="H473" s="523"/>
      <c r="I473" s="435" t="str">
        <f>IF(G473="","",VLOOKUP(G473,Datos!$B$2:$C$21,2,FALSE))</f>
        <v/>
      </c>
      <c r="J473" s="435" t="str">
        <f t="shared" si="56"/>
        <v/>
      </c>
      <c r="K473" s="435" t="str">
        <f t="shared" si="57"/>
        <v/>
      </c>
      <c r="L473" s="435" t="str">
        <f t="shared" si="58"/>
        <v/>
      </c>
      <c r="M473" s="435" t="str">
        <f t="shared" si="60"/>
        <v/>
      </c>
      <c r="N473" s="435" t="str">
        <f t="shared" si="61"/>
        <v/>
      </c>
      <c r="O473" s="435" t="str">
        <f t="shared" si="59"/>
        <v/>
      </c>
      <c r="P473" s="157"/>
      <c r="Q473" s="524"/>
      <c r="R473" s="280"/>
    </row>
    <row r="474" spans="1:18" ht="33" customHeight="1" x14ac:dyDescent="0.25">
      <c r="A474" s="46"/>
      <c r="B474" s="150"/>
      <c r="C474" s="715"/>
      <c r="D474" s="716"/>
      <c r="E474" s="151"/>
      <c r="F474" s="150"/>
      <c r="G474" s="165"/>
      <c r="H474" s="523"/>
      <c r="I474" s="435" t="str">
        <f>IF(G474="","",VLOOKUP(G474,Datos!$B$2:$C$21,2,FALSE))</f>
        <v/>
      </c>
      <c r="J474" s="435" t="str">
        <f t="shared" si="56"/>
        <v/>
      </c>
      <c r="K474" s="435" t="str">
        <f t="shared" si="57"/>
        <v/>
      </c>
      <c r="L474" s="435" t="str">
        <f t="shared" si="58"/>
        <v/>
      </c>
      <c r="M474" s="435" t="str">
        <f t="shared" si="60"/>
        <v/>
      </c>
      <c r="N474" s="435" t="str">
        <f t="shared" si="61"/>
        <v/>
      </c>
      <c r="O474" s="435" t="str">
        <f t="shared" si="59"/>
        <v/>
      </c>
      <c r="P474" s="157"/>
      <c r="Q474" s="524"/>
      <c r="R474" s="280"/>
    </row>
    <row r="475" spans="1:18" ht="33" customHeight="1" x14ac:dyDescent="0.25">
      <c r="A475" s="46"/>
      <c r="B475" s="150"/>
      <c r="C475" s="715"/>
      <c r="D475" s="716"/>
      <c r="E475" s="151"/>
      <c r="F475" s="150"/>
      <c r="G475" s="165"/>
      <c r="H475" s="523"/>
      <c r="I475" s="435" t="str">
        <f>IF(G475="","",VLOOKUP(G475,Datos!$B$2:$C$21,2,FALSE))</f>
        <v/>
      </c>
      <c r="J475" s="435" t="str">
        <f t="shared" si="56"/>
        <v/>
      </c>
      <c r="K475" s="435" t="str">
        <f t="shared" si="57"/>
        <v/>
      </c>
      <c r="L475" s="435" t="str">
        <f t="shared" si="58"/>
        <v/>
      </c>
      <c r="M475" s="435" t="str">
        <f t="shared" si="60"/>
        <v/>
      </c>
      <c r="N475" s="435" t="str">
        <f t="shared" si="61"/>
        <v/>
      </c>
      <c r="O475" s="435" t="str">
        <f t="shared" si="59"/>
        <v/>
      </c>
      <c r="P475" s="157"/>
      <c r="Q475" s="524"/>
      <c r="R475" s="280"/>
    </row>
    <row r="476" spans="1:18" ht="33" customHeight="1" x14ac:dyDescent="0.25">
      <c r="A476" s="46"/>
      <c r="B476" s="150"/>
      <c r="C476" s="715"/>
      <c r="D476" s="716"/>
      <c r="E476" s="151"/>
      <c r="F476" s="150"/>
      <c r="G476" s="165"/>
      <c r="H476" s="523"/>
      <c r="I476" s="435" t="str">
        <f>IF(G476="","",VLOOKUP(G476,Datos!$B$2:$C$21,2,FALSE))</f>
        <v/>
      </c>
      <c r="J476" s="435" t="str">
        <f t="shared" si="56"/>
        <v/>
      </c>
      <c r="K476" s="435" t="str">
        <f t="shared" si="57"/>
        <v/>
      </c>
      <c r="L476" s="435" t="str">
        <f t="shared" si="58"/>
        <v/>
      </c>
      <c r="M476" s="435" t="str">
        <f t="shared" si="60"/>
        <v/>
      </c>
      <c r="N476" s="435" t="str">
        <f t="shared" si="61"/>
        <v/>
      </c>
      <c r="O476" s="435" t="str">
        <f t="shared" si="59"/>
        <v/>
      </c>
      <c r="P476" s="157"/>
      <c r="Q476" s="524"/>
      <c r="R476" s="280"/>
    </row>
    <row r="477" spans="1:18" ht="33" customHeight="1" x14ac:dyDescent="0.25">
      <c r="A477" s="46"/>
      <c r="B477" s="150"/>
      <c r="C477" s="715"/>
      <c r="D477" s="716"/>
      <c r="E477" s="151"/>
      <c r="F477" s="150"/>
      <c r="G477" s="165"/>
      <c r="H477" s="523"/>
      <c r="I477" s="435" t="str">
        <f>IF(G477="","",VLOOKUP(G477,Datos!$B$2:$C$21,2,FALSE))</f>
        <v/>
      </c>
      <c r="J477" s="435" t="str">
        <f t="shared" si="56"/>
        <v/>
      </c>
      <c r="K477" s="435" t="str">
        <f t="shared" si="57"/>
        <v/>
      </c>
      <c r="L477" s="435" t="str">
        <f t="shared" si="58"/>
        <v/>
      </c>
      <c r="M477" s="435" t="str">
        <f t="shared" si="60"/>
        <v/>
      </c>
      <c r="N477" s="435" t="str">
        <f t="shared" si="61"/>
        <v/>
      </c>
      <c r="O477" s="435" t="str">
        <f t="shared" si="59"/>
        <v/>
      </c>
      <c r="P477" s="157"/>
      <c r="Q477" s="524"/>
      <c r="R477" s="280"/>
    </row>
    <row r="478" spans="1:18" ht="33" customHeight="1" x14ac:dyDescent="0.25">
      <c r="A478" s="46"/>
      <c r="B478" s="150"/>
      <c r="C478" s="715"/>
      <c r="D478" s="716"/>
      <c r="E478" s="151"/>
      <c r="F478" s="150"/>
      <c r="G478" s="165"/>
      <c r="H478" s="523"/>
      <c r="I478" s="435" t="str">
        <f>IF(G478="","",VLOOKUP(G478,Datos!$B$2:$C$21,2,FALSE))</f>
        <v/>
      </c>
      <c r="J478" s="435" t="str">
        <f t="shared" si="56"/>
        <v/>
      </c>
      <c r="K478" s="435" t="str">
        <f t="shared" si="57"/>
        <v/>
      </c>
      <c r="L478" s="435" t="str">
        <f t="shared" si="58"/>
        <v/>
      </c>
      <c r="M478" s="435" t="str">
        <f t="shared" si="60"/>
        <v/>
      </c>
      <c r="N478" s="435" t="str">
        <f t="shared" si="61"/>
        <v/>
      </c>
      <c r="O478" s="435" t="str">
        <f t="shared" si="59"/>
        <v/>
      </c>
      <c r="P478" s="157"/>
      <c r="Q478" s="524"/>
      <c r="R478" s="280"/>
    </row>
    <row r="479" spans="1:18" ht="33" customHeight="1" x14ac:dyDescent="0.25">
      <c r="A479" s="46"/>
      <c r="B479" s="150"/>
      <c r="C479" s="715"/>
      <c r="D479" s="716"/>
      <c r="E479" s="151"/>
      <c r="F479" s="150"/>
      <c r="G479" s="165"/>
      <c r="H479" s="523"/>
      <c r="I479" s="435" t="str">
        <f>IF(G479="","",VLOOKUP(G479,Datos!$B$2:$C$21,2,FALSE))</f>
        <v/>
      </c>
      <c r="J479" s="435" t="str">
        <f t="shared" ref="J479:J511" si="62">IF(ISNUMBER(I479),((I479*12)*F479),"")</f>
        <v/>
      </c>
      <c r="K479" s="435" t="str">
        <f t="shared" ref="K479:K511" si="63">IF(ISNUMBER(I479),(J479/12),"")</f>
        <v/>
      </c>
      <c r="L479" s="435" t="str">
        <f t="shared" ref="L479:L511" si="64">IF(ISNUMBER(I479),($E$512*F479),"")</f>
        <v/>
      </c>
      <c r="M479" s="435" t="str">
        <f t="shared" si="60"/>
        <v/>
      </c>
      <c r="N479" s="435" t="str">
        <f t="shared" si="61"/>
        <v/>
      </c>
      <c r="O479" s="435" t="str">
        <f t="shared" ref="O479:O511" si="65">IF(ISNUMBER(I479),SUM(J479:N479),"")</f>
        <v/>
      </c>
      <c r="P479" s="157"/>
      <c r="Q479" s="524"/>
      <c r="R479" s="280"/>
    </row>
    <row r="480" spans="1:18" ht="33" customHeight="1" x14ac:dyDescent="0.25">
      <c r="A480" s="46"/>
      <c r="B480" s="150"/>
      <c r="C480" s="715"/>
      <c r="D480" s="716"/>
      <c r="E480" s="151"/>
      <c r="F480" s="150"/>
      <c r="G480" s="165"/>
      <c r="H480" s="523"/>
      <c r="I480" s="435" t="str">
        <f>IF(G480="","",VLOOKUP(G480,Datos!$B$2:$C$21,2,FALSE))</f>
        <v/>
      </c>
      <c r="J480" s="435" t="str">
        <f t="shared" si="62"/>
        <v/>
      </c>
      <c r="K480" s="435" t="str">
        <f t="shared" si="63"/>
        <v/>
      </c>
      <c r="L480" s="435" t="str">
        <f t="shared" si="64"/>
        <v/>
      </c>
      <c r="M480" s="435" t="str">
        <f t="shared" si="60"/>
        <v/>
      </c>
      <c r="N480" s="435" t="str">
        <f t="shared" si="61"/>
        <v/>
      </c>
      <c r="O480" s="435" t="str">
        <f t="shared" si="65"/>
        <v/>
      </c>
      <c r="P480" s="157"/>
      <c r="Q480" s="524"/>
      <c r="R480" s="280"/>
    </row>
    <row r="481" spans="1:18" ht="33" customHeight="1" x14ac:dyDescent="0.25">
      <c r="A481" s="46"/>
      <c r="B481" s="150"/>
      <c r="C481" s="715"/>
      <c r="D481" s="716"/>
      <c r="E481" s="151"/>
      <c r="F481" s="150"/>
      <c r="G481" s="165"/>
      <c r="H481" s="523"/>
      <c r="I481" s="435" t="str">
        <f>IF(G481="","",VLOOKUP(G481,Datos!$B$2:$C$21,2,FALSE))</f>
        <v/>
      </c>
      <c r="J481" s="435" t="str">
        <f t="shared" si="62"/>
        <v/>
      </c>
      <c r="K481" s="435" t="str">
        <f t="shared" si="63"/>
        <v/>
      </c>
      <c r="L481" s="435" t="str">
        <f t="shared" si="64"/>
        <v/>
      </c>
      <c r="M481" s="435" t="str">
        <f t="shared" si="60"/>
        <v/>
      </c>
      <c r="N481" s="435" t="str">
        <f t="shared" si="61"/>
        <v/>
      </c>
      <c r="O481" s="435" t="str">
        <f t="shared" si="65"/>
        <v/>
      </c>
      <c r="P481" s="157"/>
      <c r="Q481" s="524"/>
      <c r="R481" s="280"/>
    </row>
    <row r="482" spans="1:18" ht="33" customHeight="1" x14ac:dyDescent="0.25">
      <c r="A482" s="46"/>
      <c r="B482" s="150"/>
      <c r="C482" s="715"/>
      <c r="D482" s="716"/>
      <c r="E482" s="151"/>
      <c r="F482" s="150"/>
      <c r="G482" s="165"/>
      <c r="H482" s="523"/>
      <c r="I482" s="435" t="str">
        <f>IF(G482="","",VLOOKUP(G482,Datos!$B$2:$C$21,2,FALSE))</f>
        <v/>
      </c>
      <c r="J482" s="435" t="str">
        <f t="shared" si="62"/>
        <v/>
      </c>
      <c r="K482" s="435" t="str">
        <f t="shared" si="63"/>
        <v/>
      </c>
      <c r="L482" s="435" t="str">
        <f t="shared" si="64"/>
        <v/>
      </c>
      <c r="M482" s="435" t="str">
        <f t="shared" si="60"/>
        <v/>
      </c>
      <c r="N482" s="435" t="str">
        <f t="shared" si="61"/>
        <v/>
      </c>
      <c r="O482" s="435" t="str">
        <f t="shared" si="65"/>
        <v/>
      </c>
      <c r="P482" s="157"/>
      <c r="Q482" s="524"/>
      <c r="R482" s="280"/>
    </row>
    <row r="483" spans="1:18" ht="33" customHeight="1" x14ac:dyDescent="0.25">
      <c r="A483" s="46"/>
      <c r="B483" s="150"/>
      <c r="C483" s="715"/>
      <c r="D483" s="716"/>
      <c r="E483" s="151"/>
      <c r="F483" s="150"/>
      <c r="G483" s="165"/>
      <c r="H483" s="523"/>
      <c r="I483" s="435" t="str">
        <f>IF(G483="","",VLOOKUP(G483,Datos!$B$2:$C$21,2,FALSE))</f>
        <v/>
      </c>
      <c r="J483" s="435" t="str">
        <f t="shared" si="62"/>
        <v/>
      </c>
      <c r="K483" s="435" t="str">
        <f t="shared" si="63"/>
        <v/>
      </c>
      <c r="L483" s="435" t="str">
        <f t="shared" si="64"/>
        <v/>
      </c>
      <c r="M483" s="435" t="str">
        <f t="shared" si="60"/>
        <v/>
      </c>
      <c r="N483" s="435" t="str">
        <f t="shared" si="61"/>
        <v/>
      </c>
      <c r="O483" s="435" t="str">
        <f t="shared" si="65"/>
        <v/>
      </c>
      <c r="P483" s="157"/>
      <c r="Q483" s="524"/>
      <c r="R483" s="280"/>
    </row>
    <row r="484" spans="1:18" ht="33" customHeight="1" x14ac:dyDescent="0.25">
      <c r="A484" s="46"/>
      <c r="B484" s="150"/>
      <c r="C484" s="715"/>
      <c r="D484" s="716"/>
      <c r="E484" s="151"/>
      <c r="F484" s="150"/>
      <c r="G484" s="165"/>
      <c r="H484" s="523"/>
      <c r="I484" s="435" t="str">
        <f>IF(G484="","",VLOOKUP(G484,Datos!$B$2:$C$21,2,FALSE))</f>
        <v/>
      </c>
      <c r="J484" s="435" t="str">
        <f t="shared" si="62"/>
        <v/>
      </c>
      <c r="K484" s="435" t="str">
        <f t="shared" si="63"/>
        <v/>
      </c>
      <c r="L484" s="435" t="str">
        <f t="shared" si="64"/>
        <v/>
      </c>
      <c r="M484" s="435" t="str">
        <f t="shared" si="60"/>
        <v/>
      </c>
      <c r="N484" s="435" t="str">
        <f t="shared" si="61"/>
        <v/>
      </c>
      <c r="O484" s="435" t="str">
        <f t="shared" si="65"/>
        <v/>
      </c>
      <c r="P484" s="157"/>
      <c r="Q484" s="524"/>
      <c r="R484" s="280"/>
    </row>
    <row r="485" spans="1:18" ht="33" customHeight="1" x14ac:dyDescent="0.25">
      <c r="A485" s="46"/>
      <c r="B485" s="150"/>
      <c r="C485" s="715"/>
      <c r="D485" s="716"/>
      <c r="E485" s="151"/>
      <c r="F485" s="150"/>
      <c r="G485" s="165"/>
      <c r="H485" s="523"/>
      <c r="I485" s="435" t="str">
        <f>IF(G485="","",VLOOKUP(G485,Datos!$B$2:$C$21,2,FALSE))</f>
        <v/>
      </c>
      <c r="J485" s="435" t="str">
        <f t="shared" si="62"/>
        <v/>
      </c>
      <c r="K485" s="435" t="str">
        <f t="shared" si="63"/>
        <v/>
      </c>
      <c r="L485" s="435" t="str">
        <f t="shared" si="64"/>
        <v/>
      </c>
      <c r="M485" s="435" t="str">
        <f t="shared" si="60"/>
        <v/>
      </c>
      <c r="N485" s="435" t="str">
        <f t="shared" si="61"/>
        <v/>
      </c>
      <c r="O485" s="435" t="str">
        <f t="shared" si="65"/>
        <v/>
      </c>
      <c r="P485" s="157"/>
      <c r="Q485" s="524"/>
      <c r="R485" s="280"/>
    </row>
    <row r="486" spans="1:18" ht="33" customHeight="1" x14ac:dyDescent="0.25">
      <c r="A486" s="46"/>
      <c r="B486" s="150"/>
      <c r="C486" s="715"/>
      <c r="D486" s="716"/>
      <c r="E486" s="151"/>
      <c r="F486" s="150"/>
      <c r="G486" s="165"/>
      <c r="H486" s="523"/>
      <c r="I486" s="435" t="str">
        <f>IF(G486="","",VLOOKUP(G486,Datos!$B$2:$C$21,2,FALSE))</f>
        <v/>
      </c>
      <c r="J486" s="435" t="str">
        <f t="shared" si="62"/>
        <v/>
      </c>
      <c r="K486" s="435" t="str">
        <f t="shared" si="63"/>
        <v/>
      </c>
      <c r="L486" s="435" t="str">
        <f t="shared" si="64"/>
        <v/>
      </c>
      <c r="M486" s="435" t="str">
        <f t="shared" si="60"/>
        <v/>
      </c>
      <c r="N486" s="435" t="str">
        <f t="shared" si="61"/>
        <v/>
      </c>
      <c r="O486" s="435" t="str">
        <f t="shared" si="65"/>
        <v/>
      </c>
      <c r="P486" s="157"/>
      <c r="Q486" s="524"/>
      <c r="R486" s="280"/>
    </row>
    <row r="487" spans="1:18" ht="33" customHeight="1" x14ac:dyDescent="0.25">
      <c r="A487" s="46"/>
      <c r="B487" s="150"/>
      <c r="C487" s="715"/>
      <c r="D487" s="716"/>
      <c r="E487" s="151"/>
      <c r="F487" s="150"/>
      <c r="G487" s="165"/>
      <c r="H487" s="523"/>
      <c r="I487" s="435" t="str">
        <f>IF(G487="","",VLOOKUP(G487,Datos!$B$2:$C$21,2,FALSE))</f>
        <v/>
      </c>
      <c r="J487" s="435" t="str">
        <f t="shared" si="62"/>
        <v/>
      </c>
      <c r="K487" s="435" t="str">
        <f t="shared" si="63"/>
        <v/>
      </c>
      <c r="L487" s="435" t="str">
        <f t="shared" si="64"/>
        <v/>
      </c>
      <c r="M487" s="435" t="str">
        <f t="shared" si="60"/>
        <v/>
      </c>
      <c r="N487" s="435" t="str">
        <f t="shared" si="61"/>
        <v/>
      </c>
      <c r="O487" s="435" t="str">
        <f t="shared" si="65"/>
        <v/>
      </c>
      <c r="P487" s="157"/>
      <c r="Q487" s="524"/>
      <c r="R487" s="280"/>
    </row>
    <row r="488" spans="1:18" ht="33" customHeight="1" x14ac:dyDescent="0.25">
      <c r="A488" s="46"/>
      <c r="B488" s="150"/>
      <c r="C488" s="715"/>
      <c r="D488" s="716"/>
      <c r="E488" s="151"/>
      <c r="F488" s="150"/>
      <c r="G488" s="165"/>
      <c r="H488" s="523"/>
      <c r="I488" s="435" t="str">
        <f>IF(G488="","",VLOOKUP(G488,Datos!$B$2:$C$21,2,FALSE))</f>
        <v/>
      </c>
      <c r="J488" s="435" t="str">
        <f t="shared" si="62"/>
        <v/>
      </c>
      <c r="K488" s="435" t="str">
        <f t="shared" si="63"/>
        <v/>
      </c>
      <c r="L488" s="435" t="str">
        <f t="shared" si="64"/>
        <v/>
      </c>
      <c r="M488" s="435" t="str">
        <f t="shared" si="60"/>
        <v/>
      </c>
      <c r="N488" s="435" t="str">
        <f t="shared" si="61"/>
        <v/>
      </c>
      <c r="O488" s="435" t="str">
        <f t="shared" si="65"/>
        <v/>
      </c>
      <c r="P488" s="157"/>
      <c r="Q488" s="524"/>
      <c r="R488" s="280"/>
    </row>
    <row r="489" spans="1:18" ht="33" customHeight="1" x14ac:dyDescent="0.25">
      <c r="A489" s="46"/>
      <c r="B489" s="150"/>
      <c r="C489" s="715"/>
      <c r="D489" s="716"/>
      <c r="E489" s="151"/>
      <c r="F489" s="150"/>
      <c r="G489" s="165"/>
      <c r="H489" s="523"/>
      <c r="I489" s="435" t="str">
        <f>IF(G489="","",VLOOKUP(G489,Datos!$B$2:$C$21,2,FALSE))</f>
        <v/>
      </c>
      <c r="J489" s="435" t="str">
        <f t="shared" si="62"/>
        <v/>
      </c>
      <c r="K489" s="435" t="str">
        <f t="shared" si="63"/>
        <v/>
      </c>
      <c r="L489" s="435" t="str">
        <f t="shared" si="64"/>
        <v/>
      </c>
      <c r="M489" s="435" t="str">
        <f t="shared" si="60"/>
        <v/>
      </c>
      <c r="N489" s="435" t="str">
        <f t="shared" si="61"/>
        <v/>
      </c>
      <c r="O489" s="435" t="str">
        <f t="shared" si="65"/>
        <v/>
      </c>
      <c r="P489" s="157"/>
      <c r="Q489" s="524"/>
      <c r="R489" s="280"/>
    </row>
    <row r="490" spans="1:18" ht="33" customHeight="1" x14ac:dyDescent="0.25">
      <c r="A490" s="46"/>
      <c r="B490" s="150"/>
      <c r="C490" s="715"/>
      <c r="D490" s="716"/>
      <c r="E490" s="151"/>
      <c r="F490" s="150"/>
      <c r="G490" s="165"/>
      <c r="H490" s="523"/>
      <c r="I490" s="435" t="str">
        <f>IF(G490="","",VLOOKUP(G490,Datos!$B$2:$C$21,2,FALSE))</f>
        <v/>
      </c>
      <c r="J490" s="435" t="str">
        <f t="shared" si="62"/>
        <v/>
      </c>
      <c r="K490" s="435" t="str">
        <f t="shared" si="63"/>
        <v/>
      </c>
      <c r="L490" s="435" t="str">
        <f t="shared" si="64"/>
        <v/>
      </c>
      <c r="M490" s="435" t="str">
        <f t="shared" si="60"/>
        <v/>
      </c>
      <c r="N490" s="435" t="str">
        <f t="shared" si="61"/>
        <v/>
      </c>
      <c r="O490" s="435" t="str">
        <f t="shared" si="65"/>
        <v/>
      </c>
      <c r="P490" s="157"/>
      <c r="Q490" s="524"/>
      <c r="R490" s="280"/>
    </row>
    <row r="491" spans="1:18" ht="33" customHeight="1" x14ac:dyDescent="0.25">
      <c r="A491" s="46"/>
      <c r="B491" s="150"/>
      <c r="C491" s="715"/>
      <c r="D491" s="716"/>
      <c r="E491" s="151"/>
      <c r="F491" s="150"/>
      <c r="G491" s="165"/>
      <c r="H491" s="523"/>
      <c r="I491" s="435" t="str">
        <f>IF(G491="","",VLOOKUP(G491,Datos!$B$2:$C$21,2,FALSE))</f>
        <v/>
      </c>
      <c r="J491" s="435" t="str">
        <f t="shared" si="62"/>
        <v/>
      </c>
      <c r="K491" s="435" t="str">
        <f t="shared" si="63"/>
        <v/>
      </c>
      <c r="L491" s="435" t="str">
        <f t="shared" si="64"/>
        <v/>
      </c>
      <c r="M491" s="435" t="str">
        <f t="shared" si="60"/>
        <v/>
      </c>
      <c r="N491" s="435" t="str">
        <f t="shared" si="61"/>
        <v/>
      </c>
      <c r="O491" s="435" t="str">
        <f t="shared" si="65"/>
        <v/>
      </c>
      <c r="P491" s="157"/>
      <c r="Q491" s="524"/>
      <c r="R491" s="280"/>
    </row>
    <row r="492" spans="1:18" ht="33" customHeight="1" x14ac:dyDescent="0.25">
      <c r="A492" s="46"/>
      <c r="B492" s="150"/>
      <c r="C492" s="715"/>
      <c r="D492" s="716"/>
      <c r="E492" s="151"/>
      <c r="F492" s="150"/>
      <c r="G492" s="165"/>
      <c r="H492" s="523"/>
      <c r="I492" s="435" t="str">
        <f>IF(G492="","",VLOOKUP(G492,Datos!$B$2:$C$21,2,FALSE))</f>
        <v/>
      </c>
      <c r="J492" s="435" t="str">
        <f t="shared" si="62"/>
        <v/>
      </c>
      <c r="K492" s="435" t="str">
        <f t="shared" si="63"/>
        <v/>
      </c>
      <c r="L492" s="435" t="str">
        <f t="shared" si="64"/>
        <v/>
      </c>
      <c r="M492" s="435" t="str">
        <f t="shared" si="60"/>
        <v/>
      </c>
      <c r="N492" s="435" t="str">
        <f t="shared" si="61"/>
        <v/>
      </c>
      <c r="O492" s="435" t="str">
        <f t="shared" si="65"/>
        <v/>
      </c>
      <c r="P492" s="157"/>
      <c r="Q492" s="524"/>
      <c r="R492" s="280"/>
    </row>
    <row r="493" spans="1:18" ht="33" customHeight="1" x14ac:dyDescent="0.25">
      <c r="A493" s="46"/>
      <c r="B493" s="150"/>
      <c r="C493" s="715"/>
      <c r="D493" s="716"/>
      <c r="E493" s="151"/>
      <c r="F493" s="150"/>
      <c r="G493" s="165"/>
      <c r="H493" s="523"/>
      <c r="I493" s="435" t="str">
        <f>IF(G493="","",VLOOKUP(G493,Datos!$B$2:$C$21,2,FALSE))</f>
        <v/>
      </c>
      <c r="J493" s="435" t="str">
        <f t="shared" si="62"/>
        <v/>
      </c>
      <c r="K493" s="435" t="str">
        <f t="shared" si="63"/>
        <v/>
      </c>
      <c r="L493" s="435" t="str">
        <f t="shared" si="64"/>
        <v/>
      </c>
      <c r="M493" s="435" t="str">
        <f t="shared" si="60"/>
        <v/>
      </c>
      <c r="N493" s="435" t="str">
        <f t="shared" si="61"/>
        <v/>
      </c>
      <c r="O493" s="435" t="str">
        <f t="shared" si="65"/>
        <v/>
      </c>
      <c r="P493" s="157"/>
      <c r="Q493" s="524"/>
      <c r="R493" s="280"/>
    </row>
    <row r="494" spans="1:18" ht="33" customHeight="1" x14ac:dyDescent="0.25">
      <c r="A494" s="46"/>
      <c r="B494" s="150"/>
      <c r="C494" s="715"/>
      <c r="D494" s="716"/>
      <c r="E494" s="151"/>
      <c r="F494" s="150"/>
      <c r="G494" s="165"/>
      <c r="H494" s="523"/>
      <c r="I494" s="435" t="str">
        <f>IF(G494="","",VLOOKUP(G494,Datos!$B$2:$C$21,2,FALSE))</f>
        <v/>
      </c>
      <c r="J494" s="435" t="str">
        <f t="shared" si="62"/>
        <v/>
      </c>
      <c r="K494" s="435" t="str">
        <f t="shared" si="63"/>
        <v/>
      </c>
      <c r="L494" s="435" t="str">
        <f t="shared" si="64"/>
        <v/>
      </c>
      <c r="M494" s="435" t="str">
        <f t="shared" si="60"/>
        <v/>
      </c>
      <c r="N494" s="435" t="str">
        <f t="shared" si="61"/>
        <v/>
      </c>
      <c r="O494" s="435" t="str">
        <f t="shared" si="65"/>
        <v/>
      </c>
      <c r="P494" s="157"/>
      <c r="Q494" s="524"/>
      <c r="R494" s="280"/>
    </row>
    <row r="495" spans="1:18" ht="33" customHeight="1" x14ac:dyDescent="0.25">
      <c r="A495" s="46"/>
      <c r="B495" s="150"/>
      <c r="C495" s="715"/>
      <c r="D495" s="716"/>
      <c r="E495" s="151"/>
      <c r="F495" s="150"/>
      <c r="G495" s="165"/>
      <c r="H495" s="523"/>
      <c r="I495" s="435" t="str">
        <f>IF(G495="","",VLOOKUP(G495,Datos!$B$2:$C$21,2,FALSE))</f>
        <v/>
      </c>
      <c r="J495" s="435" t="str">
        <f t="shared" si="62"/>
        <v/>
      </c>
      <c r="K495" s="435" t="str">
        <f t="shared" si="63"/>
        <v/>
      </c>
      <c r="L495" s="435" t="str">
        <f t="shared" si="64"/>
        <v/>
      </c>
      <c r="M495" s="435" t="str">
        <f t="shared" si="60"/>
        <v/>
      </c>
      <c r="N495" s="435" t="str">
        <f t="shared" si="61"/>
        <v/>
      </c>
      <c r="O495" s="435" t="str">
        <f t="shared" si="65"/>
        <v/>
      </c>
      <c r="P495" s="157"/>
      <c r="Q495" s="524"/>
      <c r="R495" s="280"/>
    </row>
    <row r="496" spans="1:18" ht="33" customHeight="1" x14ac:dyDescent="0.25">
      <c r="A496" s="46"/>
      <c r="B496" s="150"/>
      <c r="C496" s="715"/>
      <c r="D496" s="716"/>
      <c r="E496" s="151"/>
      <c r="F496" s="150"/>
      <c r="G496" s="165"/>
      <c r="H496" s="523"/>
      <c r="I496" s="435" t="str">
        <f>IF(G496="","",VLOOKUP(G496,Datos!$B$2:$C$21,2,FALSE))</f>
        <v/>
      </c>
      <c r="J496" s="435" t="str">
        <f t="shared" si="62"/>
        <v/>
      </c>
      <c r="K496" s="435" t="str">
        <f t="shared" si="63"/>
        <v/>
      </c>
      <c r="L496" s="435" t="str">
        <f t="shared" si="64"/>
        <v/>
      </c>
      <c r="M496" s="435" t="str">
        <f t="shared" si="60"/>
        <v/>
      </c>
      <c r="N496" s="435" t="str">
        <f t="shared" si="61"/>
        <v/>
      </c>
      <c r="O496" s="435" t="str">
        <f t="shared" si="65"/>
        <v/>
      </c>
      <c r="P496" s="157"/>
      <c r="Q496" s="524"/>
      <c r="R496" s="280"/>
    </row>
    <row r="497" spans="1:21" ht="33" customHeight="1" x14ac:dyDescent="0.25">
      <c r="A497" s="46"/>
      <c r="B497" s="150"/>
      <c r="C497" s="715"/>
      <c r="D497" s="716"/>
      <c r="E497" s="151"/>
      <c r="F497" s="150"/>
      <c r="G497" s="165"/>
      <c r="H497" s="523"/>
      <c r="I497" s="435" t="str">
        <f>IF(G497="","",VLOOKUP(G497,Datos!$B$2:$C$21,2,FALSE))</f>
        <v/>
      </c>
      <c r="J497" s="435" t="str">
        <f t="shared" si="62"/>
        <v/>
      </c>
      <c r="K497" s="435" t="str">
        <f t="shared" si="63"/>
        <v/>
      </c>
      <c r="L497" s="435" t="str">
        <f t="shared" si="64"/>
        <v/>
      </c>
      <c r="M497" s="435" t="str">
        <f t="shared" si="60"/>
        <v/>
      </c>
      <c r="N497" s="435" t="str">
        <f t="shared" si="61"/>
        <v/>
      </c>
      <c r="O497" s="435" t="str">
        <f t="shared" si="65"/>
        <v/>
      </c>
      <c r="P497" s="157"/>
      <c r="Q497" s="524"/>
      <c r="R497" s="280"/>
    </row>
    <row r="498" spans="1:21" ht="33" customHeight="1" x14ac:dyDescent="0.25">
      <c r="A498" s="46"/>
      <c r="B498" s="150"/>
      <c r="C498" s="715"/>
      <c r="D498" s="716"/>
      <c r="E498" s="151"/>
      <c r="F498" s="150"/>
      <c r="G498" s="165"/>
      <c r="H498" s="523"/>
      <c r="I498" s="435" t="str">
        <f>IF(G498="","",VLOOKUP(G498,Datos!$B$2:$C$21,2,FALSE))</f>
        <v/>
      </c>
      <c r="J498" s="435" t="str">
        <f t="shared" si="62"/>
        <v/>
      </c>
      <c r="K498" s="435" t="str">
        <f t="shared" si="63"/>
        <v/>
      </c>
      <c r="L498" s="435" t="str">
        <f t="shared" si="64"/>
        <v/>
      </c>
      <c r="M498" s="435" t="str">
        <f t="shared" si="60"/>
        <v/>
      </c>
      <c r="N498" s="435" t="str">
        <f t="shared" si="61"/>
        <v/>
      </c>
      <c r="O498" s="435" t="str">
        <f t="shared" si="65"/>
        <v/>
      </c>
      <c r="P498" s="157"/>
      <c r="Q498" s="524"/>
      <c r="R498" s="280"/>
    </row>
    <row r="499" spans="1:21" ht="33" customHeight="1" x14ac:dyDescent="0.25">
      <c r="A499" s="46"/>
      <c r="B499" s="150"/>
      <c r="C499" s="715"/>
      <c r="D499" s="716"/>
      <c r="E499" s="151"/>
      <c r="F499" s="150"/>
      <c r="G499" s="165"/>
      <c r="H499" s="523"/>
      <c r="I499" s="435" t="str">
        <f>IF(G499="","",VLOOKUP(G499,Datos!$B$2:$C$21,2,FALSE))</f>
        <v/>
      </c>
      <c r="J499" s="435" t="str">
        <f t="shared" si="62"/>
        <v/>
      </c>
      <c r="K499" s="435" t="str">
        <f t="shared" si="63"/>
        <v/>
      </c>
      <c r="L499" s="435" t="str">
        <f t="shared" si="64"/>
        <v/>
      </c>
      <c r="M499" s="435" t="str">
        <f t="shared" si="60"/>
        <v/>
      </c>
      <c r="N499" s="435" t="str">
        <f t="shared" si="61"/>
        <v/>
      </c>
      <c r="O499" s="435" t="str">
        <f t="shared" si="65"/>
        <v/>
      </c>
      <c r="P499" s="157"/>
      <c r="Q499" s="524"/>
      <c r="R499" s="280"/>
    </row>
    <row r="500" spans="1:21" ht="33" customHeight="1" x14ac:dyDescent="0.25">
      <c r="A500" s="46"/>
      <c r="B500" s="150"/>
      <c r="C500" s="715"/>
      <c r="D500" s="716"/>
      <c r="E500" s="151"/>
      <c r="F500" s="150"/>
      <c r="G500" s="165"/>
      <c r="H500" s="523"/>
      <c r="I500" s="435" t="str">
        <f>IF(G500="","",VLOOKUP(G500,Datos!$B$2:$C$21,2,FALSE))</f>
        <v/>
      </c>
      <c r="J500" s="435" t="str">
        <f t="shared" si="62"/>
        <v/>
      </c>
      <c r="K500" s="435" t="str">
        <f t="shared" si="63"/>
        <v/>
      </c>
      <c r="L500" s="435" t="str">
        <f t="shared" si="64"/>
        <v/>
      </c>
      <c r="M500" s="435" t="str">
        <f t="shared" si="60"/>
        <v/>
      </c>
      <c r="N500" s="435" t="str">
        <f t="shared" si="61"/>
        <v/>
      </c>
      <c r="O500" s="435" t="str">
        <f t="shared" si="65"/>
        <v/>
      </c>
      <c r="P500" s="157"/>
      <c r="Q500" s="524"/>
      <c r="R500" s="280"/>
    </row>
    <row r="501" spans="1:21" ht="33" customHeight="1" x14ac:dyDescent="0.25">
      <c r="A501" s="46"/>
      <c r="B501" s="150"/>
      <c r="C501" s="715"/>
      <c r="D501" s="716"/>
      <c r="E501" s="151"/>
      <c r="F501" s="150"/>
      <c r="G501" s="165"/>
      <c r="H501" s="523"/>
      <c r="I501" s="435" t="str">
        <f>IF(G501="","",VLOOKUP(G501,Datos!$B$2:$C$21,2,FALSE))</f>
        <v/>
      </c>
      <c r="J501" s="435" t="str">
        <f t="shared" si="62"/>
        <v/>
      </c>
      <c r="K501" s="435" t="str">
        <f t="shared" si="63"/>
        <v/>
      </c>
      <c r="L501" s="435" t="str">
        <f t="shared" si="64"/>
        <v/>
      </c>
      <c r="M501" s="435" t="str">
        <f t="shared" si="60"/>
        <v/>
      </c>
      <c r="N501" s="435" t="str">
        <f t="shared" si="61"/>
        <v/>
      </c>
      <c r="O501" s="435" t="str">
        <f t="shared" si="65"/>
        <v/>
      </c>
      <c r="P501" s="157"/>
      <c r="Q501" s="524"/>
      <c r="R501" s="280"/>
    </row>
    <row r="502" spans="1:21" ht="33" customHeight="1" x14ac:dyDescent="0.25">
      <c r="A502" s="46"/>
      <c r="B502" s="150"/>
      <c r="C502" s="715"/>
      <c r="D502" s="716"/>
      <c r="E502" s="151"/>
      <c r="F502" s="150"/>
      <c r="G502" s="165"/>
      <c r="H502" s="523"/>
      <c r="I502" s="435" t="str">
        <f>IF(G502="","",VLOOKUP(G502,Datos!$B$2:$C$21,2,FALSE))</f>
        <v/>
      </c>
      <c r="J502" s="435" t="str">
        <f t="shared" si="62"/>
        <v/>
      </c>
      <c r="K502" s="435" t="str">
        <f t="shared" si="63"/>
        <v/>
      </c>
      <c r="L502" s="435" t="str">
        <f t="shared" si="64"/>
        <v/>
      </c>
      <c r="M502" s="435" t="str">
        <f t="shared" si="60"/>
        <v/>
      </c>
      <c r="N502" s="435" t="str">
        <f t="shared" si="61"/>
        <v/>
      </c>
      <c r="O502" s="435" t="str">
        <f t="shared" si="65"/>
        <v/>
      </c>
      <c r="P502" s="157"/>
      <c r="Q502" s="524"/>
      <c r="R502" s="280"/>
    </row>
    <row r="503" spans="1:21" ht="33" customHeight="1" x14ac:dyDescent="0.25">
      <c r="A503" s="46"/>
      <c r="B503" s="150"/>
      <c r="C503" s="715"/>
      <c r="D503" s="716"/>
      <c r="E503" s="151"/>
      <c r="F503" s="150"/>
      <c r="G503" s="165"/>
      <c r="H503" s="523"/>
      <c r="I503" s="435" t="str">
        <f>IF(G503="","",VLOOKUP(G503,Datos!$B$2:$C$21,2,FALSE))</f>
        <v/>
      </c>
      <c r="J503" s="435" t="str">
        <f t="shared" si="62"/>
        <v/>
      </c>
      <c r="K503" s="435" t="str">
        <f t="shared" si="63"/>
        <v/>
      </c>
      <c r="L503" s="435" t="str">
        <f t="shared" si="64"/>
        <v/>
      </c>
      <c r="M503" s="435" t="str">
        <f t="shared" si="60"/>
        <v/>
      </c>
      <c r="N503" s="435" t="str">
        <f t="shared" si="61"/>
        <v/>
      </c>
      <c r="O503" s="435" t="str">
        <f t="shared" si="65"/>
        <v/>
      </c>
      <c r="P503" s="157"/>
      <c r="Q503" s="524"/>
      <c r="R503" s="280"/>
    </row>
    <row r="504" spans="1:21" ht="33" customHeight="1" x14ac:dyDescent="0.25">
      <c r="A504" s="46"/>
      <c r="B504" s="150"/>
      <c r="C504" s="715"/>
      <c r="D504" s="716"/>
      <c r="E504" s="151"/>
      <c r="F504" s="150"/>
      <c r="G504" s="165"/>
      <c r="H504" s="523"/>
      <c r="I504" s="435" t="str">
        <f>IF(G504="","",VLOOKUP(G504,Datos!$B$2:$C$21,2,FALSE))</f>
        <v/>
      </c>
      <c r="J504" s="435" t="str">
        <f t="shared" si="62"/>
        <v/>
      </c>
      <c r="K504" s="435" t="str">
        <f t="shared" si="63"/>
        <v/>
      </c>
      <c r="L504" s="435" t="str">
        <f t="shared" si="64"/>
        <v/>
      </c>
      <c r="M504" s="435" t="str">
        <f t="shared" si="60"/>
        <v/>
      </c>
      <c r="N504" s="435" t="str">
        <f t="shared" si="61"/>
        <v/>
      </c>
      <c r="O504" s="435" t="str">
        <f t="shared" si="65"/>
        <v/>
      </c>
      <c r="P504" s="157"/>
      <c r="Q504" s="524"/>
      <c r="R504" s="280"/>
    </row>
    <row r="505" spans="1:21" ht="33" customHeight="1" x14ac:dyDescent="0.25">
      <c r="A505" s="46"/>
      <c r="B505" s="150"/>
      <c r="C505" s="715"/>
      <c r="D505" s="716"/>
      <c r="E505" s="151"/>
      <c r="F505" s="150"/>
      <c r="G505" s="165"/>
      <c r="H505" s="523"/>
      <c r="I505" s="435" t="str">
        <f>IF(G505="","",VLOOKUP(G505,Datos!$B$2:$C$21,2,FALSE))</f>
        <v/>
      </c>
      <c r="J505" s="435" t="str">
        <f t="shared" si="62"/>
        <v/>
      </c>
      <c r="K505" s="435" t="str">
        <f t="shared" si="63"/>
        <v/>
      </c>
      <c r="L505" s="435" t="str">
        <f t="shared" si="64"/>
        <v/>
      </c>
      <c r="M505" s="435" t="str">
        <f t="shared" si="60"/>
        <v/>
      </c>
      <c r="N505" s="435" t="str">
        <f t="shared" si="61"/>
        <v/>
      </c>
      <c r="O505" s="435" t="str">
        <f t="shared" si="65"/>
        <v/>
      </c>
      <c r="P505" s="157"/>
      <c r="Q505" s="524"/>
      <c r="R505" s="280"/>
    </row>
    <row r="506" spans="1:21" ht="33" customHeight="1" x14ac:dyDescent="0.25">
      <c r="A506" s="46"/>
      <c r="B506" s="150"/>
      <c r="C506" s="715"/>
      <c r="D506" s="716"/>
      <c r="E506" s="151"/>
      <c r="F506" s="150"/>
      <c r="G506" s="165"/>
      <c r="H506" s="523"/>
      <c r="I506" s="435" t="str">
        <f>IF(G506="","",VLOOKUP(G506,Datos!$B$2:$C$21,2,FALSE))</f>
        <v/>
      </c>
      <c r="J506" s="435" t="str">
        <f t="shared" si="62"/>
        <v/>
      </c>
      <c r="K506" s="435" t="str">
        <f t="shared" si="63"/>
        <v/>
      </c>
      <c r="L506" s="435" t="str">
        <f t="shared" si="64"/>
        <v/>
      </c>
      <c r="M506" s="435" t="str">
        <f t="shared" si="60"/>
        <v/>
      </c>
      <c r="N506" s="435" t="str">
        <f t="shared" si="61"/>
        <v/>
      </c>
      <c r="O506" s="435" t="str">
        <f t="shared" si="65"/>
        <v/>
      </c>
      <c r="P506" s="157"/>
      <c r="Q506" s="524"/>
      <c r="R506" s="280"/>
    </row>
    <row r="507" spans="1:21" ht="33" customHeight="1" x14ac:dyDescent="0.25">
      <c r="A507" s="46"/>
      <c r="B507" s="150"/>
      <c r="C507" s="715"/>
      <c r="D507" s="716"/>
      <c r="E507" s="151"/>
      <c r="F507" s="150"/>
      <c r="G507" s="165"/>
      <c r="H507" s="523"/>
      <c r="I507" s="435" t="str">
        <f>IF(G507="","",VLOOKUP(G507,Datos!$B$2:$C$21,2,FALSE))</f>
        <v/>
      </c>
      <c r="J507" s="435" t="str">
        <f t="shared" si="62"/>
        <v/>
      </c>
      <c r="K507" s="435" t="str">
        <f t="shared" si="63"/>
        <v/>
      </c>
      <c r="L507" s="435" t="str">
        <f t="shared" si="64"/>
        <v/>
      </c>
      <c r="M507" s="435" t="str">
        <f t="shared" si="60"/>
        <v/>
      </c>
      <c r="N507" s="435" t="str">
        <f t="shared" si="61"/>
        <v/>
      </c>
      <c r="O507" s="435" t="str">
        <f t="shared" si="65"/>
        <v/>
      </c>
      <c r="P507" s="157"/>
      <c r="Q507" s="524"/>
      <c r="R507" s="280"/>
    </row>
    <row r="508" spans="1:21" ht="33" customHeight="1" x14ac:dyDescent="0.25">
      <c r="A508" s="46"/>
      <c r="B508" s="150"/>
      <c r="C508" s="715"/>
      <c r="D508" s="716"/>
      <c r="E508" s="151"/>
      <c r="F508" s="150"/>
      <c r="G508" s="165"/>
      <c r="H508" s="523"/>
      <c r="I508" s="435" t="str">
        <f>IF(G508="","",VLOOKUP(G508,Datos!$B$2:$C$21,2,FALSE))</f>
        <v/>
      </c>
      <c r="J508" s="435" t="str">
        <f t="shared" si="62"/>
        <v/>
      </c>
      <c r="K508" s="435" t="str">
        <f t="shared" si="63"/>
        <v/>
      </c>
      <c r="L508" s="435" t="str">
        <f t="shared" si="64"/>
        <v/>
      </c>
      <c r="M508" s="435" t="str">
        <f t="shared" si="60"/>
        <v/>
      </c>
      <c r="N508" s="435" t="str">
        <f t="shared" si="61"/>
        <v/>
      </c>
      <c r="O508" s="435" t="str">
        <f t="shared" si="65"/>
        <v/>
      </c>
      <c r="P508" s="157"/>
      <c r="Q508" s="524"/>
      <c r="R508" s="280"/>
    </row>
    <row r="509" spans="1:21" ht="33" customHeight="1" x14ac:dyDescent="0.25">
      <c r="A509" s="46"/>
      <c r="B509" s="150"/>
      <c r="C509" s="715"/>
      <c r="D509" s="716"/>
      <c r="E509" s="151"/>
      <c r="F509" s="150"/>
      <c r="G509" s="165"/>
      <c r="H509" s="523"/>
      <c r="I509" s="435" t="str">
        <f>IF(G509="","",VLOOKUP(G509,Datos!$B$2:$C$21,2,FALSE))</f>
        <v/>
      </c>
      <c r="J509" s="435" t="str">
        <f t="shared" si="62"/>
        <v/>
      </c>
      <c r="K509" s="435" t="str">
        <f t="shared" si="63"/>
        <v/>
      </c>
      <c r="L509" s="435" t="str">
        <f t="shared" si="64"/>
        <v/>
      </c>
      <c r="M509" s="435" t="str">
        <f t="shared" si="60"/>
        <v/>
      </c>
      <c r="N509" s="435" t="str">
        <f t="shared" si="61"/>
        <v/>
      </c>
      <c r="O509" s="435" t="str">
        <f t="shared" si="65"/>
        <v/>
      </c>
      <c r="P509" s="157"/>
      <c r="Q509" s="524"/>
      <c r="R509" s="280"/>
    </row>
    <row r="510" spans="1:21" ht="33" customHeight="1" x14ac:dyDescent="0.25">
      <c r="A510" s="46"/>
      <c r="B510" s="150"/>
      <c r="C510" s="715"/>
      <c r="D510" s="716"/>
      <c r="E510" s="151"/>
      <c r="F510" s="150"/>
      <c r="G510" s="165"/>
      <c r="H510" s="523"/>
      <c r="I510" s="435" t="str">
        <f>IF(G510="","",VLOOKUP(G510,Datos!$B$2:$C$21,2,FALSE))</f>
        <v/>
      </c>
      <c r="J510" s="435" t="str">
        <f t="shared" si="62"/>
        <v/>
      </c>
      <c r="K510" s="435" t="str">
        <f t="shared" si="63"/>
        <v/>
      </c>
      <c r="L510" s="435" t="str">
        <f t="shared" si="64"/>
        <v/>
      </c>
      <c r="M510" s="435" t="str">
        <f t="shared" si="60"/>
        <v/>
      </c>
      <c r="N510" s="435" t="str">
        <f t="shared" si="61"/>
        <v/>
      </c>
      <c r="O510" s="435" t="str">
        <f t="shared" si="65"/>
        <v/>
      </c>
      <c r="P510" s="157"/>
      <c r="Q510" s="524"/>
      <c r="R510" s="280"/>
    </row>
    <row r="511" spans="1:21" ht="33" customHeight="1" x14ac:dyDescent="0.25">
      <c r="A511" s="46"/>
      <c r="B511" s="150"/>
      <c r="C511" s="715"/>
      <c r="D511" s="716"/>
      <c r="E511" s="151"/>
      <c r="F511" s="150"/>
      <c r="G511" s="165"/>
      <c r="H511" s="523"/>
      <c r="I511" s="435" t="str">
        <f>IF(G511="","",VLOOKUP(G511,Datos!$B$2:$C$21,2,FALSE))</f>
        <v/>
      </c>
      <c r="J511" s="435" t="str">
        <f t="shared" si="62"/>
        <v/>
      </c>
      <c r="K511" s="435" t="str">
        <f t="shared" si="63"/>
        <v/>
      </c>
      <c r="L511" s="435" t="str">
        <f t="shared" si="64"/>
        <v/>
      </c>
      <c r="M511" s="435" t="str">
        <f t="shared" si="60"/>
        <v/>
      </c>
      <c r="N511" s="435" t="str">
        <f t="shared" si="61"/>
        <v/>
      </c>
      <c r="O511" s="435" t="str">
        <f t="shared" si="65"/>
        <v/>
      </c>
      <c r="P511" s="157"/>
      <c r="Q511" s="524"/>
      <c r="R511" s="280"/>
    </row>
    <row r="512" spans="1:21" ht="24" customHeight="1" x14ac:dyDescent="0.25">
      <c r="A512" s="46"/>
      <c r="B512" s="817" t="s">
        <v>393</v>
      </c>
      <c r="C512" s="817"/>
      <c r="D512" s="817"/>
      <c r="E512" s="434">
        <v>450</v>
      </c>
      <c r="F512" s="279"/>
      <c r="G512" s="279"/>
      <c r="H512" s="811" t="s">
        <v>383</v>
      </c>
      <c r="I512" s="812"/>
      <c r="J512" s="812"/>
      <c r="K512" s="812"/>
      <c r="L512" s="812"/>
      <c r="M512" s="813"/>
      <c r="N512" s="264">
        <f>SUMIFS($F$12:$F$511,$P$12:$P$511,"Creación - Diferencia en la brecha  - Art. 58 LOSEP")</f>
        <v>0</v>
      </c>
      <c r="O512" s="41"/>
      <c r="P512" s="41"/>
      <c r="Q512" s="41"/>
      <c r="R512" s="41"/>
      <c r="T512" s="278" t="s">
        <v>377</v>
      </c>
      <c r="U512" s="278"/>
    </row>
    <row r="513" spans="1:21" ht="35.25" customHeight="1" x14ac:dyDescent="0.3">
      <c r="A513" s="46"/>
      <c r="B513" s="277"/>
      <c r="C513" s="277"/>
      <c r="D513" s="277"/>
      <c r="E513" s="276"/>
      <c r="F513" s="275"/>
      <c r="G513" s="275"/>
      <c r="H513" s="811" t="s">
        <v>385</v>
      </c>
      <c r="I513" s="812"/>
      <c r="J513" s="812"/>
      <c r="K513" s="812"/>
      <c r="L513" s="812"/>
      <c r="M513" s="813"/>
      <c r="N513" s="264">
        <f>SUMIFS($F$12:$F$511,$P$12:$P$511,"Creación con cargo al rubro de CSO - D. T. Undécima")</f>
        <v>0</v>
      </c>
      <c r="O513" s="41"/>
      <c r="P513" s="339"/>
      <c r="Q513" s="41"/>
      <c r="R513" s="41"/>
      <c r="T513" s="278" t="s">
        <v>386</v>
      </c>
      <c r="U513" s="278"/>
    </row>
    <row r="514" spans="1:21" ht="24" customHeight="1" x14ac:dyDescent="0.3">
      <c r="A514" s="46"/>
      <c r="B514" s="277"/>
      <c r="C514" s="277"/>
      <c r="D514" s="277"/>
      <c r="E514" s="276"/>
      <c r="F514" s="275"/>
      <c r="G514" s="275"/>
      <c r="H514" s="811" t="s">
        <v>384</v>
      </c>
      <c r="I514" s="812"/>
      <c r="J514" s="812"/>
      <c r="K514" s="812"/>
      <c r="L514" s="812"/>
      <c r="M514" s="813"/>
      <c r="N514" s="264">
        <f>SUMIFS($F$12:$F$511,$P$12:$P$511,"Creación con cargo al rubro de CSO - Art. 58 LOSEP")</f>
        <v>0</v>
      </c>
      <c r="O514" s="41"/>
      <c r="P514" s="339"/>
      <c r="Q514" s="41"/>
      <c r="R514" s="41"/>
      <c r="T514" s="278" t="s">
        <v>378</v>
      </c>
      <c r="U514" s="278"/>
    </row>
    <row r="515" spans="1:21" ht="24" customHeight="1" x14ac:dyDescent="0.3">
      <c r="A515" s="46"/>
      <c r="B515" s="277"/>
      <c r="C515" s="277"/>
      <c r="D515" s="277"/>
      <c r="E515" s="276"/>
      <c r="F515" s="275"/>
      <c r="G515" s="275"/>
      <c r="H515" s="811" t="s">
        <v>280</v>
      </c>
      <c r="I515" s="812"/>
      <c r="J515" s="812"/>
      <c r="K515" s="812"/>
      <c r="L515" s="812"/>
      <c r="M515" s="813"/>
      <c r="N515" s="264">
        <f>SUM(N512:N514)</f>
        <v>0</v>
      </c>
      <c r="O515" s="41"/>
      <c r="P515" s="339"/>
      <c r="Q515" s="41"/>
      <c r="R515" s="41"/>
      <c r="U515" s="278"/>
    </row>
    <row r="516" spans="1:21" ht="24" customHeight="1" x14ac:dyDescent="0.3">
      <c r="A516" s="46"/>
      <c r="B516" s="277"/>
      <c r="C516" s="277"/>
      <c r="D516" s="277"/>
      <c r="E516" s="276"/>
      <c r="F516" s="275"/>
      <c r="G516" s="275"/>
      <c r="H516" s="809" t="s">
        <v>279</v>
      </c>
      <c r="I516" s="809"/>
      <c r="J516" s="809"/>
      <c r="K516" s="809"/>
      <c r="L516" s="809"/>
      <c r="M516" s="809"/>
      <c r="N516" s="436">
        <f>SUM(O12:O511)</f>
        <v>0</v>
      </c>
      <c r="O516" s="41"/>
      <c r="P516" s="339"/>
      <c r="Q516" s="41"/>
      <c r="R516" s="41" t="str">
        <f>UPPER(P516)</f>
        <v/>
      </c>
    </row>
    <row r="517" spans="1:21" ht="21" customHeight="1" x14ac:dyDescent="0.25">
      <c r="A517" s="46"/>
      <c r="C517" s="275"/>
      <c r="D517" s="275"/>
      <c r="E517" s="275"/>
      <c r="F517" s="275"/>
      <c r="G517" s="275"/>
      <c r="I517" s="41"/>
      <c r="J517" s="41"/>
      <c r="K517" s="41"/>
      <c r="L517" s="41"/>
      <c r="M517" s="41"/>
      <c r="N517" s="41"/>
      <c r="O517" s="41"/>
      <c r="P517" s="339"/>
      <c r="Q517" s="41"/>
      <c r="R517" s="41" t="str">
        <f>UPPER(P517)</f>
        <v/>
      </c>
    </row>
    <row r="518" spans="1:21" ht="14.25" customHeight="1" x14ac:dyDescent="0.3">
      <c r="A518" s="46"/>
      <c r="B518" s="129"/>
      <c r="C518" s="129"/>
      <c r="D518" s="129"/>
      <c r="E518" s="510"/>
      <c r="F518" s="510"/>
      <c r="G518" s="510"/>
      <c r="H518" s="510"/>
      <c r="I518" s="510"/>
      <c r="J518" s="510"/>
      <c r="K518" s="510"/>
      <c r="L518" s="510"/>
      <c r="M518" s="129"/>
      <c r="N518" s="129"/>
      <c r="O518" s="274"/>
      <c r="P518" s="129"/>
      <c r="Q518" s="129"/>
      <c r="R518" s="129"/>
    </row>
    <row r="519" spans="1:21" ht="12" customHeight="1" x14ac:dyDescent="0.3">
      <c r="A519" s="46"/>
      <c r="B519" s="129"/>
      <c r="C519" s="129"/>
      <c r="D519" s="129"/>
      <c r="E519" s="510"/>
      <c r="F519" s="510"/>
      <c r="G519" s="810"/>
      <c r="H519" s="810"/>
      <c r="I519" s="810"/>
      <c r="J519" s="810"/>
      <c r="K519" s="810"/>
      <c r="L519" s="810"/>
      <c r="M519" s="129"/>
      <c r="N519" s="129"/>
      <c r="O519" s="129"/>
      <c r="P519" s="129"/>
      <c r="Q519" s="129"/>
      <c r="R519" s="129"/>
    </row>
    <row r="520" spans="1:21" ht="21" customHeight="1" thickBot="1" x14ac:dyDescent="0.3">
      <c r="A520" s="130"/>
      <c r="B520" s="737" t="s">
        <v>107</v>
      </c>
      <c r="C520" s="737"/>
      <c r="D520" s="737"/>
      <c r="E520" s="737"/>
      <c r="F520" s="737"/>
      <c r="G520" s="737"/>
      <c r="H520" s="737"/>
      <c r="I520" s="737"/>
      <c r="J520" s="737"/>
      <c r="K520" s="737"/>
      <c r="L520" s="737"/>
      <c r="M520" s="737"/>
      <c r="N520" s="737"/>
      <c r="O520" s="737"/>
      <c r="P520" s="737"/>
      <c r="Q520" s="260"/>
      <c r="R520" s="260"/>
    </row>
    <row r="521" spans="1:21" ht="12" hidden="1" customHeight="1" x14ac:dyDescent="0.25">
      <c r="B521" s="273"/>
      <c r="C521" s="273"/>
      <c r="D521" s="273"/>
      <c r="E521" s="273"/>
      <c r="F521" s="273"/>
      <c r="G521" s="273"/>
      <c r="H521" s="273"/>
      <c r="I521" s="273"/>
      <c r="J521" s="273"/>
      <c r="K521" s="273"/>
      <c r="L521" s="273"/>
      <c r="M521" s="273"/>
      <c r="N521" s="273"/>
      <c r="O521" s="273"/>
      <c r="P521" s="273"/>
      <c r="Q521" s="273"/>
      <c r="R521" s="273"/>
    </row>
    <row r="528" spans="1:21" ht="26.25" hidden="1" customHeight="1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</sheetData>
  <sheetProtection algorithmName="SHA-512" hashValue="YanMFF0KEOLE32TryMV9qKR0q7A2rJwReoC67egHeUwkFP5QLg9XLNiveShU9lhYDqWB53RyW7/jmPych9wOYg==" saltValue="vBm5kjCkLTjWJcZb2/1gsA==" spinCount="100000" sheet="1" objects="1" scenarios="1" insertRows="0" insertHyperlinks="0"/>
  <protectedRanges>
    <protectedRange sqref="Q12:R511" name="Rango4"/>
    <protectedRange sqref="A7:C9 I7 K7 G7 F9:G9 Y9:AJ9 P9:W9 O7 T512:U512 Q7:AI8 J8:O9" name="Rango2"/>
    <protectedRange sqref="H12:H511 P12:P512 B12:F511" name="Rango3"/>
  </protectedRanges>
  <dataConsolidate/>
  <mergeCells count="533">
    <mergeCell ref="C361:D361"/>
    <mergeCell ref="C362:D362"/>
    <mergeCell ref="C363:D363"/>
    <mergeCell ref="C364:D364"/>
    <mergeCell ref="C365:D365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49:D349"/>
    <mergeCell ref="C301:D301"/>
    <mergeCell ref="C302:D302"/>
    <mergeCell ref="C296:D296"/>
    <mergeCell ref="C297:D297"/>
    <mergeCell ref="C298:D298"/>
    <mergeCell ref="C299:D299"/>
    <mergeCell ref="C300:D300"/>
    <mergeCell ref="C351:D351"/>
    <mergeCell ref="C291:D291"/>
    <mergeCell ref="C292:D292"/>
    <mergeCell ref="C293:D293"/>
    <mergeCell ref="C294:D294"/>
    <mergeCell ref="C295:D295"/>
    <mergeCell ref="C341:D341"/>
    <mergeCell ref="C342:D342"/>
    <mergeCell ref="C348:D348"/>
    <mergeCell ref="C286:D286"/>
    <mergeCell ref="C287:D287"/>
    <mergeCell ref="C288:D288"/>
    <mergeCell ref="C289:D289"/>
    <mergeCell ref="C290:D290"/>
    <mergeCell ref="C313:D313"/>
    <mergeCell ref="C314:D314"/>
    <mergeCell ref="C320:D320"/>
    <mergeCell ref="C321:D321"/>
    <mergeCell ref="C316:D316"/>
    <mergeCell ref="C317:D317"/>
    <mergeCell ref="C346:D346"/>
    <mergeCell ref="C325:D325"/>
    <mergeCell ref="C328:D328"/>
    <mergeCell ref="C318:D318"/>
    <mergeCell ref="C319:D319"/>
    <mergeCell ref="C281:D281"/>
    <mergeCell ref="C282:D282"/>
    <mergeCell ref="C283:D283"/>
    <mergeCell ref="C284:D284"/>
    <mergeCell ref="C285:D285"/>
    <mergeCell ref="C276:D276"/>
    <mergeCell ref="C277:D277"/>
    <mergeCell ref="C278:D278"/>
    <mergeCell ref="C279:D279"/>
    <mergeCell ref="C280:D280"/>
    <mergeCell ref="C271:D271"/>
    <mergeCell ref="C272:D272"/>
    <mergeCell ref="C273:D273"/>
    <mergeCell ref="C274:D274"/>
    <mergeCell ref="C275:D275"/>
    <mergeCell ref="C266:D266"/>
    <mergeCell ref="C267:D267"/>
    <mergeCell ref="C268:D268"/>
    <mergeCell ref="C269:D269"/>
    <mergeCell ref="C270:D270"/>
    <mergeCell ref="C261:D261"/>
    <mergeCell ref="C262:D262"/>
    <mergeCell ref="C263:D263"/>
    <mergeCell ref="C264:D264"/>
    <mergeCell ref="C265:D265"/>
    <mergeCell ref="C256:D256"/>
    <mergeCell ref="C257:D257"/>
    <mergeCell ref="C258:D258"/>
    <mergeCell ref="C259:D259"/>
    <mergeCell ref="C260:D260"/>
    <mergeCell ref="C251:D251"/>
    <mergeCell ref="C252:D252"/>
    <mergeCell ref="C253:D253"/>
    <mergeCell ref="C254:D254"/>
    <mergeCell ref="C255:D255"/>
    <mergeCell ref="C246:D246"/>
    <mergeCell ref="C247:D247"/>
    <mergeCell ref="C248:D248"/>
    <mergeCell ref="C249:D249"/>
    <mergeCell ref="C250:D250"/>
    <mergeCell ref="C241:D241"/>
    <mergeCell ref="C242:D242"/>
    <mergeCell ref="C243:D243"/>
    <mergeCell ref="C244:D244"/>
    <mergeCell ref="C245:D245"/>
    <mergeCell ref="C236:D236"/>
    <mergeCell ref="C237:D237"/>
    <mergeCell ref="C238:D238"/>
    <mergeCell ref="C239:D239"/>
    <mergeCell ref="C240:D240"/>
    <mergeCell ref="C231:D231"/>
    <mergeCell ref="C232:D232"/>
    <mergeCell ref="C233:D233"/>
    <mergeCell ref="C234:D234"/>
    <mergeCell ref="C235:D235"/>
    <mergeCell ref="C227:D227"/>
    <mergeCell ref="C228:D228"/>
    <mergeCell ref="C229:D229"/>
    <mergeCell ref="C230:D230"/>
    <mergeCell ref="C212:D212"/>
    <mergeCell ref="C213:D213"/>
    <mergeCell ref="C214:D214"/>
    <mergeCell ref="C215:D215"/>
    <mergeCell ref="C226:D226"/>
    <mergeCell ref="C208:D208"/>
    <mergeCell ref="C209:D209"/>
    <mergeCell ref="C210:D210"/>
    <mergeCell ref="C190:D190"/>
    <mergeCell ref="C192:D192"/>
    <mergeCell ref="C193:D193"/>
    <mergeCell ref="C194:D194"/>
    <mergeCell ref="C195:D195"/>
    <mergeCell ref="C216:D216"/>
    <mergeCell ref="C211:D211"/>
    <mergeCell ref="C221:D221"/>
    <mergeCell ref="C222:D222"/>
    <mergeCell ref="C223:D223"/>
    <mergeCell ref="C224:D224"/>
    <mergeCell ref="C225:D225"/>
    <mergeCell ref="C217:D217"/>
    <mergeCell ref="C218:D218"/>
    <mergeCell ref="C219:D219"/>
    <mergeCell ref="C220:D220"/>
    <mergeCell ref="C202:D202"/>
    <mergeCell ref="C203:D203"/>
    <mergeCell ref="C204:D204"/>
    <mergeCell ref="C205:D205"/>
    <mergeCell ref="C196:D196"/>
    <mergeCell ref="C197:D197"/>
    <mergeCell ref="C198:D198"/>
    <mergeCell ref="C186:D186"/>
    <mergeCell ref="C187:D187"/>
    <mergeCell ref="C80:D80"/>
    <mergeCell ref="C81:D81"/>
    <mergeCell ref="C179:D179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173:D173"/>
    <mergeCell ref="C174:D174"/>
    <mergeCell ref="C113:D113"/>
    <mergeCell ref="C105:D105"/>
    <mergeCell ref="C106:D106"/>
    <mergeCell ref="C107:D107"/>
    <mergeCell ref="C185:D185"/>
    <mergeCell ref="C175:D175"/>
    <mergeCell ref="C176:D176"/>
    <mergeCell ref="C177:D177"/>
    <mergeCell ref="C178:D178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69:D69"/>
    <mergeCell ref="C70:D70"/>
    <mergeCell ref="C71:D71"/>
    <mergeCell ref="C111:D111"/>
    <mergeCell ref="C112:D112"/>
    <mergeCell ref="B10:B11"/>
    <mergeCell ref="C37:D37"/>
    <mergeCell ref="C38:D38"/>
    <mergeCell ref="C39:D39"/>
    <mergeCell ref="C40:D40"/>
    <mergeCell ref="C41:D41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19:D19"/>
    <mergeCell ref="C20:D20"/>
    <mergeCell ref="C21:D21"/>
    <mergeCell ref="C366:D366"/>
    <mergeCell ref="C32:D32"/>
    <mergeCell ref="C16:D16"/>
    <mergeCell ref="B520:P520"/>
    <mergeCell ref="E10:E11"/>
    <mergeCell ref="I10:I11"/>
    <mergeCell ref="C10:D11"/>
    <mergeCell ref="C347:D347"/>
    <mergeCell ref="B512:D512"/>
    <mergeCell ref="C350:D350"/>
    <mergeCell ref="C322:D322"/>
    <mergeCell ref="C323:D323"/>
    <mergeCell ref="H10:H11"/>
    <mergeCell ref="F10:F11"/>
    <mergeCell ref="G10:G11"/>
    <mergeCell ref="C22:D22"/>
    <mergeCell ref="C23:D23"/>
    <mergeCell ref="C24:D24"/>
    <mergeCell ref="C25:D25"/>
    <mergeCell ref="C26:D26"/>
    <mergeCell ref="C338:D338"/>
    <mergeCell ref="C102:D102"/>
    <mergeCell ref="C103:D103"/>
    <mergeCell ref="C104:D104"/>
    <mergeCell ref="C108:D108"/>
    <mergeCell ref="C109:D109"/>
    <mergeCell ref="C110:D110"/>
    <mergeCell ref="B6:P6"/>
    <mergeCell ref="B8:E8"/>
    <mergeCell ref="A9:R9"/>
    <mergeCell ref="J10:O10"/>
    <mergeCell ref="P10:P11"/>
    <mergeCell ref="Q10:Q11"/>
    <mergeCell ref="R10:R11"/>
    <mergeCell ref="C97:D97"/>
    <mergeCell ref="C98:D98"/>
    <mergeCell ref="C99:D99"/>
    <mergeCell ref="C100:D100"/>
    <mergeCell ref="C101:D101"/>
    <mergeCell ref="C17:D17"/>
    <mergeCell ref="C12:D12"/>
    <mergeCell ref="C13:D13"/>
    <mergeCell ref="C14:D14"/>
    <mergeCell ref="C15:D15"/>
    <mergeCell ref="C59:D59"/>
    <mergeCell ref="C76:D76"/>
    <mergeCell ref="C77:D77"/>
    <mergeCell ref="C78:D78"/>
    <mergeCell ref="B2:F5"/>
    <mergeCell ref="G2:P3"/>
    <mergeCell ref="G5:P5"/>
    <mergeCell ref="G4:P4"/>
    <mergeCell ref="Q7:R7"/>
    <mergeCell ref="Q8:R8"/>
    <mergeCell ref="B7:E7"/>
    <mergeCell ref="F7:N7"/>
    <mergeCell ref="O7:P7"/>
    <mergeCell ref="O8:P8"/>
    <mergeCell ref="F8:N8"/>
    <mergeCell ref="C79:D79"/>
    <mergeCell ref="C18:D18"/>
    <mergeCell ref="C42:D42"/>
    <mergeCell ref="C43:D43"/>
    <mergeCell ref="C44:D44"/>
    <mergeCell ref="C72:D72"/>
    <mergeCell ref="C73:D73"/>
    <mergeCell ref="C74:D74"/>
    <mergeCell ref="C75:D75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333:D333"/>
    <mergeCell ref="C329:D329"/>
    <mergeCell ref="C330:D330"/>
    <mergeCell ref="C308:D308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303:D303"/>
    <mergeCell ref="C304:D304"/>
    <mergeCell ref="C305:D305"/>
    <mergeCell ref="C201:D201"/>
    <mergeCell ref="C309:D309"/>
    <mergeCell ref="C310:D310"/>
    <mergeCell ref="C311:D311"/>
    <mergeCell ref="C312:D312"/>
    <mergeCell ref="C161:D161"/>
    <mergeCell ref="C162:D162"/>
    <mergeCell ref="C163:D163"/>
    <mergeCell ref="C164:D164"/>
    <mergeCell ref="C344:D34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334:D334"/>
    <mergeCell ref="C306:D306"/>
    <mergeCell ref="C307:D307"/>
    <mergeCell ref="C324:D324"/>
    <mergeCell ref="C343:D343"/>
    <mergeCell ref="C331:D331"/>
    <mergeCell ref="C332:D332"/>
    <mergeCell ref="C188:D188"/>
    <mergeCell ref="C189:D189"/>
    <mergeCell ref="C180:D180"/>
    <mergeCell ref="C181:D181"/>
    <mergeCell ref="C182:D182"/>
    <mergeCell ref="C183:D183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26:D326"/>
    <mergeCell ref="C327:D327"/>
    <mergeCell ref="C345:D345"/>
    <mergeCell ref="C315:D315"/>
    <mergeCell ref="C335:D335"/>
    <mergeCell ref="C336:D336"/>
    <mergeCell ref="C337:D337"/>
    <mergeCell ref="C339:D339"/>
    <mergeCell ref="C340:D340"/>
    <mergeCell ref="C184:D184"/>
    <mergeCell ref="C206:D206"/>
    <mergeCell ref="C207:D207"/>
    <mergeCell ref="C191:D191"/>
    <mergeCell ref="C199:D199"/>
    <mergeCell ref="C200:D200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H515:M515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511:D511"/>
    <mergeCell ref="H516:M516"/>
    <mergeCell ref="C492:D492"/>
    <mergeCell ref="G519:L519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10:D51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H512:M512"/>
    <mergeCell ref="H513:M513"/>
    <mergeCell ref="H514:M514"/>
  </mergeCells>
  <conditionalFormatting sqref="J12:O511">
    <cfRule type="cellIs" dxfId="0" priority="7" operator="equal">
      <formula>0</formula>
    </cfRule>
  </conditionalFormatting>
  <dataValidations count="3">
    <dataValidation type="list" allowBlank="1" showInputMessage="1" showErrorMessage="1" sqref="P12:P511" xr:uid="{00000000-0002-0000-0900-000000000000}">
      <formula1>$X$8:$X$10</formula1>
    </dataValidation>
    <dataValidation type="textLength" operator="equal" allowBlank="1" showInputMessage="1" showErrorMessage="1" error="El número de cédula es incorrecto" prompt="Ingresar solo 10 números_x000a_" sqref="Q12:Q511" xr:uid="{00000000-0002-0000-0900-000001000000}">
      <formula1>10</formula1>
    </dataValidation>
    <dataValidation type="whole" operator="equal" allowBlank="1" showInputMessage="1" showErrorMessage="1" sqref="F12:F511" xr:uid="{00000000-0002-0000-0900-000002000000}">
      <formula1>1</formula1>
    </dataValidation>
  </dataValidations>
  <pageMargins left="0.25" right="0.25" top="0.75" bottom="0.75" header="0.3" footer="0.3"/>
  <pageSetup paperSize="9" scale="54" orientation="landscape" r:id="rId1"/>
  <rowBreaks count="1" manualBreakCount="1">
    <brk id="489" max="17" man="1"/>
  </rowBreaks>
  <colBreaks count="1" manualBreakCount="1">
    <brk id="18" max="219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900-000003000000}">
          <x14:formula1>
            <xm:f>Datos!$G$2:$G$11</xm:f>
          </x14:formula1>
          <xm:sqref>Q7:R7</xm:sqref>
        </x14:dataValidation>
        <x14:dataValidation type="list" allowBlank="1" showInputMessage="1" showErrorMessage="1" xr:uid="{00000000-0002-0000-0900-000004000000}">
          <x14:formula1>
            <xm:f>Datos!$H$2:$H$9</xm:f>
          </x14:formula1>
          <xm:sqref>G5</xm:sqref>
        </x14:dataValidation>
        <x14:dataValidation type="list" allowBlank="1" showInputMessage="1" showErrorMessage="1" xr:uid="{00000000-0002-0000-0900-000005000000}">
          <x14:formula1>
            <xm:f>Datos!$B$2:$B$21</xm:f>
          </x14:formula1>
          <xm:sqref>G12:G511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3"/>
  <dimension ref="A1:BM232"/>
  <sheetViews>
    <sheetView showGridLines="0" view="pageBreakPreview" zoomScaleNormal="100" zoomScaleSheetLayoutView="100" workbookViewId="0">
      <selection activeCell="H5" sqref="H5:X5"/>
    </sheetView>
  </sheetViews>
  <sheetFormatPr baseColWidth="10" defaultColWidth="7.140625" defaultRowHeight="13.5" zeroHeight="1" x14ac:dyDescent="0.25"/>
  <cols>
    <col min="1" max="1" width="1.28515625" style="41" customWidth="1"/>
    <col min="2" max="2" width="3.7109375" style="41" customWidth="1"/>
    <col min="3" max="3" width="24.28515625" style="41" customWidth="1"/>
    <col min="4" max="4" width="6.28515625" style="41" customWidth="1"/>
    <col min="5" max="6" width="10.85546875" style="41" customWidth="1"/>
    <col min="7" max="7" width="12.28515625" style="41" customWidth="1"/>
    <col min="8" max="8" width="13.28515625" style="41" customWidth="1"/>
    <col min="9" max="9" width="11.7109375" style="41" customWidth="1"/>
    <col min="10" max="10" width="12.5703125" style="132" customWidth="1"/>
    <col min="11" max="11" width="14.140625" style="132" customWidth="1"/>
    <col min="12" max="12" width="11.28515625" style="132" customWidth="1"/>
    <col min="13" max="14" width="7.42578125" style="132" customWidth="1"/>
    <col min="15" max="15" width="15.7109375" style="132" customWidth="1"/>
    <col min="16" max="16" width="15.7109375" style="301" customWidth="1"/>
    <col min="17" max="17" width="15.7109375" style="132" hidden="1" customWidth="1"/>
    <col min="18" max="18" width="15.7109375" style="132" customWidth="1"/>
    <col min="19" max="24" width="15.7109375" style="301" customWidth="1"/>
    <col min="25" max="30" width="15.7109375" style="301" hidden="1" customWidth="1"/>
    <col min="31" max="31" width="10.140625" style="301" hidden="1" customWidth="1"/>
    <col min="32" max="32" width="15.85546875" style="301" hidden="1" customWidth="1"/>
    <col min="33" max="33" width="18" style="301" hidden="1" customWidth="1"/>
    <col min="34" max="34" width="23.5703125" style="301" customWidth="1"/>
    <col min="35" max="37" width="24.7109375" style="301" hidden="1" customWidth="1"/>
    <col min="38" max="38" width="17.42578125" style="301" customWidth="1"/>
    <col min="39" max="39" width="17.5703125" style="300" customWidth="1"/>
    <col min="40" max="42" width="7.140625" style="300" hidden="1" customWidth="1"/>
    <col min="43" max="64" width="7.140625" style="41" hidden="1" customWidth="1"/>
    <col min="65" max="65" width="2" style="41" customWidth="1"/>
    <col min="66" max="16384" width="7.140625" style="41"/>
  </cols>
  <sheetData>
    <row r="1" spans="1:65" ht="7.5" customHeight="1" x14ac:dyDescent="0.25">
      <c r="A1" s="50"/>
      <c r="B1" s="48"/>
      <c r="C1" s="48"/>
      <c r="D1" s="48"/>
      <c r="E1" s="48"/>
      <c r="F1" s="48"/>
      <c r="G1" s="48"/>
      <c r="H1" s="48"/>
      <c r="I1" s="48"/>
      <c r="J1" s="49"/>
      <c r="K1" s="49"/>
      <c r="L1" s="49"/>
      <c r="M1" s="49"/>
      <c r="N1" s="49"/>
      <c r="O1" s="49"/>
      <c r="P1" s="320"/>
      <c r="Q1" s="49"/>
      <c r="R1" s="49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19"/>
      <c r="AN1" s="450"/>
      <c r="AO1" s="450"/>
      <c r="AP1" s="450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7"/>
    </row>
    <row r="2" spans="1:65" ht="14.25" customHeight="1" x14ac:dyDescent="0.25">
      <c r="A2" s="46"/>
      <c r="B2" s="734"/>
      <c r="C2" s="734"/>
      <c r="D2" s="734"/>
      <c r="E2" s="734"/>
      <c r="F2" s="734"/>
      <c r="G2" s="734"/>
      <c r="H2" s="771" t="s">
        <v>0</v>
      </c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771"/>
      <c r="W2" s="771"/>
      <c r="X2" s="771"/>
      <c r="Y2" s="440"/>
      <c r="Z2" s="440"/>
      <c r="AA2" s="440"/>
      <c r="AB2" s="440"/>
      <c r="AC2" s="440"/>
      <c r="AD2" s="440"/>
      <c r="AE2" s="440"/>
      <c r="AF2" s="441"/>
      <c r="AG2" s="441"/>
      <c r="AH2" s="421" t="s">
        <v>64</v>
      </c>
      <c r="AI2" s="439"/>
      <c r="AJ2" s="439"/>
      <c r="AK2" s="439"/>
      <c r="AL2" s="727">
        <f>Datos!I2</f>
        <v>44928</v>
      </c>
      <c r="AM2" s="727"/>
      <c r="AN2" s="318"/>
      <c r="AO2" s="318"/>
      <c r="AP2" s="318"/>
      <c r="BM2" s="451"/>
    </row>
    <row r="3" spans="1:65" ht="14.25" customHeight="1" x14ac:dyDescent="0.25">
      <c r="A3" s="46"/>
      <c r="B3" s="734"/>
      <c r="C3" s="734"/>
      <c r="D3" s="734"/>
      <c r="E3" s="734"/>
      <c r="F3" s="734"/>
      <c r="G3" s="734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771"/>
      <c r="W3" s="771"/>
      <c r="X3" s="771"/>
      <c r="Y3" s="440"/>
      <c r="Z3" s="440"/>
      <c r="AA3" s="440"/>
      <c r="AB3" s="440"/>
      <c r="AC3" s="440"/>
      <c r="AD3" s="440"/>
      <c r="AE3" s="440"/>
      <c r="AF3" s="441"/>
      <c r="AG3" s="441"/>
      <c r="AH3" s="421" t="s">
        <v>62</v>
      </c>
      <c r="AI3" s="439"/>
      <c r="AJ3" s="439"/>
      <c r="AK3" s="439"/>
      <c r="AL3" s="728" t="s">
        <v>456</v>
      </c>
      <c r="AM3" s="728"/>
      <c r="AN3" s="318"/>
      <c r="AO3" s="318"/>
      <c r="AP3" s="318"/>
      <c r="BM3" s="451"/>
    </row>
    <row r="4" spans="1:65" ht="14.25" customHeight="1" x14ac:dyDescent="0.25">
      <c r="A4" s="46"/>
      <c r="B4" s="734"/>
      <c r="C4" s="734"/>
      <c r="D4" s="734"/>
      <c r="E4" s="734"/>
      <c r="F4" s="734"/>
      <c r="G4" s="734"/>
      <c r="H4" s="555" t="str">
        <f>'ÍNDICE 00'!C14</f>
        <v>LISTA DE ASIGNACIONES PARA DESVINCULACIONES DE PERSONAL</v>
      </c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442"/>
      <c r="Z4" s="442"/>
      <c r="AA4" s="442"/>
      <c r="AB4" s="442"/>
      <c r="AC4" s="442"/>
      <c r="AD4" s="442"/>
      <c r="AE4" s="442"/>
      <c r="AF4" s="442"/>
      <c r="AG4" s="442"/>
      <c r="AH4" s="421" t="s">
        <v>61</v>
      </c>
      <c r="AI4" s="381"/>
      <c r="AJ4" s="381"/>
      <c r="AK4" s="381"/>
      <c r="AL4" s="832" t="s">
        <v>405</v>
      </c>
      <c r="AM4" s="832"/>
      <c r="AN4" s="318"/>
      <c r="AO4" s="318"/>
      <c r="AP4" s="318"/>
      <c r="BM4" s="451"/>
    </row>
    <row r="5" spans="1:65" ht="14.25" customHeight="1" x14ac:dyDescent="0.25">
      <c r="A5" s="46"/>
      <c r="B5" s="734"/>
      <c r="C5" s="734"/>
      <c r="D5" s="734"/>
      <c r="E5" s="734"/>
      <c r="F5" s="734"/>
      <c r="G5" s="734"/>
      <c r="H5" s="735" t="s">
        <v>439</v>
      </c>
      <c r="I5" s="735"/>
      <c r="J5" s="735"/>
      <c r="K5" s="735"/>
      <c r="L5" s="735"/>
      <c r="M5" s="735"/>
      <c r="N5" s="735"/>
      <c r="O5" s="735"/>
      <c r="P5" s="735"/>
      <c r="Q5" s="735"/>
      <c r="R5" s="735"/>
      <c r="S5" s="735"/>
      <c r="T5" s="735"/>
      <c r="U5" s="735"/>
      <c r="V5" s="735"/>
      <c r="W5" s="735"/>
      <c r="X5" s="735"/>
      <c r="Y5" s="443"/>
      <c r="Z5" s="443"/>
      <c r="AA5" s="443"/>
      <c r="AB5" s="443"/>
      <c r="AC5" s="443"/>
      <c r="AD5" s="443"/>
      <c r="AE5" s="443"/>
      <c r="AF5" s="443"/>
      <c r="AG5" s="443"/>
      <c r="AH5" s="421" t="s">
        <v>60</v>
      </c>
      <c r="AI5" s="381"/>
      <c r="AJ5" s="381"/>
      <c r="AK5" s="381"/>
      <c r="AL5" s="832" t="str">
        <f>'ÍNDICE 00'!I14</f>
        <v>PRO-MDT-PTH-01 FOR 14 EXT</v>
      </c>
      <c r="AM5" s="832"/>
      <c r="AN5" s="318"/>
      <c r="AO5" s="318"/>
      <c r="AP5" s="318"/>
      <c r="BM5" s="451"/>
    </row>
    <row r="6" spans="1:65" ht="7.5" customHeight="1" x14ac:dyDescent="0.25">
      <c r="A6" s="46"/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674"/>
      <c r="AH6" s="674"/>
      <c r="AI6" s="674"/>
      <c r="AJ6" s="674"/>
      <c r="AK6" s="674"/>
      <c r="AL6" s="674"/>
      <c r="AM6" s="317"/>
      <c r="BM6" s="44"/>
    </row>
    <row r="7" spans="1:65" s="40" customFormat="1" ht="28.5" customHeight="1" x14ac:dyDescent="0.25">
      <c r="A7" s="3"/>
      <c r="B7" s="565" t="s">
        <v>56</v>
      </c>
      <c r="C7" s="566"/>
      <c r="D7" s="566"/>
      <c r="E7" s="566"/>
      <c r="F7" s="566"/>
      <c r="G7" s="566"/>
      <c r="H7" s="566"/>
      <c r="I7" s="822"/>
      <c r="J7" s="822"/>
      <c r="K7" s="822"/>
      <c r="L7" s="822"/>
      <c r="M7" s="822"/>
      <c r="N7" s="822"/>
      <c r="O7" s="822"/>
      <c r="P7" s="822"/>
      <c r="Q7" s="822"/>
      <c r="R7" s="822"/>
      <c r="S7" s="822"/>
      <c r="T7" s="822"/>
      <c r="U7" s="822"/>
      <c r="V7" s="822"/>
      <c r="W7" s="814" t="s">
        <v>79</v>
      </c>
      <c r="X7" s="814"/>
      <c r="Y7" s="504"/>
      <c r="Z7" s="504"/>
      <c r="AA7" s="504"/>
      <c r="AB7" s="504"/>
      <c r="AC7" s="504"/>
      <c r="AD7" s="504"/>
      <c r="AE7" s="316"/>
      <c r="AF7" s="315"/>
      <c r="AG7" s="315"/>
      <c r="AH7" s="563"/>
      <c r="AI7" s="563"/>
      <c r="AJ7" s="563"/>
      <c r="AK7" s="563"/>
      <c r="AL7" s="563"/>
      <c r="AM7" s="564"/>
      <c r="AN7" s="314"/>
      <c r="AO7" s="314"/>
      <c r="AP7" s="314"/>
      <c r="AQ7" s="42"/>
      <c r="AR7" s="41"/>
      <c r="AS7" s="41"/>
      <c r="AT7" s="45"/>
      <c r="AU7" s="41"/>
      <c r="AV7" s="56"/>
      <c r="AW7" s="41"/>
      <c r="AX7" s="45"/>
      <c r="AY7" s="41"/>
      <c r="AZ7" s="56"/>
      <c r="BA7" s="41"/>
      <c r="BB7" s="45"/>
      <c r="BC7" s="41"/>
      <c r="BD7" s="56"/>
      <c r="BE7" s="41"/>
      <c r="BF7" s="45"/>
      <c r="BG7" s="41"/>
      <c r="BH7" s="56"/>
      <c r="BI7" s="41"/>
      <c r="BJ7" s="45"/>
      <c r="BK7" s="41"/>
      <c r="BL7" s="56"/>
      <c r="BM7" s="451"/>
    </row>
    <row r="8" spans="1:65" s="40" customFormat="1" ht="28.5" customHeight="1" x14ac:dyDescent="0.25">
      <c r="A8" s="3"/>
      <c r="B8" s="765" t="s">
        <v>188</v>
      </c>
      <c r="C8" s="580"/>
      <c r="D8" s="580"/>
      <c r="E8" s="580"/>
      <c r="F8" s="580"/>
      <c r="G8" s="580"/>
      <c r="H8" s="580"/>
      <c r="I8" s="835"/>
      <c r="J8" s="835"/>
      <c r="K8" s="835"/>
      <c r="L8" s="835"/>
      <c r="M8" s="835"/>
      <c r="N8" s="835"/>
      <c r="O8" s="835"/>
      <c r="P8" s="835"/>
      <c r="Q8" s="835"/>
      <c r="R8" s="835"/>
      <c r="S8" s="835"/>
      <c r="T8" s="835"/>
      <c r="U8" s="835"/>
      <c r="V8" s="835"/>
      <c r="W8" s="580" t="s">
        <v>99</v>
      </c>
      <c r="X8" s="580"/>
      <c r="Y8" s="359"/>
      <c r="Z8" s="359"/>
      <c r="AA8" s="359"/>
      <c r="AB8" s="359"/>
      <c r="AC8" s="359"/>
      <c r="AD8" s="359"/>
      <c r="AE8" s="587"/>
      <c r="AF8" s="587"/>
      <c r="AG8" s="587"/>
      <c r="AH8" s="587"/>
      <c r="AI8" s="587"/>
      <c r="AJ8" s="587"/>
      <c r="AK8" s="587"/>
      <c r="AL8" s="587"/>
      <c r="AM8" s="588"/>
      <c r="AN8" s="196"/>
      <c r="AO8" s="196"/>
      <c r="AP8" s="196"/>
      <c r="AQ8" s="42"/>
      <c r="AR8" s="41"/>
      <c r="AS8" s="41"/>
      <c r="AT8" s="45"/>
      <c r="AU8" s="41"/>
      <c r="AV8" s="56"/>
      <c r="AW8" s="41"/>
      <c r="AX8" s="45"/>
      <c r="AY8" s="41"/>
      <c r="AZ8" s="56"/>
      <c r="BA8" s="41"/>
      <c r="BB8" s="45"/>
      <c r="BC8" s="41"/>
      <c r="BD8" s="56"/>
      <c r="BE8" s="41"/>
      <c r="BF8" s="45"/>
      <c r="BG8" s="41"/>
      <c r="BH8" s="56"/>
      <c r="BI8" s="41"/>
      <c r="BJ8" s="45"/>
      <c r="BK8" s="41"/>
      <c r="BL8" s="56"/>
      <c r="BM8" s="452"/>
    </row>
    <row r="9" spans="1:65" s="40" customFormat="1" ht="6" customHeight="1" x14ac:dyDescent="0.25">
      <c r="A9" s="766"/>
      <c r="B9" s="767"/>
      <c r="C9" s="767"/>
      <c r="D9" s="767"/>
      <c r="E9" s="767"/>
      <c r="F9" s="767"/>
      <c r="G9" s="767"/>
      <c r="H9" s="767"/>
      <c r="I9" s="767"/>
      <c r="J9" s="767"/>
      <c r="K9" s="767"/>
      <c r="L9" s="767"/>
      <c r="M9" s="767"/>
      <c r="N9" s="767"/>
      <c r="O9" s="767"/>
      <c r="P9" s="767"/>
      <c r="Q9" s="767"/>
      <c r="R9" s="767"/>
      <c r="S9" s="767"/>
      <c r="T9" s="767"/>
      <c r="U9" s="767"/>
      <c r="V9" s="767"/>
      <c r="W9" s="767"/>
      <c r="X9" s="767"/>
      <c r="Y9" s="767"/>
      <c r="Z9" s="767"/>
      <c r="AA9" s="767"/>
      <c r="AB9" s="767"/>
      <c r="AC9" s="767"/>
      <c r="AD9" s="767"/>
      <c r="AE9" s="767"/>
      <c r="AF9" s="767"/>
      <c r="AG9" s="767"/>
      <c r="AH9" s="767"/>
      <c r="AI9" s="767"/>
      <c r="AJ9" s="767"/>
      <c r="AK9" s="767"/>
      <c r="AL9" s="767"/>
      <c r="AM9" s="767"/>
      <c r="AN9" s="371"/>
      <c r="AO9" s="371"/>
      <c r="AP9" s="371"/>
      <c r="AQ9" s="371"/>
      <c r="AR9" s="42"/>
      <c r="AS9" s="41"/>
      <c r="AT9" s="41"/>
      <c r="AU9" s="45"/>
      <c r="AV9" s="41"/>
      <c r="AW9" s="56"/>
      <c r="AX9" s="41"/>
      <c r="AY9" s="45"/>
      <c r="AZ9" s="41"/>
      <c r="BA9" s="56"/>
      <c r="BB9" s="41"/>
      <c r="BC9" s="45"/>
      <c r="BD9" s="41"/>
      <c r="BE9" s="56"/>
      <c r="BF9" s="41"/>
      <c r="BG9" s="45"/>
      <c r="BH9" s="41"/>
      <c r="BI9" s="56"/>
      <c r="BJ9" s="41"/>
      <c r="BK9" s="45"/>
      <c r="BL9" s="41"/>
      <c r="BM9" s="453"/>
    </row>
    <row r="10" spans="1:65" ht="33.75" customHeight="1" x14ac:dyDescent="0.25">
      <c r="A10" s="46"/>
      <c r="B10" s="823" t="s">
        <v>57</v>
      </c>
      <c r="C10" s="823"/>
      <c r="D10" s="823"/>
      <c r="E10" s="833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834"/>
      <c r="R10" s="834"/>
      <c r="S10" s="826" t="s">
        <v>371</v>
      </c>
      <c r="T10" s="826"/>
      <c r="U10" s="826"/>
      <c r="V10" s="826"/>
      <c r="W10" s="826"/>
      <c r="X10" s="826"/>
      <c r="Y10" s="826"/>
      <c r="Z10" s="826"/>
      <c r="AA10" s="826"/>
      <c r="AB10" s="826"/>
      <c r="AC10" s="826"/>
      <c r="AD10" s="826"/>
      <c r="AE10" s="826"/>
      <c r="AF10" s="445"/>
      <c r="AG10" s="445"/>
      <c r="AH10" s="827" t="s">
        <v>420</v>
      </c>
      <c r="AI10" s="827"/>
      <c r="AJ10" s="313"/>
      <c r="AK10" s="313"/>
      <c r="AL10" s="828" t="s">
        <v>421</v>
      </c>
      <c r="AM10" s="828" t="s">
        <v>370</v>
      </c>
      <c r="AN10" s="312"/>
      <c r="AO10" s="312"/>
      <c r="AP10" s="312"/>
      <c r="AT10" s="311"/>
      <c r="AV10" s="311"/>
      <c r="BM10" s="44"/>
    </row>
    <row r="11" spans="1:65" s="259" customFormat="1" ht="45" customHeight="1" x14ac:dyDescent="0.25">
      <c r="A11" s="370"/>
      <c r="B11" s="438" t="s">
        <v>106</v>
      </c>
      <c r="C11" s="824" t="s">
        <v>278</v>
      </c>
      <c r="D11" s="825"/>
      <c r="E11" s="438" t="s">
        <v>6</v>
      </c>
      <c r="F11" s="438" t="s">
        <v>369</v>
      </c>
      <c r="G11" s="438" t="s">
        <v>368</v>
      </c>
      <c r="H11" s="438" t="s">
        <v>367</v>
      </c>
      <c r="I11" s="438" t="s">
        <v>58</v>
      </c>
      <c r="J11" s="438" t="s">
        <v>8</v>
      </c>
      <c r="K11" s="438" t="s">
        <v>3</v>
      </c>
      <c r="L11" s="438" t="s">
        <v>7</v>
      </c>
      <c r="M11" s="438" t="s">
        <v>11</v>
      </c>
      <c r="N11" s="438" t="s">
        <v>366</v>
      </c>
      <c r="O11" s="438" t="s">
        <v>365</v>
      </c>
      <c r="P11" s="438" t="s">
        <v>424</v>
      </c>
      <c r="Q11" s="310" t="s">
        <v>364</v>
      </c>
      <c r="R11" s="444" t="s">
        <v>269</v>
      </c>
      <c r="S11" s="446" t="s">
        <v>273</v>
      </c>
      <c r="T11" s="446" t="s">
        <v>373</v>
      </c>
      <c r="U11" s="446" t="s">
        <v>363</v>
      </c>
      <c r="V11" s="446" t="s">
        <v>362</v>
      </c>
      <c r="W11" s="446" t="s">
        <v>361</v>
      </c>
      <c r="X11" s="446" t="s">
        <v>423</v>
      </c>
      <c r="Y11" s="374" t="s">
        <v>360</v>
      </c>
      <c r="Z11" s="374" t="s">
        <v>359</v>
      </c>
      <c r="AA11" s="374" t="s">
        <v>358</v>
      </c>
      <c r="AB11" s="374" t="s">
        <v>357</v>
      </c>
      <c r="AC11" s="374" t="s">
        <v>356</v>
      </c>
      <c r="AD11" s="374" t="s">
        <v>355</v>
      </c>
      <c r="AE11" s="374" t="s">
        <v>354</v>
      </c>
      <c r="AF11" s="374" t="s">
        <v>353</v>
      </c>
      <c r="AG11" s="374" t="s">
        <v>352</v>
      </c>
      <c r="AH11" s="447" t="s">
        <v>422</v>
      </c>
      <c r="AI11" s="374" t="s">
        <v>351</v>
      </c>
      <c r="AJ11" s="373" t="s">
        <v>374</v>
      </c>
      <c r="AK11" s="143" t="s">
        <v>350</v>
      </c>
      <c r="AL11" s="828"/>
      <c r="AM11" s="828"/>
      <c r="AN11" s="270" t="s">
        <v>270</v>
      </c>
      <c r="AO11" s="270" t="s">
        <v>269</v>
      </c>
      <c r="AP11" s="270"/>
      <c r="AX11" s="259">
        <v>12</v>
      </c>
      <c r="BM11" s="354"/>
    </row>
    <row r="12" spans="1:65" ht="34.5" customHeight="1" x14ac:dyDescent="0.25">
      <c r="A12" s="46"/>
      <c r="B12" s="150"/>
      <c r="C12" s="715"/>
      <c r="D12" s="716"/>
      <c r="E12" s="326"/>
      <c r="F12" s="309"/>
      <c r="G12" s="376">
        <f t="shared" ref="G12:G43" si="0">+DATEDIF(F12,P12,"Y")</f>
        <v>0</v>
      </c>
      <c r="H12" s="150"/>
      <c r="I12" s="150"/>
      <c r="J12" s="280"/>
      <c r="K12" s="525"/>
      <c r="L12" s="369"/>
      <c r="M12" s="467"/>
      <c r="N12" s="280"/>
      <c r="O12" s="150"/>
      <c r="P12" s="309"/>
      <c r="Q12" s="376">
        <f>YEAR(P12)</f>
        <v>1900</v>
      </c>
      <c r="R12" s="466">
        <f>IF(O12="RENUNCIA VOLUNTARIA CON COMPENSACIÓN",$E$126,VLOOKUP(Q12,$AN$12:$AO$33,2,FALSE))</f>
        <v>0</v>
      </c>
      <c r="S12" s="150"/>
      <c r="T12" s="150"/>
      <c r="U12" s="376">
        <f>+S12+T12</f>
        <v>0</v>
      </c>
      <c r="V12" s="150"/>
      <c r="W12" s="150"/>
      <c r="X12" s="480"/>
      <c r="Y12" s="376" t="str">
        <f>+IF(AND(O12="Compensación de retiro por jubilación por invalidez",U12&gt;=60),"INVALIDEZ",IF(AND(G12&gt;=70,U12&gt;=120),"OBLIGATORIA",IF(AND(V12="SI",X12&gt;=30%),"DISCAPACIDAD","NO OBLIGATORIA")))</f>
        <v>NO OBLIGATORIA</v>
      </c>
      <c r="Z12" s="376" t="str">
        <f t="shared" ref="Z12:Z43" si="1">+IF(AND(Y12="NO OBLIGATORIA",G12&gt;=60,U12&gt;=360),"OK"," ")</f>
        <v xml:space="preserve"> </v>
      </c>
      <c r="AA12" s="376" t="str">
        <f t="shared" ref="AA12:AA43" si="2">+IF(AND(Y12="NO OBLIGATORIA",G12&gt;=65,U12&gt;=180),"OK"," ")</f>
        <v xml:space="preserve"> </v>
      </c>
      <c r="AB12" s="376" t="str">
        <f t="shared" ref="AB12:AB39" si="3">+IF(AND(Y12="NO OBLIGATORIA",U12&gt;=480),"OK"," ")</f>
        <v xml:space="preserve"> </v>
      </c>
      <c r="AC12" s="376" t="str">
        <f>+IF(AND(W12="INTELECTUAL ",U12&gt;=240,Y12="DISCAPACIDAD"),"OK",IF(AND(Y12="DISCAPACIDAD",U12&gt;=300,W12&lt;&gt;"INTELECTUAL "),"OK"," "))</f>
        <v xml:space="preserve"> </v>
      </c>
      <c r="AD12" s="376" t="str">
        <f t="shared" ref="AD12:AD39" si="4">+IF(OR(Z12="OK",AA12="OK",AB12="OK",AC12="OK"),"PAGO",IF(OR(Y12="INVALIDEZ",Y12="OBLIGATORIA"),"PAGO"," "))</f>
        <v xml:space="preserve"> </v>
      </c>
      <c r="AE12" s="376">
        <f>S12/12</f>
        <v>0</v>
      </c>
      <c r="AF12" s="376">
        <f t="shared" ref="AF12:AF39" si="5">AE12-4</f>
        <v>-4</v>
      </c>
      <c r="AG12" s="376" t="b">
        <f t="shared" ref="AG12:AG39" si="6">IF(AF12&gt;=30,"30",IF(AF12&gt;=0,AF12))</f>
        <v>0</v>
      </c>
      <c r="AH12" s="150"/>
      <c r="AI12" s="376">
        <f>AH12/12</f>
        <v>0</v>
      </c>
      <c r="AJ12" s="376">
        <f t="shared" ref="AJ12:AJ39" si="7">AI12-4</f>
        <v>-4</v>
      </c>
      <c r="AK12" s="376" t="b">
        <f t="shared" ref="AK12:AK39" si="8">IF(AJ12&gt;=30,"30",IF(AJ12&gt;=0,AJ12))</f>
        <v>0</v>
      </c>
      <c r="AL12" s="328" t="str">
        <f>IF(AD12="PAGO",AG12*5*R12,IF(AH12&gt;0,AK12*5*R12," "))</f>
        <v xml:space="preserve"> </v>
      </c>
      <c r="AM12" s="331" t="str">
        <f>IF(O12=$AN$128,"PARTIDA A DEVENGAR",IF(O12=$AN$127,"PARTIDA A DEVENGAR",IF(O12=$AN$126,"PARTIDA A DEVENGAR",IF(O12=$AN$129,"PARTIDA A DEVENGAR","N/A"))))</f>
        <v>N/A</v>
      </c>
      <c r="AN12" s="269">
        <v>1900</v>
      </c>
      <c r="AO12" s="269">
        <v>0</v>
      </c>
      <c r="AP12" s="269">
        <v>0</v>
      </c>
      <c r="AS12" s="41" t="s">
        <v>349</v>
      </c>
      <c r="AU12" s="41" t="s">
        <v>69</v>
      </c>
      <c r="AX12" s="41" t="s">
        <v>348</v>
      </c>
      <c r="BM12" s="44"/>
    </row>
    <row r="13" spans="1:65" ht="34.5" customHeight="1" x14ac:dyDescent="0.25">
      <c r="A13" s="46"/>
      <c r="B13" s="150"/>
      <c r="C13" s="715"/>
      <c r="D13" s="716"/>
      <c r="E13" s="326"/>
      <c r="F13" s="309"/>
      <c r="G13" s="376">
        <f t="shared" si="0"/>
        <v>0</v>
      </c>
      <c r="H13" s="150"/>
      <c r="I13" s="150"/>
      <c r="J13" s="280"/>
      <c r="K13" s="525"/>
      <c r="L13" s="369"/>
      <c r="M13" s="467"/>
      <c r="N13" s="280"/>
      <c r="O13" s="150"/>
      <c r="P13" s="309"/>
      <c r="Q13" s="376">
        <f t="shared" ref="Q13:Q76" si="9">YEAR(P13)</f>
        <v>1900</v>
      </c>
      <c r="R13" s="466">
        <f t="shared" ref="R13:R76" si="10">IF(O13="RENUNCIA VOLUNTARIA CON COMPENSACIÓN",$E$126,VLOOKUP(Q13,$AN$12:$AO$33,2,FALSE))</f>
        <v>0</v>
      </c>
      <c r="S13" s="150"/>
      <c r="T13" s="150"/>
      <c r="U13" s="376">
        <f t="shared" ref="U13:U76" si="11">+S13+T13</f>
        <v>0</v>
      </c>
      <c r="V13" s="150"/>
      <c r="W13" s="150"/>
      <c r="X13" s="480"/>
      <c r="Y13" s="376" t="str">
        <f t="shared" ref="Y13:Y76" si="12">+IF(AND(O13="Compensación de retiro por jubilación por invalidez",U13&gt;=60),"INVALIDEZ",IF(AND(G13&gt;=70,U13&gt;=120),"OBLIGATORIA",IF(AND(V13="SI",X13&gt;=30%),"DISCAPACIDAD","NO OBLIGATORIA")))</f>
        <v>NO OBLIGATORIA</v>
      </c>
      <c r="Z13" s="376" t="str">
        <f t="shared" si="1"/>
        <v xml:space="preserve"> </v>
      </c>
      <c r="AA13" s="376" t="str">
        <f t="shared" si="2"/>
        <v xml:space="preserve"> </v>
      </c>
      <c r="AB13" s="376" t="str">
        <f t="shared" si="3"/>
        <v xml:space="preserve"> </v>
      </c>
      <c r="AC13" s="376" t="str">
        <f t="shared" ref="AC13:AC39" si="13">+IF(AND(W13="INTELECTUAL ",U13&gt;=240,Y13="DISCAPACIDAD"),"OK",IF(AND(Y13="DISCAPACIDAD",U13&gt;=300,W13&lt;&gt;"INTELECTUAL "),"OK"," "))</f>
        <v xml:space="preserve"> </v>
      </c>
      <c r="AD13" s="376" t="str">
        <f t="shared" si="4"/>
        <v xml:space="preserve"> </v>
      </c>
      <c r="AE13" s="376">
        <f t="shared" ref="AE13:AE75" si="14">S13/12</f>
        <v>0</v>
      </c>
      <c r="AF13" s="376">
        <f t="shared" si="5"/>
        <v>-4</v>
      </c>
      <c r="AG13" s="376" t="b">
        <f t="shared" si="6"/>
        <v>0</v>
      </c>
      <c r="AH13" s="150"/>
      <c r="AI13" s="376">
        <f t="shared" ref="AI13:AI39" si="15">AH13/12</f>
        <v>0</v>
      </c>
      <c r="AJ13" s="376">
        <f t="shared" si="7"/>
        <v>-4</v>
      </c>
      <c r="AK13" s="376" t="b">
        <f>IF(AJ13&gt;=30,"30",IF(AJ13&gt;=0,AJ13))</f>
        <v>0</v>
      </c>
      <c r="AL13" s="328" t="str">
        <f t="shared" ref="AL13:AL76" si="16">IF(AD13="PAGO",AG13*5*R13,IF(AH13&gt;0,AK13*5*R13," "))</f>
        <v xml:space="preserve"> </v>
      </c>
      <c r="AM13" s="331" t="str">
        <f t="shared" ref="AM13:AM76" si="17">IF(O13=$AN$128,"PARTIDA A DEVENGAR",IF(O13=$AN$127,"PARTIDA A DEVENGAR",IF(O13=$AN$126,"PARTIDA A DEVENGAR",IF(O13=$AN$129,"PARTIDA A DEVENGAR","N/A"))))</f>
        <v>N/A</v>
      </c>
      <c r="AN13" s="269">
        <v>2010</v>
      </c>
      <c r="AO13" s="269">
        <v>240</v>
      </c>
      <c r="AP13" s="269">
        <f t="shared" ref="AP13:AP19" si="18">30*5*AO13</f>
        <v>36000</v>
      </c>
      <c r="AQ13" s="437">
        <v>240</v>
      </c>
      <c r="AS13" s="41" t="s">
        <v>347</v>
      </c>
      <c r="AX13" s="41" t="s">
        <v>143</v>
      </c>
      <c r="BM13" s="44"/>
    </row>
    <row r="14" spans="1:65" ht="34.5" customHeight="1" x14ac:dyDescent="0.25">
      <c r="A14" s="46"/>
      <c r="B14" s="150"/>
      <c r="C14" s="715"/>
      <c r="D14" s="716"/>
      <c r="E14" s="326"/>
      <c r="F14" s="309"/>
      <c r="G14" s="376">
        <f t="shared" si="0"/>
        <v>0</v>
      </c>
      <c r="H14" s="150"/>
      <c r="I14" s="150"/>
      <c r="J14" s="280"/>
      <c r="K14" s="525"/>
      <c r="L14" s="369"/>
      <c r="M14" s="467"/>
      <c r="N14" s="280"/>
      <c r="O14" s="150"/>
      <c r="P14" s="309"/>
      <c r="Q14" s="376">
        <f t="shared" si="9"/>
        <v>1900</v>
      </c>
      <c r="R14" s="466">
        <f t="shared" si="10"/>
        <v>0</v>
      </c>
      <c r="S14" s="150"/>
      <c r="T14" s="150"/>
      <c r="U14" s="376">
        <f t="shared" si="11"/>
        <v>0</v>
      </c>
      <c r="V14" s="150"/>
      <c r="W14" s="150"/>
      <c r="X14" s="480"/>
      <c r="Y14" s="376" t="str">
        <f t="shared" si="12"/>
        <v>NO OBLIGATORIA</v>
      </c>
      <c r="Z14" s="376" t="str">
        <f t="shared" si="1"/>
        <v xml:space="preserve"> </v>
      </c>
      <c r="AA14" s="376" t="str">
        <f t="shared" si="2"/>
        <v xml:space="preserve"> </v>
      </c>
      <c r="AB14" s="376" t="str">
        <f>+IF(AND(Y14="NO OBLIGATORIA",U14&gt;=480),"OK"," ")</f>
        <v xml:space="preserve"> </v>
      </c>
      <c r="AC14" s="353" t="str">
        <f t="shared" si="13"/>
        <v xml:space="preserve"> </v>
      </c>
      <c r="AD14" s="376" t="str">
        <f>+IF(OR(Z14="OK",AA14="OK",AB14="OK",AC14="OK"),"PAGO",IF(OR(Y14="INVALIDEZ",Y14="OBLIGATORIA"),"PAGO"," "))</f>
        <v xml:space="preserve"> </v>
      </c>
      <c r="AE14" s="376">
        <f t="shared" si="14"/>
        <v>0</v>
      </c>
      <c r="AF14" s="376">
        <f t="shared" si="5"/>
        <v>-4</v>
      </c>
      <c r="AG14" s="376" t="b">
        <f t="shared" si="6"/>
        <v>0</v>
      </c>
      <c r="AH14" s="150"/>
      <c r="AI14" s="376">
        <f t="shared" si="15"/>
        <v>0</v>
      </c>
      <c r="AJ14" s="376">
        <f t="shared" si="7"/>
        <v>-4</v>
      </c>
      <c r="AK14" s="376" t="b">
        <f t="shared" si="8"/>
        <v>0</v>
      </c>
      <c r="AL14" s="328" t="str">
        <f t="shared" si="16"/>
        <v xml:space="preserve"> </v>
      </c>
      <c r="AM14" s="331" t="str">
        <f t="shared" si="17"/>
        <v>N/A</v>
      </c>
      <c r="AN14" s="269">
        <v>2011</v>
      </c>
      <c r="AO14" s="269">
        <v>264</v>
      </c>
      <c r="AP14" s="269">
        <f t="shared" si="18"/>
        <v>39600</v>
      </c>
      <c r="AQ14" s="437">
        <v>264</v>
      </c>
      <c r="AX14" s="41" t="s">
        <v>346</v>
      </c>
      <c r="BM14" s="44"/>
    </row>
    <row r="15" spans="1:65" ht="34.5" customHeight="1" x14ac:dyDescent="0.25">
      <c r="A15" s="46"/>
      <c r="B15" s="150"/>
      <c r="C15" s="715"/>
      <c r="D15" s="716"/>
      <c r="E15" s="326"/>
      <c r="F15" s="309"/>
      <c r="G15" s="376">
        <f t="shared" si="0"/>
        <v>0</v>
      </c>
      <c r="H15" s="150"/>
      <c r="I15" s="150"/>
      <c r="J15" s="280"/>
      <c r="K15" s="525"/>
      <c r="L15" s="369"/>
      <c r="M15" s="467"/>
      <c r="N15" s="280"/>
      <c r="O15" s="150"/>
      <c r="P15" s="309"/>
      <c r="Q15" s="376">
        <f t="shared" si="9"/>
        <v>1900</v>
      </c>
      <c r="R15" s="466">
        <f t="shared" si="10"/>
        <v>0</v>
      </c>
      <c r="S15" s="150"/>
      <c r="T15" s="150"/>
      <c r="U15" s="376">
        <f t="shared" si="11"/>
        <v>0</v>
      </c>
      <c r="V15" s="150"/>
      <c r="W15" s="150"/>
      <c r="X15" s="480"/>
      <c r="Y15" s="376" t="str">
        <f t="shared" si="12"/>
        <v>NO OBLIGATORIA</v>
      </c>
      <c r="Z15" s="376" t="str">
        <f t="shared" si="1"/>
        <v xml:space="preserve"> </v>
      </c>
      <c r="AA15" s="376" t="str">
        <f t="shared" si="2"/>
        <v xml:space="preserve"> </v>
      </c>
      <c r="AB15" s="376" t="str">
        <f t="shared" si="3"/>
        <v xml:space="preserve"> </v>
      </c>
      <c r="AC15" s="376" t="str">
        <f t="shared" si="13"/>
        <v xml:space="preserve"> </v>
      </c>
      <c r="AD15" s="376" t="str">
        <f t="shared" si="4"/>
        <v xml:space="preserve"> </v>
      </c>
      <c r="AE15" s="376">
        <f t="shared" si="14"/>
        <v>0</v>
      </c>
      <c r="AF15" s="376">
        <f t="shared" si="5"/>
        <v>-4</v>
      </c>
      <c r="AG15" s="376" t="b">
        <f t="shared" si="6"/>
        <v>0</v>
      </c>
      <c r="AH15" s="150"/>
      <c r="AI15" s="376">
        <f t="shared" si="15"/>
        <v>0</v>
      </c>
      <c r="AJ15" s="376">
        <f t="shared" si="7"/>
        <v>-4</v>
      </c>
      <c r="AK15" s="376" t="b">
        <f t="shared" si="8"/>
        <v>0</v>
      </c>
      <c r="AL15" s="328" t="str">
        <f t="shared" si="16"/>
        <v xml:space="preserve"> </v>
      </c>
      <c r="AM15" s="331" t="str">
        <f t="shared" si="17"/>
        <v>N/A</v>
      </c>
      <c r="AN15" s="269">
        <v>2012</v>
      </c>
      <c r="AO15" s="269">
        <v>292</v>
      </c>
      <c r="AP15" s="269">
        <f t="shared" si="18"/>
        <v>43800</v>
      </c>
      <c r="AQ15" s="437">
        <v>292</v>
      </c>
      <c r="AX15" s="41" t="s">
        <v>345</v>
      </c>
      <c r="BM15" s="44"/>
    </row>
    <row r="16" spans="1:65" ht="34.5" customHeight="1" x14ac:dyDescent="0.25">
      <c r="A16" s="46"/>
      <c r="B16" s="150"/>
      <c r="C16" s="715"/>
      <c r="D16" s="716"/>
      <c r="E16" s="326"/>
      <c r="F16" s="309"/>
      <c r="G16" s="376">
        <f t="shared" si="0"/>
        <v>0</v>
      </c>
      <c r="H16" s="150"/>
      <c r="I16" s="150"/>
      <c r="J16" s="280"/>
      <c r="K16" s="525"/>
      <c r="L16" s="369"/>
      <c r="M16" s="467"/>
      <c r="N16" s="280"/>
      <c r="O16" s="150"/>
      <c r="P16" s="309"/>
      <c r="Q16" s="376">
        <f t="shared" si="9"/>
        <v>1900</v>
      </c>
      <c r="R16" s="466">
        <f t="shared" si="10"/>
        <v>0</v>
      </c>
      <c r="S16" s="150"/>
      <c r="T16" s="150"/>
      <c r="U16" s="376">
        <f t="shared" si="11"/>
        <v>0</v>
      </c>
      <c r="V16" s="150"/>
      <c r="W16" s="150"/>
      <c r="X16" s="480"/>
      <c r="Y16" s="376" t="str">
        <f t="shared" si="12"/>
        <v>NO OBLIGATORIA</v>
      </c>
      <c r="Z16" s="376" t="str">
        <f t="shared" si="1"/>
        <v xml:space="preserve"> </v>
      </c>
      <c r="AA16" s="376" t="str">
        <f t="shared" si="2"/>
        <v xml:space="preserve"> </v>
      </c>
      <c r="AB16" s="376" t="str">
        <f t="shared" si="3"/>
        <v xml:space="preserve"> </v>
      </c>
      <c r="AC16" s="376" t="str">
        <f t="shared" si="13"/>
        <v xml:space="preserve"> </v>
      </c>
      <c r="AD16" s="376" t="str">
        <f t="shared" si="4"/>
        <v xml:space="preserve"> </v>
      </c>
      <c r="AE16" s="376">
        <f t="shared" si="14"/>
        <v>0</v>
      </c>
      <c r="AF16" s="376">
        <f t="shared" si="5"/>
        <v>-4</v>
      </c>
      <c r="AG16" s="376" t="b">
        <f t="shared" si="6"/>
        <v>0</v>
      </c>
      <c r="AH16" s="150"/>
      <c r="AI16" s="376">
        <f t="shared" si="15"/>
        <v>0</v>
      </c>
      <c r="AJ16" s="376">
        <f t="shared" si="7"/>
        <v>-4</v>
      </c>
      <c r="AK16" s="376" t="b">
        <f t="shared" si="8"/>
        <v>0</v>
      </c>
      <c r="AL16" s="328" t="str">
        <f t="shared" si="16"/>
        <v xml:space="preserve"> </v>
      </c>
      <c r="AM16" s="331" t="str">
        <f t="shared" si="17"/>
        <v>N/A</v>
      </c>
      <c r="AN16" s="269">
        <v>2013</v>
      </c>
      <c r="AO16" s="269">
        <v>318</v>
      </c>
      <c r="AP16" s="269">
        <f t="shared" si="18"/>
        <v>47700</v>
      </c>
      <c r="AQ16" s="437">
        <v>318</v>
      </c>
      <c r="AX16" s="41" t="s">
        <v>417</v>
      </c>
      <c r="BM16" s="44"/>
    </row>
    <row r="17" spans="1:65" ht="34.5" customHeight="1" x14ac:dyDescent="0.25">
      <c r="A17" s="46"/>
      <c r="B17" s="150"/>
      <c r="C17" s="715"/>
      <c r="D17" s="716"/>
      <c r="E17" s="326"/>
      <c r="F17" s="309"/>
      <c r="G17" s="376">
        <f t="shared" si="0"/>
        <v>0</v>
      </c>
      <c r="H17" s="150"/>
      <c r="I17" s="150"/>
      <c r="J17" s="280"/>
      <c r="K17" s="525"/>
      <c r="L17" s="369"/>
      <c r="M17" s="467"/>
      <c r="N17" s="280"/>
      <c r="O17" s="150"/>
      <c r="P17" s="309"/>
      <c r="Q17" s="376">
        <f t="shared" si="9"/>
        <v>1900</v>
      </c>
      <c r="R17" s="466">
        <f t="shared" si="10"/>
        <v>0</v>
      </c>
      <c r="S17" s="150"/>
      <c r="T17" s="150"/>
      <c r="U17" s="376">
        <f t="shared" si="11"/>
        <v>0</v>
      </c>
      <c r="V17" s="150"/>
      <c r="W17" s="150"/>
      <c r="X17" s="480"/>
      <c r="Y17" s="376" t="str">
        <f t="shared" si="12"/>
        <v>NO OBLIGATORIA</v>
      </c>
      <c r="Z17" s="376" t="str">
        <f t="shared" si="1"/>
        <v xml:space="preserve"> </v>
      </c>
      <c r="AA17" s="376" t="str">
        <f t="shared" si="2"/>
        <v xml:space="preserve"> </v>
      </c>
      <c r="AB17" s="376" t="str">
        <f t="shared" si="3"/>
        <v xml:space="preserve"> </v>
      </c>
      <c r="AC17" s="376" t="str">
        <f t="shared" si="13"/>
        <v xml:space="preserve"> </v>
      </c>
      <c r="AD17" s="376" t="str">
        <f t="shared" si="4"/>
        <v xml:space="preserve"> </v>
      </c>
      <c r="AE17" s="376">
        <f t="shared" si="14"/>
        <v>0</v>
      </c>
      <c r="AF17" s="376">
        <f t="shared" si="5"/>
        <v>-4</v>
      </c>
      <c r="AG17" s="376" t="b">
        <f t="shared" si="6"/>
        <v>0</v>
      </c>
      <c r="AH17" s="150"/>
      <c r="AI17" s="376">
        <f t="shared" si="15"/>
        <v>0</v>
      </c>
      <c r="AJ17" s="376">
        <f t="shared" si="7"/>
        <v>-4</v>
      </c>
      <c r="AK17" s="376" t="b">
        <f t="shared" si="8"/>
        <v>0</v>
      </c>
      <c r="AL17" s="328" t="str">
        <f t="shared" si="16"/>
        <v xml:space="preserve"> </v>
      </c>
      <c r="AM17" s="331" t="str">
        <f t="shared" si="17"/>
        <v>N/A</v>
      </c>
      <c r="AN17" s="269">
        <v>2014</v>
      </c>
      <c r="AO17" s="269">
        <v>340</v>
      </c>
      <c r="AP17" s="269">
        <f t="shared" si="18"/>
        <v>51000</v>
      </c>
      <c r="AQ17" s="437">
        <v>340</v>
      </c>
      <c r="BM17" s="44"/>
    </row>
    <row r="18" spans="1:65" ht="34.5" customHeight="1" x14ac:dyDescent="0.25">
      <c r="A18" s="46"/>
      <c r="B18" s="150"/>
      <c r="C18" s="715"/>
      <c r="D18" s="716"/>
      <c r="E18" s="326"/>
      <c r="F18" s="309"/>
      <c r="G18" s="376">
        <f t="shared" si="0"/>
        <v>0</v>
      </c>
      <c r="H18" s="150"/>
      <c r="I18" s="150"/>
      <c r="J18" s="280"/>
      <c r="K18" s="525"/>
      <c r="L18" s="369"/>
      <c r="M18" s="467"/>
      <c r="N18" s="280"/>
      <c r="O18" s="150"/>
      <c r="P18" s="309"/>
      <c r="Q18" s="376">
        <f t="shared" si="9"/>
        <v>1900</v>
      </c>
      <c r="R18" s="466">
        <f t="shared" si="10"/>
        <v>0</v>
      </c>
      <c r="S18" s="150"/>
      <c r="T18" s="150"/>
      <c r="U18" s="376">
        <f t="shared" si="11"/>
        <v>0</v>
      </c>
      <c r="V18" s="150"/>
      <c r="W18" s="150"/>
      <c r="X18" s="480"/>
      <c r="Y18" s="376" t="str">
        <f t="shared" si="12"/>
        <v>NO OBLIGATORIA</v>
      </c>
      <c r="Z18" s="376" t="str">
        <f t="shared" si="1"/>
        <v xml:space="preserve"> </v>
      </c>
      <c r="AA18" s="376" t="str">
        <f t="shared" si="2"/>
        <v xml:space="preserve"> </v>
      </c>
      <c r="AB18" s="376" t="str">
        <f t="shared" si="3"/>
        <v xml:space="preserve"> </v>
      </c>
      <c r="AC18" s="376" t="str">
        <f t="shared" si="13"/>
        <v xml:space="preserve"> </v>
      </c>
      <c r="AD18" s="376" t="str">
        <f t="shared" si="4"/>
        <v xml:space="preserve"> </v>
      </c>
      <c r="AE18" s="376">
        <f t="shared" si="14"/>
        <v>0</v>
      </c>
      <c r="AF18" s="376">
        <f t="shared" si="5"/>
        <v>-4</v>
      </c>
      <c r="AG18" s="376" t="b">
        <f t="shared" si="6"/>
        <v>0</v>
      </c>
      <c r="AH18" s="150"/>
      <c r="AI18" s="376">
        <f t="shared" si="15"/>
        <v>0</v>
      </c>
      <c r="AJ18" s="376">
        <f t="shared" si="7"/>
        <v>-4</v>
      </c>
      <c r="AK18" s="376" t="b">
        <f t="shared" si="8"/>
        <v>0</v>
      </c>
      <c r="AL18" s="328" t="str">
        <f t="shared" si="16"/>
        <v xml:space="preserve"> </v>
      </c>
      <c r="AM18" s="331" t="str">
        <f t="shared" si="17"/>
        <v>N/A</v>
      </c>
      <c r="AN18" s="269">
        <v>2015</v>
      </c>
      <c r="AO18" s="269">
        <v>354</v>
      </c>
      <c r="AP18" s="269">
        <f t="shared" si="18"/>
        <v>53100</v>
      </c>
      <c r="AQ18" s="437">
        <v>354</v>
      </c>
      <c r="BM18" s="44"/>
    </row>
    <row r="19" spans="1:65" ht="34.5" customHeight="1" x14ac:dyDescent="0.25">
      <c r="A19" s="46"/>
      <c r="B19" s="150"/>
      <c r="C19" s="715"/>
      <c r="D19" s="716"/>
      <c r="E19" s="326"/>
      <c r="F19" s="309"/>
      <c r="G19" s="376">
        <f t="shared" si="0"/>
        <v>0</v>
      </c>
      <c r="H19" s="150"/>
      <c r="I19" s="150"/>
      <c r="J19" s="280"/>
      <c r="K19" s="525"/>
      <c r="L19" s="369"/>
      <c r="M19" s="467"/>
      <c r="N19" s="280"/>
      <c r="O19" s="150"/>
      <c r="P19" s="309"/>
      <c r="Q19" s="376">
        <f t="shared" si="9"/>
        <v>1900</v>
      </c>
      <c r="R19" s="466">
        <f t="shared" si="10"/>
        <v>0</v>
      </c>
      <c r="S19" s="150"/>
      <c r="T19" s="150"/>
      <c r="U19" s="376">
        <f t="shared" si="11"/>
        <v>0</v>
      </c>
      <c r="V19" s="150"/>
      <c r="W19" s="150"/>
      <c r="X19" s="480"/>
      <c r="Y19" s="376" t="str">
        <f t="shared" si="12"/>
        <v>NO OBLIGATORIA</v>
      </c>
      <c r="Z19" s="376" t="str">
        <f t="shared" si="1"/>
        <v xml:space="preserve"> </v>
      </c>
      <c r="AA19" s="376" t="str">
        <f t="shared" si="2"/>
        <v xml:space="preserve"> </v>
      </c>
      <c r="AB19" s="376" t="str">
        <f t="shared" si="3"/>
        <v xml:space="preserve"> </v>
      </c>
      <c r="AC19" s="376" t="str">
        <f t="shared" si="13"/>
        <v xml:space="preserve"> </v>
      </c>
      <c r="AD19" s="376" t="str">
        <f t="shared" si="4"/>
        <v xml:space="preserve"> </v>
      </c>
      <c r="AE19" s="376">
        <f t="shared" si="14"/>
        <v>0</v>
      </c>
      <c r="AF19" s="376">
        <f t="shared" si="5"/>
        <v>-4</v>
      </c>
      <c r="AG19" s="376" t="b">
        <f t="shared" si="6"/>
        <v>0</v>
      </c>
      <c r="AH19" s="150"/>
      <c r="AI19" s="376">
        <f t="shared" si="15"/>
        <v>0</v>
      </c>
      <c r="AJ19" s="376">
        <f t="shared" si="7"/>
        <v>-4</v>
      </c>
      <c r="AK19" s="376" t="b">
        <f t="shared" si="8"/>
        <v>0</v>
      </c>
      <c r="AL19" s="328" t="str">
        <f t="shared" si="16"/>
        <v xml:space="preserve"> </v>
      </c>
      <c r="AM19" s="331" t="str">
        <f t="shared" si="17"/>
        <v>N/A</v>
      </c>
      <c r="AN19" s="269">
        <v>2016</v>
      </c>
      <c r="AO19" s="269">
        <v>354</v>
      </c>
      <c r="AP19" s="269">
        <f t="shared" si="18"/>
        <v>53100</v>
      </c>
      <c r="AQ19" s="437">
        <v>366</v>
      </c>
      <c r="BM19" s="44"/>
    </row>
    <row r="20" spans="1:65" ht="34.5" customHeight="1" x14ac:dyDescent="0.25">
      <c r="A20" s="46"/>
      <c r="B20" s="150"/>
      <c r="C20" s="715"/>
      <c r="D20" s="716"/>
      <c r="E20" s="326"/>
      <c r="F20" s="309"/>
      <c r="G20" s="376">
        <f t="shared" si="0"/>
        <v>0</v>
      </c>
      <c r="H20" s="150"/>
      <c r="I20" s="150"/>
      <c r="J20" s="280"/>
      <c r="K20" s="525"/>
      <c r="L20" s="369"/>
      <c r="M20" s="467"/>
      <c r="N20" s="280"/>
      <c r="O20" s="150"/>
      <c r="P20" s="309"/>
      <c r="Q20" s="376">
        <f t="shared" si="9"/>
        <v>1900</v>
      </c>
      <c r="R20" s="466">
        <f t="shared" si="10"/>
        <v>0</v>
      </c>
      <c r="S20" s="150"/>
      <c r="T20" s="150"/>
      <c r="U20" s="376">
        <f t="shared" si="11"/>
        <v>0</v>
      </c>
      <c r="V20" s="150"/>
      <c r="W20" s="150"/>
      <c r="X20" s="480"/>
      <c r="Y20" s="376" t="str">
        <f t="shared" si="12"/>
        <v>NO OBLIGATORIA</v>
      </c>
      <c r="Z20" s="376" t="str">
        <f t="shared" si="1"/>
        <v xml:space="preserve"> </v>
      </c>
      <c r="AA20" s="376" t="str">
        <f t="shared" si="2"/>
        <v xml:space="preserve"> </v>
      </c>
      <c r="AB20" s="376" t="str">
        <f t="shared" si="3"/>
        <v xml:space="preserve"> </v>
      </c>
      <c r="AC20" s="376" t="str">
        <f t="shared" si="13"/>
        <v xml:space="preserve"> </v>
      </c>
      <c r="AD20" s="376" t="str">
        <f t="shared" si="4"/>
        <v xml:space="preserve"> </v>
      </c>
      <c r="AE20" s="376">
        <f t="shared" si="14"/>
        <v>0</v>
      </c>
      <c r="AF20" s="376">
        <f t="shared" si="5"/>
        <v>-4</v>
      </c>
      <c r="AG20" s="376" t="b">
        <f t="shared" si="6"/>
        <v>0</v>
      </c>
      <c r="AH20" s="150"/>
      <c r="AI20" s="376">
        <f t="shared" si="15"/>
        <v>0</v>
      </c>
      <c r="AJ20" s="376">
        <f t="shared" si="7"/>
        <v>-4</v>
      </c>
      <c r="AK20" s="376" t="b">
        <f t="shared" si="8"/>
        <v>0</v>
      </c>
      <c r="AL20" s="328" t="str">
        <f t="shared" si="16"/>
        <v xml:space="preserve"> </v>
      </c>
      <c r="AM20" s="331" t="str">
        <f t="shared" si="17"/>
        <v>N/A</v>
      </c>
      <c r="AN20" s="300">
        <v>2017</v>
      </c>
      <c r="AO20" s="300">
        <v>354</v>
      </c>
      <c r="AP20" s="269">
        <f>30*5*AO21</f>
        <v>53100</v>
      </c>
      <c r="AQ20" s="437">
        <v>375</v>
      </c>
      <c r="BM20" s="44"/>
    </row>
    <row r="21" spans="1:65" ht="34.5" customHeight="1" x14ac:dyDescent="0.25">
      <c r="A21" s="46"/>
      <c r="B21" s="150"/>
      <c r="C21" s="715"/>
      <c r="D21" s="716"/>
      <c r="E21" s="326"/>
      <c r="F21" s="309"/>
      <c r="G21" s="376">
        <f t="shared" si="0"/>
        <v>0</v>
      </c>
      <c r="H21" s="150"/>
      <c r="I21" s="150"/>
      <c r="J21" s="280"/>
      <c r="K21" s="525"/>
      <c r="L21" s="369"/>
      <c r="M21" s="467"/>
      <c r="N21" s="280"/>
      <c r="O21" s="150"/>
      <c r="P21" s="309"/>
      <c r="Q21" s="376">
        <f t="shared" si="9"/>
        <v>1900</v>
      </c>
      <c r="R21" s="466">
        <f t="shared" si="10"/>
        <v>0</v>
      </c>
      <c r="S21" s="150"/>
      <c r="T21" s="150"/>
      <c r="U21" s="376">
        <f t="shared" si="11"/>
        <v>0</v>
      </c>
      <c r="V21" s="150"/>
      <c r="W21" s="150"/>
      <c r="X21" s="480"/>
      <c r="Y21" s="376" t="str">
        <f t="shared" si="12"/>
        <v>NO OBLIGATORIA</v>
      </c>
      <c r="Z21" s="376" t="str">
        <f t="shared" si="1"/>
        <v xml:space="preserve"> </v>
      </c>
      <c r="AA21" s="376" t="str">
        <f t="shared" si="2"/>
        <v xml:space="preserve"> </v>
      </c>
      <c r="AB21" s="376" t="str">
        <f t="shared" si="3"/>
        <v xml:space="preserve"> </v>
      </c>
      <c r="AC21" s="376" t="str">
        <f t="shared" si="13"/>
        <v xml:space="preserve"> </v>
      </c>
      <c r="AD21" s="376" t="str">
        <f t="shared" si="4"/>
        <v xml:space="preserve"> </v>
      </c>
      <c r="AE21" s="376">
        <f t="shared" si="14"/>
        <v>0</v>
      </c>
      <c r="AF21" s="376">
        <f t="shared" si="5"/>
        <v>-4</v>
      </c>
      <c r="AG21" s="376" t="b">
        <f t="shared" si="6"/>
        <v>0</v>
      </c>
      <c r="AH21" s="150"/>
      <c r="AI21" s="376">
        <f t="shared" si="15"/>
        <v>0</v>
      </c>
      <c r="AJ21" s="376">
        <f t="shared" si="7"/>
        <v>-4</v>
      </c>
      <c r="AK21" s="376" t="b">
        <f t="shared" si="8"/>
        <v>0</v>
      </c>
      <c r="AL21" s="328" t="str">
        <f t="shared" si="16"/>
        <v xml:space="preserve"> </v>
      </c>
      <c r="AM21" s="331" t="str">
        <f t="shared" si="17"/>
        <v>N/A</v>
      </c>
      <c r="AN21" s="269">
        <v>2018</v>
      </c>
      <c r="AO21" s="269">
        <v>354</v>
      </c>
      <c r="AP21" s="269">
        <f>30*5*AO22</f>
        <v>53100</v>
      </c>
      <c r="AQ21" s="437">
        <v>386</v>
      </c>
      <c r="BM21" s="44"/>
    </row>
    <row r="22" spans="1:65" ht="34.5" customHeight="1" x14ac:dyDescent="0.25">
      <c r="A22" s="46"/>
      <c r="B22" s="150"/>
      <c r="C22" s="715"/>
      <c r="D22" s="716"/>
      <c r="E22" s="326"/>
      <c r="F22" s="309"/>
      <c r="G22" s="376">
        <f t="shared" si="0"/>
        <v>0</v>
      </c>
      <c r="H22" s="150"/>
      <c r="I22" s="150"/>
      <c r="J22" s="280"/>
      <c r="K22" s="525"/>
      <c r="L22" s="369"/>
      <c r="M22" s="467"/>
      <c r="N22" s="280"/>
      <c r="O22" s="150"/>
      <c r="P22" s="309"/>
      <c r="Q22" s="376">
        <f t="shared" si="9"/>
        <v>1900</v>
      </c>
      <c r="R22" s="466">
        <f t="shared" si="10"/>
        <v>0</v>
      </c>
      <c r="S22" s="150"/>
      <c r="T22" s="150"/>
      <c r="U22" s="376">
        <f t="shared" si="11"/>
        <v>0</v>
      </c>
      <c r="V22" s="150"/>
      <c r="W22" s="150"/>
      <c r="X22" s="480"/>
      <c r="Y22" s="376" t="str">
        <f t="shared" si="12"/>
        <v>NO OBLIGATORIA</v>
      </c>
      <c r="Z22" s="376" t="str">
        <f t="shared" si="1"/>
        <v xml:space="preserve"> </v>
      </c>
      <c r="AA22" s="376" t="str">
        <f t="shared" si="2"/>
        <v xml:space="preserve"> </v>
      </c>
      <c r="AB22" s="376" t="str">
        <f t="shared" si="3"/>
        <v xml:space="preserve"> </v>
      </c>
      <c r="AC22" s="376" t="str">
        <f t="shared" si="13"/>
        <v xml:space="preserve"> </v>
      </c>
      <c r="AD22" s="376" t="str">
        <f t="shared" si="4"/>
        <v xml:space="preserve"> </v>
      </c>
      <c r="AE22" s="376">
        <f t="shared" si="14"/>
        <v>0</v>
      </c>
      <c r="AF22" s="376">
        <f t="shared" si="5"/>
        <v>-4</v>
      </c>
      <c r="AG22" s="376" t="b">
        <f t="shared" si="6"/>
        <v>0</v>
      </c>
      <c r="AH22" s="150"/>
      <c r="AI22" s="376">
        <f t="shared" si="15"/>
        <v>0</v>
      </c>
      <c r="AJ22" s="376">
        <f t="shared" si="7"/>
        <v>-4</v>
      </c>
      <c r="AK22" s="376" t="b">
        <f t="shared" si="8"/>
        <v>0</v>
      </c>
      <c r="AL22" s="328" t="str">
        <f t="shared" si="16"/>
        <v xml:space="preserve"> </v>
      </c>
      <c r="AM22" s="331" t="str">
        <f t="shared" si="17"/>
        <v>N/A</v>
      </c>
      <c r="AN22" s="269">
        <v>2019</v>
      </c>
      <c r="AO22" s="269">
        <v>354</v>
      </c>
      <c r="AP22" s="269">
        <f>30*5*AO22</f>
        <v>53100</v>
      </c>
      <c r="AQ22" s="437">
        <v>394</v>
      </c>
      <c r="BM22" s="44"/>
    </row>
    <row r="23" spans="1:65" ht="34.5" customHeight="1" x14ac:dyDescent="0.25">
      <c r="A23" s="46"/>
      <c r="B23" s="150"/>
      <c r="C23" s="715"/>
      <c r="D23" s="716"/>
      <c r="E23" s="326"/>
      <c r="F23" s="309"/>
      <c r="G23" s="376">
        <f t="shared" si="0"/>
        <v>0</v>
      </c>
      <c r="H23" s="150"/>
      <c r="I23" s="150"/>
      <c r="J23" s="280"/>
      <c r="K23" s="525"/>
      <c r="L23" s="369"/>
      <c r="M23" s="467"/>
      <c r="N23" s="280"/>
      <c r="O23" s="150"/>
      <c r="P23" s="309"/>
      <c r="Q23" s="376">
        <f t="shared" si="9"/>
        <v>1900</v>
      </c>
      <c r="R23" s="466">
        <f t="shared" si="10"/>
        <v>0</v>
      </c>
      <c r="S23" s="150"/>
      <c r="T23" s="150"/>
      <c r="U23" s="376">
        <f t="shared" si="11"/>
        <v>0</v>
      </c>
      <c r="V23" s="150"/>
      <c r="W23" s="150"/>
      <c r="X23" s="480"/>
      <c r="Y23" s="376" t="str">
        <f t="shared" si="12"/>
        <v>NO OBLIGATORIA</v>
      </c>
      <c r="Z23" s="376" t="str">
        <f t="shared" si="1"/>
        <v xml:space="preserve"> </v>
      </c>
      <c r="AA23" s="376" t="str">
        <f t="shared" si="2"/>
        <v xml:space="preserve"> </v>
      </c>
      <c r="AB23" s="376" t="str">
        <f t="shared" si="3"/>
        <v xml:space="preserve"> </v>
      </c>
      <c r="AC23" s="376" t="str">
        <f t="shared" si="13"/>
        <v xml:space="preserve"> </v>
      </c>
      <c r="AD23" s="376" t="str">
        <f t="shared" si="4"/>
        <v xml:space="preserve"> </v>
      </c>
      <c r="AE23" s="376">
        <f t="shared" si="14"/>
        <v>0</v>
      </c>
      <c r="AF23" s="376">
        <f t="shared" si="5"/>
        <v>-4</v>
      </c>
      <c r="AG23" s="376" t="b">
        <f t="shared" si="6"/>
        <v>0</v>
      </c>
      <c r="AH23" s="150"/>
      <c r="AI23" s="376">
        <f t="shared" si="15"/>
        <v>0</v>
      </c>
      <c r="AJ23" s="376">
        <f t="shared" si="7"/>
        <v>-4</v>
      </c>
      <c r="AK23" s="376" t="b">
        <f t="shared" si="8"/>
        <v>0</v>
      </c>
      <c r="AL23" s="328" t="str">
        <f t="shared" si="16"/>
        <v xml:space="preserve"> </v>
      </c>
      <c r="AM23" s="331" t="str">
        <f t="shared" si="17"/>
        <v>N/A</v>
      </c>
      <c r="AN23" s="269">
        <v>2020</v>
      </c>
      <c r="AO23" s="269">
        <v>354</v>
      </c>
      <c r="AP23" s="269">
        <v>53100</v>
      </c>
      <c r="AQ23" s="437">
        <v>400</v>
      </c>
      <c r="BM23" s="44"/>
    </row>
    <row r="24" spans="1:65" ht="34.5" customHeight="1" x14ac:dyDescent="0.25">
      <c r="A24" s="46"/>
      <c r="B24" s="150"/>
      <c r="C24" s="715"/>
      <c r="D24" s="716"/>
      <c r="E24" s="326"/>
      <c r="F24" s="309"/>
      <c r="G24" s="376">
        <f t="shared" si="0"/>
        <v>0</v>
      </c>
      <c r="H24" s="150"/>
      <c r="I24" s="150"/>
      <c r="J24" s="280"/>
      <c r="K24" s="525"/>
      <c r="L24" s="369"/>
      <c r="M24" s="467"/>
      <c r="N24" s="280"/>
      <c r="O24" s="150"/>
      <c r="P24" s="309"/>
      <c r="Q24" s="376">
        <f t="shared" si="9"/>
        <v>1900</v>
      </c>
      <c r="R24" s="466">
        <f t="shared" si="10"/>
        <v>0</v>
      </c>
      <c r="S24" s="150"/>
      <c r="T24" s="150"/>
      <c r="U24" s="376">
        <f t="shared" si="11"/>
        <v>0</v>
      </c>
      <c r="V24" s="150"/>
      <c r="W24" s="150"/>
      <c r="X24" s="480"/>
      <c r="Y24" s="376" t="str">
        <f t="shared" si="12"/>
        <v>NO OBLIGATORIA</v>
      </c>
      <c r="Z24" s="376" t="str">
        <f t="shared" si="1"/>
        <v xml:space="preserve"> </v>
      </c>
      <c r="AA24" s="376" t="str">
        <f t="shared" si="2"/>
        <v xml:space="preserve"> </v>
      </c>
      <c r="AB24" s="376" t="str">
        <f t="shared" si="3"/>
        <v xml:space="preserve"> </v>
      </c>
      <c r="AC24" s="376" t="str">
        <f t="shared" si="13"/>
        <v xml:space="preserve"> </v>
      </c>
      <c r="AD24" s="376" t="str">
        <f t="shared" si="4"/>
        <v xml:space="preserve"> </v>
      </c>
      <c r="AE24" s="376">
        <f t="shared" si="14"/>
        <v>0</v>
      </c>
      <c r="AF24" s="376">
        <f t="shared" si="5"/>
        <v>-4</v>
      </c>
      <c r="AG24" s="376" t="b">
        <f t="shared" si="6"/>
        <v>0</v>
      </c>
      <c r="AH24" s="150"/>
      <c r="AI24" s="376">
        <f t="shared" si="15"/>
        <v>0</v>
      </c>
      <c r="AJ24" s="376">
        <f t="shared" si="7"/>
        <v>-4</v>
      </c>
      <c r="AK24" s="376" t="b">
        <f t="shared" si="8"/>
        <v>0</v>
      </c>
      <c r="AL24" s="328" t="str">
        <f t="shared" si="16"/>
        <v xml:space="preserve"> </v>
      </c>
      <c r="AM24" s="331" t="str">
        <f t="shared" si="17"/>
        <v>N/A</v>
      </c>
      <c r="AN24" s="269">
        <v>2021</v>
      </c>
      <c r="AO24" s="269">
        <v>354</v>
      </c>
      <c r="AP24" s="269">
        <v>53100</v>
      </c>
      <c r="AQ24" s="437">
        <v>400</v>
      </c>
      <c r="BM24" s="44"/>
    </row>
    <row r="25" spans="1:65" ht="34.5" customHeight="1" x14ac:dyDescent="0.25">
      <c r="A25" s="46"/>
      <c r="B25" s="150"/>
      <c r="C25" s="715"/>
      <c r="D25" s="716"/>
      <c r="E25" s="326"/>
      <c r="F25" s="309"/>
      <c r="G25" s="376">
        <f t="shared" si="0"/>
        <v>0</v>
      </c>
      <c r="H25" s="150"/>
      <c r="I25" s="150"/>
      <c r="J25" s="280"/>
      <c r="K25" s="525"/>
      <c r="L25" s="369"/>
      <c r="M25" s="467"/>
      <c r="N25" s="280"/>
      <c r="O25" s="150"/>
      <c r="P25" s="309"/>
      <c r="Q25" s="376">
        <f t="shared" si="9"/>
        <v>1900</v>
      </c>
      <c r="R25" s="466">
        <f t="shared" si="10"/>
        <v>0</v>
      </c>
      <c r="S25" s="150"/>
      <c r="T25" s="150"/>
      <c r="U25" s="376">
        <f t="shared" si="11"/>
        <v>0</v>
      </c>
      <c r="V25" s="150"/>
      <c r="W25" s="150"/>
      <c r="X25" s="480"/>
      <c r="Y25" s="376" t="str">
        <f t="shared" si="12"/>
        <v>NO OBLIGATORIA</v>
      </c>
      <c r="Z25" s="376" t="str">
        <f t="shared" si="1"/>
        <v xml:space="preserve"> </v>
      </c>
      <c r="AA25" s="376" t="str">
        <f t="shared" si="2"/>
        <v xml:space="preserve"> </v>
      </c>
      <c r="AB25" s="376" t="str">
        <f t="shared" si="3"/>
        <v xml:space="preserve"> </v>
      </c>
      <c r="AC25" s="376" t="str">
        <f t="shared" si="13"/>
        <v xml:space="preserve"> </v>
      </c>
      <c r="AD25" s="376" t="str">
        <f t="shared" si="4"/>
        <v xml:space="preserve"> </v>
      </c>
      <c r="AE25" s="376">
        <f t="shared" si="14"/>
        <v>0</v>
      </c>
      <c r="AF25" s="376">
        <f t="shared" si="5"/>
        <v>-4</v>
      </c>
      <c r="AG25" s="376" t="b">
        <f t="shared" si="6"/>
        <v>0</v>
      </c>
      <c r="AH25" s="150"/>
      <c r="AI25" s="376">
        <f t="shared" si="15"/>
        <v>0</v>
      </c>
      <c r="AJ25" s="376">
        <f t="shared" si="7"/>
        <v>-4</v>
      </c>
      <c r="AK25" s="376" t="b">
        <f t="shared" si="8"/>
        <v>0</v>
      </c>
      <c r="AL25" s="328" t="str">
        <f t="shared" si="16"/>
        <v xml:space="preserve"> </v>
      </c>
      <c r="AM25" s="331" t="str">
        <f t="shared" si="17"/>
        <v>N/A</v>
      </c>
      <c r="AN25" s="269">
        <v>2022</v>
      </c>
      <c r="AO25" s="269">
        <v>354</v>
      </c>
      <c r="AP25" s="269">
        <v>53100</v>
      </c>
      <c r="AQ25" s="437">
        <v>425</v>
      </c>
      <c r="BM25" s="44"/>
    </row>
    <row r="26" spans="1:65" ht="34.5" customHeight="1" x14ac:dyDescent="0.25">
      <c r="A26" s="46"/>
      <c r="B26" s="150"/>
      <c r="C26" s="715"/>
      <c r="D26" s="716"/>
      <c r="E26" s="326"/>
      <c r="F26" s="309"/>
      <c r="G26" s="376">
        <f t="shared" si="0"/>
        <v>0</v>
      </c>
      <c r="H26" s="150"/>
      <c r="I26" s="150"/>
      <c r="J26" s="280"/>
      <c r="K26" s="525"/>
      <c r="L26" s="369"/>
      <c r="M26" s="467"/>
      <c r="N26" s="280"/>
      <c r="O26" s="150"/>
      <c r="P26" s="309"/>
      <c r="Q26" s="376">
        <f t="shared" si="9"/>
        <v>1900</v>
      </c>
      <c r="R26" s="466">
        <f t="shared" si="10"/>
        <v>0</v>
      </c>
      <c r="S26" s="150"/>
      <c r="T26" s="150"/>
      <c r="U26" s="376">
        <f t="shared" si="11"/>
        <v>0</v>
      </c>
      <c r="V26" s="150"/>
      <c r="W26" s="150"/>
      <c r="X26" s="480"/>
      <c r="Y26" s="376" t="str">
        <f t="shared" si="12"/>
        <v>NO OBLIGATORIA</v>
      </c>
      <c r="Z26" s="376" t="str">
        <f t="shared" si="1"/>
        <v xml:space="preserve"> </v>
      </c>
      <c r="AA26" s="376" t="str">
        <f t="shared" si="2"/>
        <v xml:space="preserve"> </v>
      </c>
      <c r="AB26" s="376" t="str">
        <f t="shared" si="3"/>
        <v xml:space="preserve"> </v>
      </c>
      <c r="AC26" s="376" t="str">
        <f t="shared" si="13"/>
        <v xml:space="preserve"> </v>
      </c>
      <c r="AD26" s="376" t="str">
        <f t="shared" si="4"/>
        <v xml:space="preserve"> </v>
      </c>
      <c r="AE26" s="376">
        <f t="shared" si="14"/>
        <v>0</v>
      </c>
      <c r="AF26" s="376">
        <f t="shared" si="5"/>
        <v>-4</v>
      </c>
      <c r="AG26" s="376" t="b">
        <f t="shared" si="6"/>
        <v>0</v>
      </c>
      <c r="AH26" s="150"/>
      <c r="AI26" s="376">
        <f t="shared" si="15"/>
        <v>0</v>
      </c>
      <c r="AJ26" s="376">
        <f t="shared" si="7"/>
        <v>-4</v>
      </c>
      <c r="AK26" s="376" t="b">
        <f t="shared" si="8"/>
        <v>0</v>
      </c>
      <c r="AL26" s="328" t="str">
        <f t="shared" si="16"/>
        <v xml:space="preserve"> </v>
      </c>
      <c r="AM26" s="331" t="str">
        <f t="shared" si="17"/>
        <v>N/A</v>
      </c>
      <c r="AN26" s="207">
        <v>2023</v>
      </c>
      <c r="AO26" s="269">
        <v>354</v>
      </c>
      <c r="AP26" s="269">
        <v>53100</v>
      </c>
      <c r="BM26" s="44"/>
    </row>
    <row r="27" spans="1:65" ht="34.5" customHeight="1" x14ac:dyDescent="0.25">
      <c r="A27" s="46"/>
      <c r="B27" s="150"/>
      <c r="C27" s="715"/>
      <c r="D27" s="716"/>
      <c r="E27" s="326"/>
      <c r="F27" s="309"/>
      <c r="G27" s="376">
        <f t="shared" si="0"/>
        <v>0</v>
      </c>
      <c r="H27" s="150"/>
      <c r="I27" s="150"/>
      <c r="J27" s="280"/>
      <c r="K27" s="525"/>
      <c r="L27" s="369"/>
      <c r="M27" s="467"/>
      <c r="N27" s="280"/>
      <c r="O27" s="150"/>
      <c r="P27" s="309"/>
      <c r="Q27" s="376">
        <f t="shared" si="9"/>
        <v>1900</v>
      </c>
      <c r="R27" s="466">
        <f t="shared" si="10"/>
        <v>0</v>
      </c>
      <c r="S27" s="150"/>
      <c r="T27" s="150"/>
      <c r="U27" s="376">
        <f t="shared" si="11"/>
        <v>0</v>
      </c>
      <c r="V27" s="150"/>
      <c r="W27" s="150"/>
      <c r="X27" s="480"/>
      <c r="Y27" s="376" t="str">
        <f t="shared" si="12"/>
        <v>NO OBLIGATORIA</v>
      </c>
      <c r="Z27" s="376" t="str">
        <f t="shared" si="1"/>
        <v xml:space="preserve"> </v>
      </c>
      <c r="AA27" s="376" t="str">
        <f t="shared" si="2"/>
        <v xml:space="preserve"> </v>
      </c>
      <c r="AB27" s="376" t="str">
        <f t="shared" si="3"/>
        <v xml:space="preserve"> </v>
      </c>
      <c r="AC27" s="376" t="str">
        <f t="shared" si="13"/>
        <v xml:space="preserve"> </v>
      </c>
      <c r="AD27" s="376" t="str">
        <f t="shared" si="4"/>
        <v xml:space="preserve"> </v>
      </c>
      <c r="AE27" s="376">
        <f t="shared" si="14"/>
        <v>0</v>
      </c>
      <c r="AF27" s="376">
        <f t="shared" si="5"/>
        <v>-4</v>
      </c>
      <c r="AG27" s="376" t="b">
        <f t="shared" si="6"/>
        <v>0</v>
      </c>
      <c r="AH27" s="150"/>
      <c r="AI27" s="376">
        <f t="shared" si="15"/>
        <v>0</v>
      </c>
      <c r="AJ27" s="376">
        <f t="shared" si="7"/>
        <v>-4</v>
      </c>
      <c r="AK27" s="376" t="b">
        <f t="shared" si="8"/>
        <v>0</v>
      </c>
      <c r="AL27" s="328" t="str">
        <f t="shared" si="16"/>
        <v xml:space="preserve"> </v>
      </c>
      <c r="AM27" s="331" t="str">
        <f t="shared" si="17"/>
        <v>N/A</v>
      </c>
      <c r="AN27" s="207">
        <v>2024</v>
      </c>
      <c r="AO27" s="269">
        <v>354</v>
      </c>
      <c r="AP27" s="269">
        <v>53100</v>
      </c>
      <c r="BM27" s="44"/>
    </row>
    <row r="28" spans="1:65" ht="34.5" customHeight="1" x14ac:dyDescent="0.25">
      <c r="A28" s="46"/>
      <c r="B28" s="150"/>
      <c r="C28" s="715"/>
      <c r="D28" s="716"/>
      <c r="E28" s="326"/>
      <c r="F28" s="309"/>
      <c r="G28" s="376">
        <f t="shared" si="0"/>
        <v>0</v>
      </c>
      <c r="H28" s="150"/>
      <c r="I28" s="150"/>
      <c r="J28" s="280"/>
      <c r="K28" s="525"/>
      <c r="L28" s="369"/>
      <c r="M28" s="467"/>
      <c r="N28" s="280"/>
      <c r="O28" s="150"/>
      <c r="P28" s="309"/>
      <c r="Q28" s="376">
        <f t="shared" si="9"/>
        <v>1900</v>
      </c>
      <c r="R28" s="466">
        <f t="shared" si="10"/>
        <v>0</v>
      </c>
      <c r="S28" s="150"/>
      <c r="T28" s="150"/>
      <c r="U28" s="376">
        <f t="shared" si="11"/>
        <v>0</v>
      </c>
      <c r="V28" s="150"/>
      <c r="W28" s="150"/>
      <c r="X28" s="480"/>
      <c r="Y28" s="376" t="str">
        <f t="shared" si="12"/>
        <v>NO OBLIGATORIA</v>
      </c>
      <c r="Z28" s="376" t="str">
        <f t="shared" si="1"/>
        <v xml:space="preserve"> </v>
      </c>
      <c r="AA28" s="376" t="str">
        <f t="shared" si="2"/>
        <v xml:space="preserve"> </v>
      </c>
      <c r="AB28" s="376" t="str">
        <f t="shared" si="3"/>
        <v xml:space="preserve"> </v>
      </c>
      <c r="AC28" s="376" t="str">
        <f t="shared" si="13"/>
        <v xml:space="preserve"> </v>
      </c>
      <c r="AD28" s="376" t="str">
        <f t="shared" si="4"/>
        <v xml:space="preserve"> </v>
      </c>
      <c r="AE28" s="376">
        <f t="shared" si="14"/>
        <v>0</v>
      </c>
      <c r="AF28" s="376">
        <f t="shared" si="5"/>
        <v>-4</v>
      </c>
      <c r="AG28" s="376" t="b">
        <f t="shared" si="6"/>
        <v>0</v>
      </c>
      <c r="AH28" s="150"/>
      <c r="AI28" s="376">
        <f t="shared" si="15"/>
        <v>0</v>
      </c>
      <c r="AJ28" s="376">
        <f t="shared" si="7"/>
        <v>-4</v>
      </c>
      <c r="AK28" s="376" t="b">
        <f t="shared" si="8"/>
        <v>0</v>
      </c>
      <c r="AL28" s="328" t="str">
        <f t="shared" si="16"/>
        <v xml:space="preserve"> </v>
      </c>
      <c r="AM28" s="331" t="str">
        <f t="shared" si="17"/>
        <v>N/A</v>
      </c>
      <c r="AN28" s="207">
        <v>2025</v>
      </c>
      <c r="AO28" s="269">
        <v>354</v>
      </c>
      <c r="AP28" s="269">
        <v>53100</v>
      </c>
      <c r="BM28" s="44"/>
    </row>
    <row r="29" spans="1:65" ht="34.5" customHeight="1" x14ac:dyDescent="0.25">
      <c r="A29" s="46"/>
      <c r="B29" s="150"/>
      <c r="C29" s="715"/>
      <c r="D29" s="716"/>
      <c r="E29" s="326"/>
      <c r="F29" s="309"/>
      <c r="G29" s="376">
        <f t="shared" si="0"/>
        <v>0</v>
      </c>
      <c r="H29" s="150"/>
      <c r="I29" s="150"/>
      <c r="J29" s="280"/>
      <c r="K29" s="525"/>
      <c r="L29" s="369"/>
      <c r="M29" s="467"/>
      <c r="N29" s="280"/>
      <c r="O29" s="150"/>
      <c r="P29" s="309"/>
      <c r="Q29" s="376">
        <f t="shared" si="9"/>
        <v>1900</v>
      </c>
      <c r="R29" s="466">
        <f t="shared" si="10"/>
        <v>0</v>
      </c>
      <c r="S29" s="150"/>
      <c r="T29" s="150"/>
      <c r="U29" s="376">
        <f t="shared" si="11"/>
        <v>0</v>
      </c>
      <c r="V29" s="150"/>
      <c r="W29" s="150"/>
      <c r="X29" s="480"/>
      <c r="Y29" s="376" t="str">
        <f t="shared" si="12"/>
        <v>NO OBLIGATORIA</v>
      </c>
      <c r="Z29" s="376" t="str">
        <f t="shared" si="1"/>
        <v xml:space="preserve"> </v>
      </c>
      <c r="AA29" s="376" t="str">
        <f t="shared" si="2"/>
        <v xml:space="preserve"> </v>
      </c>
      <c r="AB29" s="376" t="str">
        <f t="shared" si="3"/>
        <v xml:space="preserve"> </v>
      </c>
      <c r="AC29" s="376" t="str">
        <f t="shared" si="13"/>
        <v xml:space="preserve"> </v>
      </c>
      <c r="AD29" s="376" t="str">
        <f t="shared" si="4"/>
        <v xml:space="preserve"> </v>
      </c>
      <c r="AE29" s="376">
        <f t="shared" si="14"/>
        <v>0</v>
      </c>
      <c r="AF29" s="376">
        <f t="shared" si="5"/>
        <v>-4</v>
      </c>
      <c r="AG29" s="376" t="b">
        <f t="shared" si="6"/>
        <v>0</v>
      </c>
      <c r="AH29" s="150"/>
      <c r="AI29" s="376">
        <f t="shared" si="15"/>
        <v>0</v>
      </c>
      <c r="AJ29" s="376">
        <f t="shared" si="7"/>
        <v>-4</v>
      </c>
      <c r="AK29" s="376" t="b">
        <f t="shared" si="8"/>
        <v>0</v>
      </c>
      <c r="AL29" s="328" t="str">
        <f t="shared" si="16"/>
        <v xml:space="preserve"> </v>
      </c>
      <c r="AM29" s="331" t="str">
        <f t="shared" si="17"/>
        <v>N/A</v>
      </c>
      <c r="AN29" s="207">
        <v>2026</v>
      </c>
      <c r="AO29" s="269">
        <v>354</v>
      </c>
      <c r="AP29" s="269">
        <v>53100</v>
      </c>
      <c r="BM29" s="44"/>
    </row>
    <row r="30" spans="1:65" ht="34.5" customHeight="1" x14ac:dyDescent="0.25">
      <c r="A30" s="46"/>
      <c r="B30" s="150"/>
      <c r="C30" s="715"/>
      <c r="D30" s="716"/>
      <c r="E30" s="326"/>
      <c r="F30" s="309"/>
      <c r="G30" s="376">
        <f t="shared" si="0"/>
        <v>0</v>
      </c>
      <c r="H30" s="150"/>
      <c r="I30" s="150"/>
      <c r="J30" s="280"/>
      <c r="K30" s="525"/>
      <c r="L30" s="369"/>
      <c r="M30" s="467"/>
      <c r="N30" s="280"/>
      <c r="O30" s="150"/>
      <c r="P30" s="309"/>
      <c r="Q30" s="376">
        <f t="shared" si="9"/>
        <v>1900</v>
      </c>
      <c r="R30" s="466">
        <f t="shared" si="10"/>
        <v>0</v>
      </c>
      <c r="S30" s="150"/>
      <c r="T30" s="150"/>
      <c r="U30" s="376">
        <f t="shared" si="11"/>
        <v>0</v>
      </c>
      <c r="V30" s="150"/>
      <c r="W30" s="150"/>
      <c r="X30" s="480"/>
      <c r="Y30" s="376" t="str">
        <f t="shared" si="12"/>
        <v>NO OBLIGATORIA</v>
      </c>
      <c r="Z30" s="376" t="str">
        <f t="shared" si="1"/>
        <v xml:space="preserve"> </v>
      </c>
      <c r="AA30" s="376" t="str">
        <f t="shared" si="2"/>
        <v xml:space="preserve"> </v>
      </c>
      <c r="AB30" s="376" t="str">
        <f t="shared" si="3"/>
        <v xml:space="preserve"> </v>
      </c>
      <c r="AC30" s="376" t="str">
        <f t="shared" si="13"/>
        <v xml:space="preserve"> </v>
      </c>
      <c r="AD30" s="376" t="str">
        <f t="shared" si="4"/>
        <v xml:space="preserve"> </v>
      </c>
      <c r="AE30" s="376">
        <f t="shared" si="14"/>
        <v>0</v>
      </c>
      <c r="AF30" s="376">
        <f t="shared" si="5"/>
        <v>-4</v>
      </c>
      <c r="AG30" s="376" t="b">
        <f t="shared" si="6"/>
        <v>0</v>
      </c>
      <c r="AH30" s="150"/>
      <c r="AI30" s="376">
        <f t="shared" si="15"/>
        <v>0</v>
      </c>
      <c r="AJ30" s="376">
        <f t="shared" si="7"/>
        <v>-4</v>
      </c>
      <c r="AK30" s="376" t="b">
        <f t="shared" si="8"/>
        <v>0</v>
      </c>
      <c r="AL30" s="328" t="str">
        <f t="shared" si="16"/>
        <v xml:space="preserve"> </v>
      </c>
      <c r="AM30" s="331" t="str">
        <f t="shared" si="17"/>
        <v>N/A</v>
      </c>
      <c r="AN30" s="207">
        <v>2027</v>
      </c>
      <c r="AO30" s="269">
        <v>354</v>
      </c>
      <c r="AP30" s="269">
        <v>53100</v>
      </c>
      <c r="BM30" s="44"/>
    </row>
    <row r="31" spans="1:65" ht="34.5" customHeight="1" x14ac:dyDescent="0.25">
      <c r="A31" s="46"/>
      <c r="B31" s="150"/>
      <c r="C31" s="715"/>
      <c r="D31" s="716"/>
      <c r="E31" s="326"/>
      <c r="F31" s="309"/>
      <c r="G31" s="376">
        <f t="shared" si="0"/>
        <v>0</v>
      </c>
      <c r="H31" s="150"/>
      <c r="I31" s="150"/>
      <c r="J31" s="280"/>
      <c r="K31" s="525"/>
      <c r="L31" s="369"/>
      <c r="M31" s="467"/>
      <c r="N31" s="280"/>
      <c r="O31" s="150"/>
      <c r="P31" s="309"/>
      <c r="Q31" s="376">
        <f t="shared" si="9"/>
        <v>1900</v>
      </c>
      <c r="R31" s="466">
        <f t="shared" si="10"/>
        <v>0</v>
      </c>
      <c r="S31" s="150"/>
      <c r="T31" s="150"/>
      <c r="U31" s="376">
        <f t="shared" si="11"/>
        <v>0</v>
      </c>
      <c r="V31" s="150"/>
      <c r="W31" s="150"/>
      <c r="X31" s="480"/>
      <c r="Y31" s="376" t="str">
        <f t="shared" si="12"/>
        <v>NO OBLIGATORIA</v>
      </c>
      <c r="Z31" s="376" t="str">
        <f t="shared" si="1"/>
        <v xml:space="preserve"> </v>
      </c>
      <c r="AA31" s="376" t="str">
        <f t="shared" si="2"/>
        <v xml:space="preserve"> </v>
      </c>
      <c r="AB31" s="376" t="str">
        <f t="shared" si="3"/>
        <v xml:space="preserve"> </v>
      </c>
      <c r="AC31" s="376" t="str">
        <f t="shared" si="13"/>
        <v xml:space="preserve"> </v>
      </c>
      <c r="AD31" s="376" t="str">
        <f t="shared" si="4"/>
        <v xml:space="preserve"> </v>
      </c>
      <c r="AE31" s="376">
        <f t="shared" si="14"/>
        <v>0</v>
      </c>
      <c r="AF31" s="376">
        <f t="shared" si="5"/>
        <v>-4</v>
      </c>
      <c r="AG31" s="376" t="b">
        <f t="shared" si="6"/>
        <v>0</v>
      </c>
      <c r="AH31" s="150"/>
      <c r="AI31" s="376">
        <f t="shared" si="15"/>
        <v>0</v>
      </c>
      <c r="AJ31" s="376">
        <f t="shared" si="7"/>
        <v>-4</v>
      </c>
      <c r="AK31" s="376" t="b">
        <f t="shared" si="8"/>
        <v>0</v>
      </c>
      <c r="AL31" s="328" t="str">
        <f t="shared" si="16"/>
        <v xml:space="preserve"> </v>
      </c>
      <c r="AM31" s="331" t="str">
        <f t="shared" si="17"/>
        <v>N/A</v>
      </c>
      <c r="AN31" s="207">
        <v>2028</v>
      </c>
      <c r="AO31" s="269">
        <v>354</v>
      </c>
      <c r="AP31" s="269">
        <v>53100</v>
      </c>
      <c r="BM31" s="44"/>
    </row>
    <row r="32" spans="1:65" ht="34.5" customHeight="1" x14ac:dyDescent="0.25">
      <c r="A32" s="46"/>
      <c r="B32" s="150"/>
      <c r="C32" s="715"/>
      <c r="D32" s="716"/>
      <c r="E32" s="326"/>
      <c r="F32" s="309"/>
      <c r="G32" s="376">
        <f t="shared" si="0"/>
        <v>0</v>
      </c>
      <c r="H32" s="150"/>
      <c r="I32" s="150"/>
      <c r="J32" s="280"/>
      <c r="K32" s="525"/>
      <c r="L32" s="369"/>
      <c r="M32" s="467"/>
      <c r="N32" s="280"/>
      <c r="O32" s="150"/>
      <c r="P32" s="309"/>
      <c r="Q32" s="376">
        <f t="shared" si="9"/>
        <v>1900</v>
      </c>
      <c r="R32" s="466">
        <f t="shared" si="10"/>
        <v>0</v>
      </c>
      <c r="S32" s="150"/>
      <c r="T32" s="150"/>
      <c r="U32" s="376">
        <f t="shared" si="11"/>
        <v>0</v>
      </c>
      <c r="V32" s="150"/>
      <c r="W32" s="150"/>
      <c r="X32" s="480"/>
      <c r="Y32" s="376" t="str">
        <f t="shared" si="12"/>
        <v>NO OBLIGATORIA</v>
      </c>
      <c r="Z32" s="376" t="str">
        <f t="shared" si="1"/>
        <v xml:space="preserve"> </v>
      </c>
      <c r="AA32" s="376" t="str">
        <f t="shared" si="2"/>
        <v xml:space="preserve"> </v>
      </c>
      <c r="AB32" s="376" t="str">
        <f t="shared" si="3"/>
        <v xml:space="preserve"> </v>
      </c>
      <c r="AC32" s="376" t="str">
        <f t="shared" si="13"/>
        <v xml:space="preserve"> </v>
      </c>
      <c r="AD32" s="376" t="str">
        <f t="shared" si="4"/>
        <v xml:space="preserve"> </v>
      </c>
      <c r="AE32" s="376">
        <f t="shared" si="14"/>
        <v>0</v>
      </c>
      <c r="AF32" s="376">
        <f t="shared" si="5"/>
        <v>-4</v>
      </c>
      <c r="AG32" s="376" t="b">
        <f t="shared" si="6"/>
        <v>0</v>
      </c>
      <c r="AH32" s="150"/>
      <c r="AI32" s="376">
        <f t="shared" si="15"/>
        <v>0</v>
      </c>
      <c r="AJ32" s="376">
        <f t="shared" si="7"/>
        <v>-4</v>
      </c>
      <c r="AK32" s="376" t="b">
        <f t="shared" si="8"/>
        <v>0</v>
      </c>
      <c r="AL32" s="328" t="str">
        <f t="shared" si="16"/>
        <v xml:space="preserve"> </v>
      </c>
      <c r="AM32" s="331" t="str">
        <f t="shared" si="17"/>
        <v>N/A</v>
      </c>
      <c r="AN32" s="207">
        <v>2029</v>
      </c>
      <c r="AO32" s="269">
        <v>354</v>
      </c>
      <c r="AP32" s="269">
        <v>53100</v>
      </c>
      <c r="BM32" s="44"/>
    </row>
    <row r="33" spans="1:65" ht="34.5" customHeight="1" x14ac:dyDescent="0.25">
      <c r="A33" s="46"/>
      <c r="B33" s="150"/>
      <c r="C33" s="715"/>
      <c r="D33" s="716"/>
      <c r="E33" s="326"/>
      <c r="F33" s="309"/>
      <c r="G33" s="376">
        <f t="shared" si="0"/>
        <v>0</v>
      </c>
      <c r="H33" s="150"/>
      <c r="I33" s="150"/>
      <c r="J33" s="280"/>
      <c r="K33" s="525"/>
      <c r="L33" s="369"/>
      <c r="M33" s="467"/>
      <c r="N33" s="280"/>
      <c r="O33" s="150"/>
      <c r="P33" s="309"/>
      <c r="Q33" s="376">
        <f t="shared" si="9"/>
        <v>1900</v>
      </c>
      <c r="R33" s="466">
        <f t="shared" si="10"/>
        <v>0</v>
      </c>
      <c r="S33" s="150"/>
      <c r="T33" s="150"/>
      <c r="U33" s="376">
        <f t="shared" si="11"/>
        <v>0</v>
      </c>
      <c r="V33" s="150"/>
      <c r="W33" s="150"/>
      <c r="X33" s="480"/>
      <c r="Y33" s="376" t="str">
        <f t="shared" si="12"/>
        <v>NO OBLIGATORIA</v>
      </c>
      <c r="Z33" s="376" t="str">
        <f t="shared" si="1"/>
        <v xml:space="preserve"> </v>
      </c>
      <c r="AA33" s="376" t="str">
        <f t="shared" si="2"/>
        <v xml:space="preserve"> </v>
      </c>
      <c r="AB33" s="376" t="str">
        <f t="shared" si="3"/>
        <v xml:space="preserve"> </v>
      </c>
      <c r="AC33" s="376" t="str">
        <f t="shared" si="13"/>
        <v xml:space="preserve"> </v>
      </c>
      <c r="AD33" s="376" t="str">
        <f t="shared" si="4"/>
        <v xml:space="preserve"> </v>
      </c>
      <c r="AE33" s="376">
        <f t="shared" si="14"/>
        <v>0</v>
      </c>
      <c r="AF33" s="376">
        <f t="shared" si="5"/>
        <v>-4</v>
      </c>
      <c r="AG33" s="376" t="b">
        <f t="shared" si="6"/>
        <v>0</v>
      </c>
      <c r="AH33" s="150"/>
      <c r="AI33" s="376">
        <f t="shared" si="15"/>
        <v>0</v>
      </c>
      <c r="AJ33" s="376">
        <f t="shared" si="7"/>
        <v>-4</v>
      </c>
      <c r="AK33" s="376" t="b">
        <f t="shared" si="8"/>
        <v>0</v>
      </c>
      <c r="AL33" s="328" t="str">
        <f t="shared" si="16"/>
        <v xml:space="preserve"> </v>
      </c>
      <c r="AM33" s="331" t="str">
        <f t="shared" si="17"/>
        <v>N/A</v>
      </c>
      <c r="AN33" s="207">
        <v>2030</v>
      </c>
      <c r="AO33" s="269">
        <v>354</v>
      </c>
      <c r="AP33" s="269">
        <v>53100</v>
      </c>
      <c r="BM33" s="44"/>
    </row>
    <row r="34" spans="1:65" ht="34.5" customHeight="1" x14ac:dyDescent="0.25">
      <c r="A34" s="46"/>
      <c r="B34" s="150"/>
      <c r="C34" s="715"/>
      <c r="D34" s="716"/>
      <c r="E34" s="326"/>
      <c r="F34" s="309"/>
      <c r="G34" s="376">
        <f t="shared" si="0"/>
        <v>0</v>
      </c>
      <c r="H34" s="150"/>
      <c r="I34" s="150"/>
      <c r="J34" s="280"/>
      <c r="K34" s="525"/>
      <c r="L34" s="369"/>
      <c r="M34" s="467"/>
      <c r="N34" s="280"/>
      <c r="O34" s="150"/>
      <c r="P34" s="309"/>
      <c r="Q34" s="376">
        <f t="shared" si="9"/>
        <v>1900</v>
      </c>
      <c r="R34" s="466">
        <f t="shared" si="10"/>
        <v>0</v>
      </c>
      <c r="S34" s="150"/>
      <c r="T34" s="150"/>
      <c r="U34" s="376">
        <f t="shared" si="11"/>
        <v>0</v>
      </c>
      <c r="V34" s="150"/>
      <c r="W34" s="150"/>
      <c r="X34" s="480"/>
      <c r="Y34" s="376" t="str">
        <f t="shared" si="12"/>
        <v>NO OBLIGATORIA</v>
      </c>
      <c r="Z34" s="376" t="str">
        <f t="shared" si="1"/>
        <v xml:space="preserve"> </v>
      </c>
      <c r="AA34" s="376" t="str">
        <f t="shared" si="2"/>
        <v xml:space="preserve"> </v>
      </c>
      <c r="AB34" s="376" t="str">
        <f t="shared" si="3"/>
        <v xml:space="preserve"> </v>
      </c>
      <c r="AC34" s="376" t="str">
        <f t="shared" si="13"/>
        <v xml:space="preserve"> </v>
      </c>
      <c r="AD34" s="376" t="str">
        <f t="shared" si="4"/>
        <v xml:space="preserve"> </v>
      </c>
      <c r="AE34" s="376">
        <f t="shared" si="14"/>
        <v>0</v>
      </c>
      <c r="AF34" s="376">
        <f t="shared" si="5"/>
        <v>-4</v>
      </c>
      <c r="AG34" s="376" t="b">
        <f t="shared" si="6"/>
        <v>0</v>
      </c>
      <c r="AH34" s="150"/>
      <c r="AI34" s="376">
        <f t="shared" si="15"/>
        <v>0</v>
      </c>
      <c r="AJ34" s="376">
        <f t="shared" si="7"/>
        <v>-4</v>
      </c>
      <c r="AK34" s="376" t="b">
        <f t="shared" si="8"/>
        <v>0</v>
      </c>
      <c r="AL34" s="328" t="str">
        <f t="shared" si="16"/>
        <v xml:space="preserve"> </v>
      </c>
      <c r="AM34" s="331" t="str">
        <f t="shared" si="17"/>
        <v>N/A</v>
      </c>
      <c r="AN34" s="207"/>
      <c r="AO34" s="207"/>
      <c r="AP34" s="207"/>
      <c r="BM34" s="44"/>
    </row>
    <row r="35" spans="1:65" ht="34.5" customHeight="1" x14ac:dyDescent="0.25">
      <c r="A35" s="46"/>
      <c r="B35" s="150"/>
      <c r="C35" s="715"/>
      <c r="D35" s="716"/>
      <c r="E35" s="326"/>
      <c r="F35" s="309"/>
      <c r="G35" s="376">
        <f t="shared" si="0"/>
        <v>0</v>
      </c>
      <c r="H35" s="150"/>
      <c r="I35" s="150"/>
      <c r="J35" s="280"/>
      <c r="K35" s="525"/>
      <c r="L35" s="369"/>
      <c r="M35" s="467"/>
      <c r="N35" s="280"/>
      <c r="O35" s="150"/>
      <c r="P35" s="309"/>
      <c r="Q35" s="376">
        <f t="shared" si="9"/>
        <v>1900</v>
      </c>
      <c r="R35" s="466">
        <f t="shared" si="10"/>
        <v>0</v>
      </c>
      <c r="S35" s="150"/>
      <c r="T35" s="150"/>
      <c r="U35" s="376">
        <f t="shared" si="11"/>
        <v>0</v>
      </c>
      <c r="V35" s="150"/>
      <c r="W35" s="150"/>
      <c r="X35" s="480"/>
      <c r="Y35" s="376" t="str">
        <f t="shared" si="12"/>
        <v>NO OBLIGATORIA</v>
      </c>
      <c r="Z35" s="376" t="str">
        <f t="shared" si="1"/>
        <v xml:space="preserve"> </v>
      </c>
      <c r="AA35" s="376" t="str">
        <f t="shared" si="2"/>
        <v xml:space="preserve"> </v>
      </c>
      <c r="AB35" s="376" t="str">
        <f t="shared" si="3"/>
        <v xml:space="preserve"> </v>
      </c>
      <c r="AC35" s="376" t="str">
        <f t="shared" si="13"/>
        <v xml:space="preserve"> </v>
      </c>
      <c r="AD35" s="376" t="str">
        <f t="shared" si="4"/>
        <v xml:space="preserve"> </v>
      </c>
      <c r="AE35" s="376">
        <f t="shared" si="14"/>
        <v>0</v>
      </c>
      <c r="AF35" s="376">
        <f t="shared" si="5"/>
        <v>-4</v>
      </c>
      <c r="AG35" s="376" t="b">
        <f t="shared" si="6"/>
        <v>0</v>
      </c>
      <c r="AH35" s="150"/>
      <c r="AI35" s="376">
        <f t="shared" si="15"/>
        <v>0</v>
      </c>
      <c r="AJ35" s="376">
        <f t="shared" si="7"/>
        <v>-4</v>
      </c>
      <c r="AK35" s="376" t="b">
        <f t="shared" si="8"/>
        <v>0</v>
      </c>
      <c r="AL35" s="328" t="str">
        <f t="shared" si="16"/>
        <v xml:space="preserve"> </v>
      </c>
      <c r="AM35" s="331" t="str">
        <f t="shared" si="17"/>
        <v>N/A</v>
      </c>
      <c r="AN35" s="207"/>
      <c r="AO35" s="207"/>
      <c r="AP35" s="207"/>
      <c r="BM35" s="44"/>
    </row>
    <row r="36" spans="1:65" ht="34.5" customHeight="1" x14ac:dyDescent="0.25">
      <c r="A36" s="46"/>
      <c r="B36" s="150"/>
      <c r="C36" s="715"/>
      <c r="D36" s="716"/>
      <c r="E36" s="326"/>
      <c r="F36" s="309"/>
      <c r="G36" s="376">
        <f t="shared" si="0"/>
        <v>0</v>
      </c>
      <c r="H36" s="150"/>
      <c r="I36" s="150"/>
      <c r="J36" s="280"/>
      <c r="K36" s="525"/>
      <c r="L36" s="369"/>
      <c r="M36" s="467"/>
      <c r="N36" s="280"/>
      <c r="O36" s="150"/>
      <c r="P36" s="309"/>
      <c r="Q36" s="376">
        <f t="shared" si="9"/>
        <v>1900</v>
      </c>
      <c r="R36" s="466">
        <f t="shared" si="10"/>
        <v>0</v>
      </c>
      <c r="S36" s="150"/>
      <c r="T36" s="150"/>
      <c r="U36" s="376">
        <f t="shared" si="11"/>
        <v>0</v>
      </c>
      <c r="V36" s="150"/>
      <c r="W36" s="150"/>
      <c r="X36" s="480"/>
      <c r="Y36" s="376" t="str">
        <f t="shared" si="12"/>
        <v>NO OBLIGATORIA</v>
      </c>
      <c r="Z36" s="376" t="str">
        <f t="shared" si="1"/>
        <v xml:space="preserve"> </v>
      </c>
      <c r="AA36" s="376" t="str">
        <f t="shared" si="2"/>
        <v xml:space="preserve"> </v>
      </c>
      <c r="AB36" s="376" t="str">
        <f t="shared" si="3"/>
        <v xml:space="preserve"> </v>
      </c>
      <c r="AC36" s="376" t="str">
        <f t="shared" si="13"/>
        <v xml:space="preserve"> </v>
      </c>
      <c r="AD36" s="376" t="str">
        <f t="shared" si="4"/>
        <v xml:space="preserve"> </v>
      </c>
      <c r="AE36" s="376">
        <f t="shared" si="14"/>
        <v>0</v>
      </c>
      <c r="AF36" s="376">
        <f t="shared" si="5"/>
        <v>-4</v>
      </c>
      <c r="AG36" s="376" t="b">
        <f t="shared" si="6"/>
        <v>0</v>
      </c>
      <c r="AH36" s="150"/>
      <c r="AI36" s="376">
        <f t="shared" si="15"/>
        <v>0</v>
      </c>
      <c r="AJ36" s="376">
        <f t="shared" si="7"/>
        <v>-4</v>
      </c>
      <c r="AK36" s="376" t="b">
        <f t="shared" si="8"/>
        <v>0</v>
      </c>
      <c r="AL36" s="328" t="str">
        <f t="shared" si="16"/>
        <v xml:space="preserve"> </v>
      </c>
      <c r="AM36" s="331" t="str">
        <f t="shared" si="17"/>
        <v>N/A</v>
      </c>
      <c r="AN36" s="207"/>
      <c r="AO36" s="207"/>
      <c r="AP36" s="207"/>
      <c r="BM36" s="44"/>
    </row>
    <row r="37" spans="1:65" ht="34.5" customHeight="1" x14ac:dyDescent="0.25">
      <c r="A37" s="46"/>
      <c r="B37" s="150"/>
      <c r="C37" s="715"/>
      <c r="D37" s="716"/>
      <c r="E37" s="326"/>
      <c r="F37" s="309"/>
      <c r="G37" s="376">
        <f t="shared" si="0"/>
        <v>0</v>
      </c>
      <c r="H37" s="150"/>
      <c r="I37" s="150"/>
      <c r="J37" s="280"/>
      <c r="K37" s="525"/>
      <c r="L37" s="369"/>
      <c r="M37" s="467"/>
      <c r="N37" s="280"/>
      <c r="O37" s="150"/>
      <c r="P37" s="309"/>
      <c r="Q37" s="376">
        <f t="shared" si="9"/>
        <v>1900</v>
      </c>
      <c r="R37" s="466">
        <f t="shared" si="10"/>
        <v>0</v>
      </c>
      <c r="S37" s="150"/>
      <c r="T37" s="150"/>
      <c r="U37" s="376">
        <f t="shared" si="11"/>
        <v>0</v>
      </c>
      <c r="V37" s="150"/>
      <c r="W37" s="150"/>
      <c r="X37" s="480"/>
      <c r="Y37" s="376" t="str">
        <f t="shared" si="12"/>
        <v>NO OBLIGATORIA</v>
      </c>
      <c r="Z37" s="376" t="str">
        <f t="shared" si="1"/>
        <v xml:space="preserve"> </v>
      </c>
      <c r="AA37" s="376" t="str">
        <f t="shared" si="2"/>
        <v xml:space="preserve"> </v>
      </c>
      <c r="AB37" s="376" t="str">
        <f t="shared" si="3"/>
        <v xml:space="preserve"> </v>
      </c>
      <c r="AC37" s="376" t="str">
        <f t="shared" si="13"/>
        <v xml:space="preserve"> </v>
      </c>
      <c r="AD37" s="376" t="str">
        <f t="shared" si="4"/>
        <v xml:space="preserve"> </v>
      </c>
      <c r="AE37" s="376">
        <f t="shared" si="14"/>
        <v>0</v>
      </c>
      <c r="AF37" s="376">
        <f t="shared" si="5"/>
        <v>-4</v>
      </c>
      <c r="AG37" s="376" t="b">
        <f t="shared" si="6"/>
        <v>0</v>
      </c>
      <c r="AH37" s="150"/>
      <c r="AI37" s="376">
        <f t="shared" si="15"/>
        <v>0</v>
      </c>
      <c r="AJ37" s="376">
        <f t="shared" si="7"/>
        <v>-4</v>
      </c>
      <c r="AK37" s="376" t="b">
        <f t="shared" si="8"/>
        <v>0</v>
      </c>
      <c r="AL37" s="328" t="str">
        <f t="shared" si="16"/>
        <v xml:space="preserve"> </v>
      </c>
      <c r="AM37" s="331" t="str">
        <f t="shared" si="17"/>
        <v>N/A</v>
      </c>
      <c r="AN37" s="207"/>
      <c r="AO37" s="207"/>
      <c r="AP37" s="207"/>
      <c r="BM37" s="44"/>
    </row>
    <row r="38" spans="1:65" ht="34.5" customHeight="1" x14ac:dyDescent="0.25">
      <c r="A38" s="46"/>
      <c r="B38" s="150"/>
      <c r="C38" s="715"/>
      <c r="D38" s="716"/>
      <c r="E38" s="326"/>
      <c r="F38" s="309"/>
      <c r="G38" s="376">
        <f t="shared" si="0"/>
        <v>0</v>
      </c>
      <c r="H38" s="150"/>
      <c r="I38" s="150"/>
      <c r="J38" s="280"/>
      <c r="K38" s="525"/>
      <c r="L38" s="369"/>
      <c r="M38" s="467"/>
      <c r="N38" s="280"/>
      <c r="O38" s="150"/>
      <c r="P38" s="309"/>
      <c r="Q38" s="376">
        <f t="shared" si="9"/>
        <v>1900</v>
      </c>
      <c r="R38" s="466">
        <f t="shared" si="10"/>
        <v>0</v>
      </c>
      <c r="S38" s="150"/>
      <c r="T38" s="150"/>
      <c r="U38" s="376">
        <f t="shared" si="11"/>
        <v>0</v>
      </c>
      <c r="V38" s="150"/>
      <c r="W38" s="150"/>
      <c r="X38" s="480"/>
      <c r="Y38" s="376" t="str">
        <f t="shared" si="12"/>
        <v>NO OBLIGATORIA</v>
      </c>
      <c r="Z38" s="376" t="str">
        <f t="shared" si="1"/>
        <v xml:space="preserve"> </v>
      </c>
      <c r="AA38" s="376" t="str">
        <f t="shared" si="2"/>
        <v xml:space="preserve"> </v>
      </c>
      <c r="AB38" s="376" t="str">
        <f t="shared" si="3"/>
        <v xml:space="preserve"> </v>
      </c>
      <c r="AC38" s="376" t="str">
        <f t="shared" si="13"/>
        <v xml:space="preserve"> </v>
      </c>
      <c r="AD38" s="376" t="str">
        <f t="shared" si="4"/>
        <v xml:space="preserve"> </v>
      </c>
      <c r="AE38" s="376">
        <f t="shared" si="14"/>
        <v>0</v>
      </c>
      <c r="AF38" s="376">
        <f t="shared" si="5"/>
        <v>-4</v>
      </c>
      <c r="AG38" s="376" t="b">
        <f t="shared" si="6"/>
        <v>0</v>
      </c>
      <c r="AH38" s="150"/>
      <c r="AI38" s="376">
        <f t="shared" si="15"/>
        <v>0</v>
      </c>
      <c r="AJ38" s="376">
        <f t="shared" si="7"/>
        <v>-4</v>
      </c>
      <c r="AK38" s="376" t="b">
        <f t="shared" si="8"/>
        <v>0</v>
      </c>
      <c r="AL38" s="328" t="str">
        <f t="shared" si="16"/>
        <v xml:space="preserve"> </v>
      </c>
      <c r="AM38" s="331" t="str">
        <f t="shared" si="17"/>
        <v>N/A</v>
      </c>
      <c r="AN38" s="207"/>
      <c r="AO38" s="207"/>
      <c r="AP38" s="207"/>
      <c r="BM38" s="44"/>
    </row>
    <row r="39" spans="1:65" ht="34.5" customHeight="1" x14ac:dyDescent="0.25">
      <c r="A39" s="46"/>
      <c r="B39" s="150"/>
      <c r="C39" s="715"/>
      <c r="D39" s="716"/>
      <c r="E39" s="326"/>
      <c r="F39" s="309"/>
      <c r="G39" s="376">
        <f t="shared" si="0"/>
        <v>0</v>
      </c>
      <c r="H39" s="150"/>
      <c r="I39" s="150"/>
      <c r="J39" s="280"/>
      <c r="K39" s="525"/>
      <c r="L39" s="369"/>
      <c r="M39" s="467"/>
      <c r="N39" s="280"/>
      <c r="O39" s="150"/>
      <c r="P39" s="309"/>
      <c r="Q39" s="376">
        <f t="shared" si="9"/>
        <v>1900</v>
      </c>
      <c r="R39" s="466">
        <f t="shared" si="10"/>
        <v>0</v>
      </c>
      <c r="S39" s="150"/>
      <c r="T39" s="150"/>
      <c r="U39" s="376">
        <f t="shared" si="11"/>
        <v>0</v>
      </c>
      <c r="V39" s="150"/>
      <c r="W39" s="150"/>
      <c r="X39" s="480"/>
      <c r="Y39" s="376" t="str">
        <f t="shared" si="12"/>
        <v>NO OBLIGATORIA</v>
      </c>
      <c r="Z39" s="376" t="str">
        <f t="shared" si="1"/>
        <v xml:space="preserve"> </v>
      </c>
      <c r="AA39" s="376" t="str">
        <f t="shared" si="2"/>
        <v xml:space="preserve"> </v>
      </c>
      <c r="AB39" s="376" t="str">
        <f t="shared" si="3"/>
        <v xml:space="preserve"> </v>
      </c>
      <c r="AC39" s="376" t="str">
        <f t="shared" si="13"/>
        <v xml:space="preserve"> </v>
      </c>
      <c r="AD39" s="376" t="str">
        <f t="shared" si="4"/>
        <v xml:space="preserve"> </v>
      </c>
      <c r="AE39" s="376">
        <f t="shared" si="14"/>
        <v>0</v>
      </c>
      <c r="AF39" s="376">
        <f t="shared" si="5"/>
        <v>-4</v>
      </c>
      <c r="AG39" s="376" t="b">
        <f t="shared" si="6"/>
        <v>0</v>
      </c>
      <c r="AH39" s="150"/>
      <c r="AI39" s="376">
        <f t="shared" si="15"/>
        <v>0</v>
      </c>
      <c r="AJ39" s="376">
        <f t="shared" si="7"/>
        <v>-4</v>
      </c>
      <c r="AK39" s="376" t="b">
        <f t="shared" si="8"/>
        <v>0</v>
      </c>
      <c r="AL39" s="328" t="str">
        <f t="shared" si="16"/>
        <v xml:space="preserve"> </v>
      </c>
      <c r="AM39" s="331" t="str">
        <f t="shared" si="17"/>
        <v>N/A</v>
      </c>
      <c r="AN39" s="207"/>
      <c r="AO39" s="207"/>
      <c r="AP39" s="207"/>
      <c r="BM39" s="44"/>
    </row>
    <row r="40" spans="1:65" ht="34.5" customHeight="1" x14ac:dyDescent="0.25">
      <c r="A40" s="46"/>
      <c r="B40" s="150"/>
      <c r="C40" s="715"/>
      <c r="D40" s="716"/>
      <c r="E40" s="326"/>
      <c r="F40" s="309"/>
      <c r="G40" s="376">
        <f t="shared" si="0"/>
        <v>0</v>
      </c>
      <c r="H40" s="150"/>
      <c r="I40" s="150"/>
      <c r="J40" s="280"/>
      <c r="K40" s="525"/>
      <c r="L40" s="369"/>
      <c r="M40" s="467"/>
      <c r="N40" s="280"/>
      <c r="O40" s="150"/>
      <c r="P40" s="309"/>
      <c r="Q40" s="376">
        <f t="shared" si="9"/>
        <v>1900</v>
      </c>
      <c r="R40" s="466">
        <f t="shared" si="10"/>
        <v>0</v>
      </c>
      <c r="S40" s="150"/>
      <c r="T40" s="150"/>
      <c r="U40" s="376">
        <f t="shared" si="11"/>
        <v>0</v>
      </c>
      <c r="V40" s="150"/>
      <c r="W40" s="150"/>
      <c r="X40" s="480"/>
      <c r="Y40" s="376" t="str">
        <f t="shared" si="12"/>
        <v>NO OBLIGATORIA</v>
      </c>
      <c r="Z40" s="376" t="str">
        <f t="shared" si="1"/>
        <v xml:space="preserve"> </v>
      </c>
      <c r="AA40" s="376" t="str">
        <f t="shared" si="2"/>
        <v xml:space="preserve"> </v>
      </c>
      <c r="AB40" s="376" t="str">
        <f t="shared" ref="AB40:AB67" si="19">+IF(AND(Y40="NO OBLIGATORIA",U40&gt;=480),"OK"," ")</f>
        <v xml:space="preserve"> </v>
      </c>
      <c r="AC40" s="376" t="str">
        <f t="shared" ref="AC40:AC67" si="20">+IF(AND(W40="INTELECTUAL ",U40&gt;=240,Y40="DISCAPACIDAD"),"OK",IF(AND(Y40="DISCAPACIDAD",U40&gt;=300,W40&lt;&gt;"INTELECTUAL "),"OK"," "))</f>
        <v xml:space="preserve"> </v>
      </c>
      <c r="AD40" s="376" t="str">
        <f t="shared" ref="AD40:AD67" si="21">+IF(OR(Z40="OK",AA40="OK",AB40="OK",AC40="OK"),"PAGO",IF(OR(Y40="INVALIDEZ",Y40="OBLIGATORIA"),"PAGO"," "))</f>
        <v xml:space="preserve"> </v>
      </c>
      <c r="AE40" s="376">
        <f t="shared" si="14"/>
        <v>0</v>
      </c>
      <c r="AF40" s="376">
        <f t="shared" ref="AF40:AF67" si="22">AE40-4</f>
        <v>-4</v>
      </c>
      <c r="AG40" s="376" t="b">
        <f t="shared" ref="AG40:AG67" si="23">IF(AF40&gt;=30,"30",IF(AF40&gt;=0,AF40))</f>
        <v>0</v>
      </c>
      <c r="AH40" s="150"/>
      <c r="AI40" s="376">
        <f t="shared" ref="AI40:AI67" si="24">AH40/12</f>
        <v>0</v>
      </c>
      <c r="AJ40" s="376">
        <f t="shared" ref="AJ40:AJ67" si="25">AI40-4</f>
        <v>-4</v>
      </c>
      <c r="AK40" s="376" t="b">
        <f t="shared" ref="AK40:AK67" si="26">IF(AJ40&gt;=30,"30",IF(AJ40&gt;=0,AJ40))</f>
        <v>0</v>
      </c>
      <c r="AL40" s="328" t="str">
        <f t="shared" si="16"/>
        <v xml:space="preserve"> </v>
      </c>
      <c r="AM40" s="331" t="str">
        <f t="shared" si="17"/>
        <v>N/A</v>
      </c>
      <c r="AN40" s="207"/>
      <c r="AO40" s="207"/>
      <c r="AP40" s="207"/>
      <c r="BM40" s="44"/>
    </row>
    <row r="41" spans="1:65" ht="34.5" customHeight="1" x14ac:dyDescent="0.25">
      <c r="A41" s="46"/>
      <c r="B41" s="150"/>
      <c r="C41" s="715"/>
      <c r="D41" s="716"/>
      <c r="E41" s="326"/>
      <c r="F41" s="309"/>
      <c r="G41" s="376">
        <f t="shared" si="0"/>
        <v>0</v>
      </c>
      <c r="H41" s="150"/>
      <c r="I41" s="150"/>
      <c r="J41" s="280"/>
      <c r="K41" s="525"/>
      <c r="L41" s="369"/>
      <c r="M41" s="467"/>
      <c r="N41" s="280"/>
      <c r="O41" s="150"/>
      <c r="P41" s="309"/>
      <c r="Q41" s="376">
        <f t="shared" si="9"/>
        <v>1900</v>
      </c>
      <c r="R41" s="466">
        <f t="shared" si="10"/>
        <v>0</v>
      </c>
      <c r="S41" s="150"/>
      <c r="T41" s="150"/>
      <c r="U41" s="376">
        <f t="shared" si="11"/>
        <v>0</v>
      </c>
      <c r="V41" s="150"/>
      <c r="W41" s="150"/>
      <c r="X41" s="480"/>
      <c r="Y41" s="376" t="str">
        <f t="shared" si="12"/>
        <v>NO OBLIGATORIA</v>
      </c>
      <c r="Z41" s="376" t="str">
        <f t="shared" si="1"/>
        <v xml:space="preserve"> </v>
      </c>
      <c r="AA41" s="376" t="str">
        <f t="shared" si="2"/>
        <v xml:space="preserve"> </v>
      </c>
      <c r="AB41" s="376" t="str">
        <f t="shared" si="19"/>
        <v xml:space="preserve"> </v>
      </c>
      <c r="AC41" s="376" t="str">
        <f t="shared" si="20"/>
        <v xml:space="preserve"> </v>
      </c>
      <c r="AD41" s="376" t="str">
        <f t="shared" si="21"/>
        <v xml:space="preserve"> </v>
      </c>
      <c r="AE41" s="376">
        <f t="shared" si="14"/>
        <v>0</v>
      </c>
      <c r="AF41" s="376">
        <f t="shared" si="22"/>
        <v>-4</v>
      </c>
      <c r="AG41" s="376" t="b">
        <f t="shared" si="23"/>
        <v>0</v>
      </c>
      <c r="AH41" s="150"/>
      <c r="AI41" s="376">
        <f t="shared" si="24"/>
        <v>0</v>
      </c>
      <c r="AJ41" s="376">
        <f t="shared" si="25"/>
        <v>-4</v>
      </c>
      <c r="AK41" s="376" t="b">
        <f t="shared" si="26"/>
        <v>0</v>
      </c>
      <c r="AL41" s="328" t="str">
        <f t="shared" si="16"/>
        <v xml:space="preserve"> </v>
      </c>
      <c r="AM41" s="331" t="str">
        <f t="shared" si="17"/>
        <v>N/A</v>
      </c>
      <c r="AN41" s="207"/>
      <c r="AO41" s="207"/>
      <c r="AP41" s="207"/>
      <c r="BM41" s="44"/>
    </row>
    <row r="42" spans="1:65" ht="34.5" customHeight="1" x14ac:dyDescent="0.25">
      <c r="A42" s="46"/>
      <c r="B42" s="150"/>
      <c r="C42" s="715"/>
      <c r="D42" s="716"/>
      <c r="E42" s="326"/>
      <c r="F42" s="309"/>
      <c r="G42" s="376">
        <f t="shared" si="0"/>
        <v>0</v>
      </c>
      <c r="H42" s="150"/>
      <c r="I42" s="150"/>
      <c r="J42" s="280"/>
      <c r="K42" s="525"/>
      <c r="L42" s="369"/>
      <c r="M42" s="467"/>
      <c r="N42" s="280"/>
      <c r="O42" s="150"/>
      <c r="P42" s="309"/>
      <c r="Q42" s="376">
        <f t="shared" si="9"/>
        <v>1900</v>
      </c>
      <c r="R42" s="466">
        <f t="shared" si="10"/>
        <v>0</v>
      </c>
      <c r="S42" s="150"/>
      <c r="T42" s="150"/>
      <c r="U42" s="376">
        <f t="shared" si="11"/>
        <v>0</v>
      </c>
      <c r="V42" s="150"/>
      <c r="W42" s="150"/>
      <c r="X42" s="480"/>
      <c r="Y42" s="376" t="str">
        <f t="shared" si="12"/>
        <v>NO OBLIGATORIA</v>
      </c>
      <c r="Z42" s="376" t="str">
        <f t="shared" si="1"/>
        <v xml:space="preserve"> </v>
      </c>
      <c r="AA42" s="376" t="str">
        <f t="shared" si="2"/>
        <v xml:space="preserve"> </v>
      </c>
      <c r="AB42" s="376" t="str">
        <f t="shared" si="19"/>
        <v xml:space="preserve"> </v>
      </c>
      <c r="AC42" s="376" t="str">
        <f t="shared" si="20"/>
        <v xml:space="preserve"> </v>
      </c>
      <c r="AD42" s="376" t="str">
        <f t="shared" si="21"/>
        <v xml:space="preserve"> </v>
      </c>
      <c r="AE42" s="376">
        <f t="shared" si="14"/>
        <v>0</v>
      </c>
      <c r="AF42" s="376">
        <f t="shared" si="22"/>
        <v>-4</v>
      </c>
      <c r="AG42" s="376" t="b">
        <f t="shared" si="23"/>
        <v>0</v>
      </c>
      <c r="AH42" s="150"/>
      <c r="AI42" s="376">
        <f t="shared" si="24"/>
        <v>0</v>
      </c>
      <c r="AJ42" s="376">
        <f t="shared" si="25"/>
        <v>-4</v>
      </c>
      <c r="AK42" s="376" t="b">
        <f t="shared" si="26"/>
        <v>0</v>
      </c>
      <c r="AL42" s="328" t="str">
        <f t="shared" si="16"/>
        <v xml:space="preserve"> </v>
      </c>
      <c r="AM42" s="331" t="str">
        <f t="shared" si="17"/>
        <v>N/A</v>
      </c>
      <c r="AN42" s="207"/>
      <c r="AO42" s="207"/>
      <c r="AP42" s="207"/>
      <c r="BM42" s="44"/>
    </row>
    <row r="43" spans="1:65" ht="34.5" customHeight="1" x14ac:dyDescent="0.25">
      <c r="A43" s="46"/>
      <c r="B43" s="150"/>
      <c r="C43" s="715"/>
      <c r="D43" s="716"/>
      <c r="E43" s="326"/>
      <c r="F43" s="309"/>
      <c r="G43" s="376">
        <f t="shared" si="0"/>
        <v>0</v>
      </c>
      <c r="H43" s="150"/>
      <c r="I43" s="150"/>
      <c r="J43" s="280"/>
      <c r="K43" s="525"/>
      <c r="L43" s="369"/>
      <c r="M43" s="467"/>
      <c r="N43" s="280"/>
      <c r="O43" s="150"/>
      <c r="P43" s="309"/>
      <c r="Q43" s="376">
        <f t="shared" si="9"/>
        <v>1900</v>
      </c>
      <c r="R43" s="466">
        <f t="shared" si="10"/>
        <v>0</v>
      </c>
      <c r="S43" s="150"/>
      <c r="T43" s="150"/>
      <c r="U43" s="376">
        <f t="shared" si="11"/>
        <v>0</v>
      </c>
      <c r="V43" s="150"/>
      <c r="W43" s="150"/>
      <c r="X43" s="480"/>
      <c r="Y43" s="376" t="str">
        <f t="shared" si="12"/>
        <v>NO OBLIGATORIA</v>
      </c>
      <c r="Z43" s="376" t="str">
        <f t="shared" si="1"/>
        <v xml:space="preserve"> </v>
      </c>
      <c r="AA43" s="376" t="str">
        <f t="shared" si="2"/>
        <v xml:space="preserve"> </v>
      </c>
      <c r="AB43" s="376" t="str">
        <f t="shared" si="19"/>
        <v xml:space="preserve"> </v>
      </c>
      <c r="AC43" s="376" t="str">
        <f t="shared" si="20"/>
        <v xml:space="preserve"> </v>
      </c>
      <c r="AD43" s="376" t="str">
        <f t="shared" si="21"/>
        <v xml:space="preserve"> </v>
      </c>
      <c r="AE43" s="376">
        <f t="shared" si="14"/>
        <v>0</v>
      </c>
      <c r="AF43" s="376">
        <f t="shared" si="22"/>
        <v>-4</v>
      </c>
      <c r="AG43" s="376" t="b">
        <f t="shared" si="23"/>
        <v>0</v>
      </c>
      <c r="AH43" s="150"/>
      <c r="AI43" s="376">
        <f t="shared" si="24"/>
        <v>0</v>
      </c>
      <c r="AJ43" s="376">
        <f t="shared" si="25"/>
        <v>-4</v>
      </c>
      <c r="AK43" s="376" t="b">
        <f t="shared" si="26"/>
        <v>0</v>
      </c>
      <c r="AL43" s="328" t="str">
        <f t="shared" si="16"/>
        <v xml:space="preserve"> </v>
      </c>
      <c r="AM43" s="331" t="str">
        <f t="shared" si="17"/>
        <v>N/A</v>
      </c>
      <c r="AN43" s="207"/>
      <c r="AO43" s="207"/>
      <c r="AP43" s="207"/>
      <c r="BM43" s="44"/>
    </row>
    <row r="44" spans="1:65" ht="34.5" customHeight="1" x14ac:dyDescent="0.25">
      <c r="A44" s="46"/>
      <c r="B44" s="150"/>
      <c r="C44" s="715"/>
      <c r="D44" s="716"/>
      <c r="E44" s="326"/>
      <c r="F44" s="309"/>
      <c r="G44" s="376">
        <f t="shared" ref="G44:G75" si="27">+DATEDIF(F44,P44,"Y")</f>
        <v>0</v>
      </c>
      <c r="H44" s="150"/>
      <c r="I44" s="150"/>
      <c r="J44" s="280"/>
      <c r="K44" s="525"/>
      <c r="L44" s="369"/>
      <c r="M44" s="467"/>
      <c r="N44" s="280"/>
      <c r="O44" s="150"/>
      <c r="P44" s="309"/>
      <c r="Q44" s="376">
        <f t="shared" si="9"/>
        <v>1900</v>
      </c>
      <c r="R44" s="466">
        <f t="shared" si="10"/>
        <v>0</v>
      </c>
      <c r="S44" s="150"/>
      <c r="T44" s="150"/>
      <c r="U44" s="376">
        <f t="shared" si="11"/>
        <v>0</v>
      </c>
      <c r="V44" s="150"/>
      <c r="W44" s="150"/>
      <c r="X44" s="480"/>
      <c r="Y44" s="376" t="str">
        <f t="shared" si="12"/>
        <v>NO OBLIGATORIA</v>
      </c>
      <c r="Z44" s="376" t="str">
        <f t="shared" ref="Z44:Z75" si="28">+IF(AND(Y44="NO OBLIGATORIA",G44&gt;=60,U44&gt;=360),"OK"," ")</f>
        <v xml:space="preserve"> </v>
      </c>
      <c r="AA44" s="376" t="str">
        <f t="shared" ref="AA44:AA75" si="29">+IF(AND(Y44="NO OBLIGATORIA",G44&gt;=65,U44&gt;=180),"OK"," ")</f>
        <v xml:space="preserve"> </v>
      </c>
      <c r="AB44" s="376" t="str">
        <f t="shared" si="19"/>
        <v xml:space="preserve"> </v>
      </c>
      <c r="AC44" s="376" t="str">
        <f t="shared" si="20"/>
        <v xml:space="preserve"> </v>
      </c>
      <c r="AD44" s="376" t="str">
        <f t="shared" si="21"/>
        <v xml:space="preserve"> </v>
      </c>
      <c r="AE44" s="376">
        <f t="shared" si="14"/>
        <v>0</v>
      </c>
      <c r="AF44" s="376">
        <f t="shared" si="22"/>
        <v>-4</v>
      </c>
      <c r="AG44" s="376" t="b">
        <f t="shared" si="23"/>
        <v>0</v>
      </c>
      <c r="AH44" s="150"/>
      <c r="AI44" s="376">
        <f t="shared" si="24"/>
        <v>0</v>
      </c>
      <c r="AJ44" s="376">
        <f t="shared" si="25"/>
        <v>-4</v>
      </c>
      <c r="AK44" s="376" t="b">
        <f t="shared" si="26"/>
        <v>0</v>
      </c>
      <c r="AL44" s="328" t="str">
        <f t="shared" si="16"/>
        <v xml:space="preserve"> </v>
      </c>
      <c r="AM44" s="331" t="str">
        <f t="shared" si="17"/>
        <v>N/A</v>
      </c>
      <c r="AN44" s="207"/>
      <c r="AO44" s="207"/>
      <c r="AP44" s="207"/>
      <c r="BM44" s="44"/>
    </row>
    <row r="45" spans="1:65" ht="34.5" customHeight="1" x14ac:dyDescent="0.25">
      <c r="A45" s="46"/>
      <c r="B45" s="150"/>
      <c r="C45" s="715"/>
      <c r="D45" s="716"/>
      <c r="E45" s="326"/>
      <c r="F45" s="309"/>
      <c r="G45" s="376">
        <f t="shared" si="27"/>
        <v>0</v>
      </c>
      <c r="H45" s="150"/>
      <c r="I45" s="150"/>
      <c r="J45" s="280"/>
      <c r="K45" s="525"/>
      <c r="L45" s="369"/>
      <c r="M45" s="467"/>
      <c r="N45" s="280"/>
      <c r="O45" s="150"/>
      <c r="P45" s="309"/>
      <c r="Q45" s="376">
        <f t="shared" si="9"/>
        <v>1900</v>
      </c>
      <c r="R45" s="466">
        <f t="shared" si="10"/>
        <v>0</v>
      </c>
      <c r="S45" s="150"/>
      <c r="T45" s="150"/>
      <c r="U45" s="376">
        <f t="shared" si="11"/>
        <v>0</v>
      </c>
      <c r="V45" s="150"/>
      <c r="W45" s="150"/>
      <c r="X45" s="480"/>
      <c r="Y45" s="376" t="str">
        <f t="shared" si="12"/>
        <v>NO OBLIGATORIA</v>
      </c>
      <c r="Z45" s="376" t="str">
        <f t="shared" si="28"/>
        <v xml:space="preserve"> </v>
      </c>
      <c r="AA45" s="376" t="str">
        <f t="shared" si="29"/>
        <v xml:space="preserve"> </v>
      </c>
      <c r="AB45" s="376" t="str">
        <f t="shared" si="19"/>
        <v xml:space="preserve"> </v>
      </c>
      <c r="AC45" s="376" t="str">
        <f t="shared" si="20"/>
        <v xml:space="preserve"> </v>
      </c>
      <c r="AD45" s="376" t="str">
        <f t="shared" si="21"/>
        <v xml:space="preserve"> </v>
      </c>
      <c r="AE45" s="376">
        <f t="shared" si="14"/>
        <v>0</v>
      </c>
      <c r="AF45" s="376">
        <f t="shared" si="22"/>
        <v>-4</v>
      </c>
      <c r="AG45" s="376" t="b">
        <f t="shared" si="23"/>
        <v>0</v>
      </c>
      <c r="AH45" s="150"/>
      <c r="AI45" s="376">
        <f t="shared" si="24"/>
        <v>0</v>
      </c>
      <c r="AJ45" s="376">
        <f t="shared" si="25"/>
        <v>-4</v>
      </c>
      <c r="AK45" s="376" t="b">
        <f t="shared" si="26"/>
        <v>0</v>
      </c>
      <c r="AL45" s="328" t="str">
        <f t="shared" si="16"/>
        <v xml:space="preserve"> </v>
      </c>
      <c r="AM45" s="331" t="str">
        <f t="shared" si="17"/>
        <v>N/A</v>
      </c>
      <c r="AN45" s="207"/>
      <c r="AO45" s="207"/>
      <c r="AP45" s="207"/>
      <c r="BM45" s="44"/>
    </row>
    <row r="46" spans="1:65" ht="34.5" customHeight="1" x14ac:dyDescent="0.25">
      <c r="A46" s="46"/>
      <c r="B46" s="150"/>
      <c r="C46" s="715"/>
      <c r="D46" s="716"/>
      <c r="E46" s="326"/>
      <c r="F46" s="309"/>
      <c r="G46" s="376">
        <f t="shared" si="27"/>
        <v>0</v>
      </c>
      <c r="H46" s="150"/>
      <c r="I46" s="150"/>
      <c r="J46" s="280"/>
      <c r="K46" s="525"/>
      <c r="L46" s="369"/>
      <c r="M46" s="467"/>
      <c r="N46" s="280"/>
      <c r="O46" s="150"/>
      <c r="P46" s="309"/>
      <c r="Q46" s="376">
        <f t="shared" si="9"/>
        <v>1900</v>
      </c>
      <c r="R46" s="466">
        <f t="shared" si="10"/>
        <v>0</v>
      </c>
      <c r="S46" s="150"/>
      <c r="T46" s="150"/>
      <c r="U46" s="376">
        <f t="shared" si="11"/>
        <v>0</v>
      </c>
      <c r="V46" s="150"/>
      <c r="W46" s="150"/>
      <c r="X46" s="480"/>
      <c r="Y46" s="376" t="str">
        <f t="shared" si="12"/>
        <v>NO OBLIGATORIA</v>
      </c>
      <c r="Z46" s="376" t="str">
        <f t="shared" si="28"/>
        <v xml:space="preserve"> </v>
      </c>
      <c r="AA46" s="376" t="str">
        <f t="shared" si="29"/>
        <v xml:space="preserve"> </v>
      </c>
      <c r="AB46" s="376" t="str">
        <f t="shared" si="19"/>
        <v xml:space="preserve"> </v>
      </c>
      <c r="AC46" s="376" t="str">
        <f t="shared" si="20"/>
        <v xml:space="preserve"> </v>
      </c>
      <c r="AD46" s="376" t="str">
        <f t="shared" si="21"/>
        <v xml:space="preserve"> </v>
      </c>
      <c r="AE46" s="376">
        <f t="shared" si="14"/>
        <v>0</v>
      </c>
      <c r="AF46" s="376">
        <f t="shared" si="22"/>
        <v>-4</v>
      </c>
      <c r="AG46" s="376" t="b">
        <f t="shared" si="23"/>
        <v>0</v>
      </c>
      <c r="AH46" s="150"/>
      <c r="AI46" s="376">
        <f t="shared" si="24"/>
        <v>0</v>
      </c>
      <c r="AJ46" s="376">
        <f t="shared" si="25"/>
        <v>-4</v>
      </c>
      <c r="AK46" s="376" t="b">
        <f t="shared" si="26"/>
        <v>0</v>
      </c>
      <c r="AL46" s="328" t="str">
        <f t="shared" si="16"/>
        <v xml:space="preserve"> </v>
      </c>
      <c r="AM46" s="331" t="str">
        <f t="shared" si="17"/>
        <v>N/A</v>
      </c>
      <c r="AN46" s="207"/>
      <c r="AO46" s="207"/>
      <c r="AP46" s="207"/>
      <c r="BM46" s="44"/>
    </row>
    <row r="47" spans="1:65" ht="34.5" customHeight="1" x14ac:dyDescent="0.25">
      <c r="A47" s="46"/>
      <c r="B47" s="150"/>
      <c r="C47" s="715"/>
      <c r="D47" s="716"/>
      <c r="E47" s="326"/>
      <c r="F47" s="309"/>
      <c r="G47" s="376">
        <f t="shared" si="27"/>
        <v>0</v>
      </c>
      <c r="H47" s="150"/>
      <c r="I47" s="150"/>
      <c r="J47" s="280"/>
      <c r="K47" s="525"/>
      <c r="L47" s="369"/>
      <c r="M47" s="467"/>
      <c r="N47" s="280"/>
      <c r="O47" s="150"/>
      <c r="P47" s="309"/>
      <c r="Q47" s="376">
        <f t="shared" si="9"/>
        <v>1900</v>
      </c>
      <c r="R47" s="466">
        <f t="shared" si="10"/>
        <v>0</v>
      </c>
      <c r="S47" s="150"/>
      <c r="T47" s="150"/>
      <c r="U47" s="376">
        <f t="shared" si="11"/>
        <v>0</v>
      </c>
      <c r="V47" s="150"/>
      <c r="W47" s="150"/>
      <c r="X47" s="480"/>
      <c r="Y47" s="376" t="str">
        <f t="shared" si="12"/>
        <v>NO OBLIGATORIA</v>
      </c>
      <c r="Z47" s="376" t="str">
        <f t="shared" si="28"/>
        <v xml:space="preserve"> </v>
      </c>
      <c r="AA47" s="376" t="str">
        <f t="shared" si="29"/>
        <v xml:space="preserve"> </v>
      </c>
      <c r="AB47" s="376" t="str">
        <f t="shared" si="19"/>
        <v xml:space="preserve"> </v>
      </c>
      <c r="AC47" s="376" t="str">
        <f t="shared" si="20"/>
        <v xml:space="preserve"> </v>
      </c>
      <c r="AD47" s="376" t="str">
        <f t="shared" si="21"/>
        <v xml:space="preserve"> </v>
      </c>
      <c r="AE47" s="376">
        <f t="shared" si="14"/>
        <v>0</v>
      </c>
      <c r="AF47" s="376">
        <f t="shared" si="22"/>
        <v>-4</v>
      </c>
      <c r="AG47" s="376" t="b">
        <f t="shared" si="23"/>
        <v>0</v>
      </c>
      <c r="AH47" s="150"/>
      <c r="AI47" s="376">
        <f t="shared" si="24"/>
        <v>0</v>
      </c>
      <c r="AJ47" s="376">
        <f t="shared" si="25"/>
        <v>-4</v>
      </c>
      <c r="AK47" s="376" t="b">
        <f t="shared" si="26"/>
        <v>0</v>
      </c>
      <c r="AL47" s="328" t="str">
        <f t="shared" si="16"/>
        <v xml:space="preserve"> </v>
      </c>
      <c r="AM47" s="331" t="str">
        <f t="shared" si="17"/>
        <v>N/A</v>
      </c>
      <c r="AN47" s="207"/>
      <c r="AO47" s="207"/>
      <c r="AP47" s="207"/>
      <c r="BM47" s="44"/>
    </row>
    <row r="48" spans="1:65" ht="34.5" customHeight="1" x14ac:dyDescent="0.25">
      <c r="A48" s="46"/>
      <c r="B48" s="150"/>
      <c r="C48" s="715"/>
      <c r="D48" s="716"/>
      <c r="E48" s="326"/>
      <c r="F48" s="309"/>
      <c r="G48" s="376">
        <f t="shared" si="27"/>
        <v>0</v>
      </c>
      <c r="H48" s="150"/>
      <c r="I48" s="150"/>
      <c r="J48" s="280"/>
      <c r="K48" s="525"/>
      <c r="L48" s="369"/>
      <c r="M48" s="467"/>
      <c r="N48" s="280"/>
      <c r="O48" s="150"/>
      <c r="P48" s="309"/>
      <c r="Q48" s="376">
        <f t="shared" si="9"/>
        <v>1900</v>
      </c>
      <c r="R48" s="466">
        <f t="shared" si="10"/>
        <v>0</v>
      </c>
      <c r="S48" s="150"/>
      <c r="T48" s="150"/>
      <c r="U48" s="376">
        <f t="shared" si="11"/>
        <v>0</v>
      </c>
      <c r="V48" s="150"/>
      <c r="W48" s="150"/>
      <c r="X48" s="480"/>
      <c r="Y48" s="376" t="str">
        <f t="shared" si="12"/>
        <v>NO OBLIGATORIA</v>
      </c>
      <c r="Z48" s="376" t="str">
        <f t="shared" si="28"/>
        <v xml:space="preserve"> </v>
      </c>
      <c r="AA48" s="376" t="str">
        <f t="shared" si="29"/>
        <v xml:space="preserve"> </v>
      </c>
      <c r="AB48" s="376" t="str">
        <f t="shared" si="19"/>
        <v xml:space="preserve"> </v>
      </c>
      <c r="AC48" s="376" t="str">
        <f t="shared" si="20"/>
        <v xml:space="preserve"> </v>
      </c>
      <c r="AD48" s="376" t="str">
        <f t="shared" si="21"/>
        <v xml:space="preserve"> </v>
      </c>
      <c r="AE48" s="376">
        <f t="shared" si="14"/>
        <v>0</v>
      </c>
      <c r="AF48" s="376">
        <f t="shared" si="22"/>
        <v>-4</v>
      </c>
      <c r="AG48" s="376" t="b">
        <f t="shared" si="23"/>
        <v>0</v>
      </c>
      <c r="AH48" s="150"/>
      <c r="AI48" s="376">
        <f t="shared" si="24"/>
        <v>0</v>
      </c>
      <c r="AJ48" s="376">
        <f t="shared" si="25"/>
        <v>-4</v>
      </c>
      <c r="AK48" s="376" t="b">
        <f t="shared" si="26"/>
        <v>0</v>
      </c>
      <c r="AL48" s="328" t="str">
        <f t="shared" si="16"/>
        <v xml:space="preserve"> </v>
      </c>
      <c r="AM48" s="331" t="str">
        <f t="shared" si="17"/>
        <v>N/A</v>
      </c>
      <c r="AN48" s="207"/>
      <c r="AO48" s="207"/>
      <c r="AP48" s="207"/>
      <c r="BM48" s="44"/>
    </row>
    <row r="49" spans="1:65" ht="34.5" customHeight="1" x14ac:dyDescent="0.25">
      <c r="A49" s="46"/>
      <c r="B49" s="150"/>
      <c r="C49" s="715"/>
      <c r="D49" s="716"/>
      <c r="E49" s="326"/>
      <c r="F49" s="309"/>
      <c r="G49" s="376">
        <f t="shared" si="27"/>
        <v>0</v>
      </c>
      <c r="H49" s="150"/>
      <c r="I49" s="150"/>
      <c r="J49" s="280"/>
      <c r="K49" s="525"/>
      <c r="L49" s="369"/>
      <c r="M49" s="467"/>
      <c r="N49" s="280"/>
      <c r="O49" s="150"/>
      <c r="P49" s="309"/>
      <c r="Q49" s="376">
        <f t="shared" si="9"/>
        <v>1900</v>
      </c>
      <c r="R49" s="466">
        <f t="shared" si="10"/>
        <v>0</v>
      </c>
      <c r="S49" s="150"/>
      <c r="T49" s="150"/>
      <c r="U49" s="376">
        <f t="shared" si="11"/>
        <v>0</v>
      </c>
      <c r="V49" s="150"/>
      <c r="W49" s="150"/>
      <c r="X49" s="480"/>
      <c r="Y49" s="376" t="str">
        <f t="shared" si="12"/>
        <v>NO OBLIGATORIA</v>
      </c>
      <c r="Z49" s="376" t="str">
        <f t="shared" si="28"/>
        <v xml:space="preserve"> </v>
      </c>
      <c r="AA49" s="376" t="str">
        <f t="shared" si="29"/>
        <v xml:space="preserve"> </v>
      </c>
      <c r="AB49" s="376" t="str">
        <f t="shared" si="19"/>
        <v xml:space="preserve"> </v>
      </c>
      <c r="AC49" s="376" t="str">
        <f t="shared" si="20"/>
        <v xml:space="preserve"> </v>
      </c>
      <c r="AD49" s="376" t="str">
        <f t="shared" si="21"/>
        <v xml:space="preserve"> </v>
      </c>
      <c r="AE49" s="376">
        <f t="shared" si="14"/>
        <v>0</v>
      </c>
      <c r="AF49" s="376">
        <f t="shared" si="22"/>
        <v>-4</v>
      </c>
      <c r="AG49" s="376" t="b">
        <f t="shared" si="23"/>
        <v>0</v>
      </c>
      <c r="AH49" s="150"/>
      <c r="AI49" s="376">
        <f t="shared" si="24"/>
        <v>0</v>
      </c>
      <c r="AJ49" s="376">
        <f t="shared" si="25"/>
        <v>-4</v>
      </c>
      <c r="AK49" s="376" t="b">
        <f t="shared" si="26"/>
        <v>0</v>
      </c>
      <c r="AL49" s="328" t="str">
        <f t="shared" si="16"/>
        <v xml:space="preserve"> </v>
      </c>
      <c r="AM49" s="331" t="str">
        <f t="shared" si="17"/>
        <v>N/A</v>
      </c>
      <c r="AN49" s="207"/>
      <c r="AO49" s="207"/>
      <c r="AP49" s="207"/>
      <c r="BM49" s="44"/>
    </row>
    <row r="50" spans="1:65" ht="34.5" customHeight="1" x14ac:dyDescent="0.25">
      <c r="A50" s="46"/>
      <c r="B50" s="150"/>
      <c r="C50" s="715"/>
      <c r="D50" s="716"/>
      <c r="E50" s="326"/>
      <c r="F50" s="309"/>
      <c r="G50" s="376">
        <f t="shared" si="27"/>
        <v>0</v>
      </c>
      <c r="H50" s="150"/>
      <c r="I50" s="150"/>
      <c r="J50" s="280"/>
      <c r="K50" s="525"/>
      <c r="L50" s="369"/>
      <c r="M50" s="467"/>
      <c r="N50" s="280"/>
      <c r="O50" s="150"/>
      <c r="P50" s="309"/>
      <c r="Q50" s="376">
        <f t="shared" si="9"/>
        <v>1900</v>
      </c>
      <c r="R50" s="466">
        <f t="shared" si="10"/>
        <v>0</v>
      </c>
      <c r="S50" s="150"/>
      <c r="T50" s="150"/>
      <c r="U50" s="376">
        <f t="shared" si="11"/>
        <v>0</v>
      </c>
      <c r="V50" s="150"/>
      <c r="W50" s="150"/>
      <c r="X50" s="480"/>
      <c r="Y50" s="376" t="str">
        <f t="shared" si="12"/>
        <v>NO OBLIGATORIA</v>
      </c>
      <c r="Z50" s="376" t="str">
        <f t="shared" si="28"/>
        <v xml:space="preserve"> </v>
      </c>
      <c r="AA50" s="376" t="str">
        <f t="shared" si="29"/>
        <v xml:space="preserve"> </v>
      </c>
      <c r="AB50" s="376" t="str">
        <f t="shared" si="19"/>
        <v xml:space="preserve"> </v>
      </c>
      <c r="AC50" s="376" t="str">
        <f t="shared" si="20"/>
        <v xml:space="preserve"> </v>
      </c>
      <c r="AD50" s="376" t="str">
        <f t="shared" si="21"/>
        <v xml:space="preserve"> </v>
      </c>
      <c r="AE50" s="376">
        <f t="shared" si="14"/>
        <v>0</v>
      </c>
      <c r="AF50" s="376">
        <f t="shared" si="22"/>
        <v>-4</v>
      </c>
      <c r="AG50" s="376" t="b">
        <f t="shared" si="23"/>
        <v>0</v>
      </c>
      <c r="AH50" s="150"/>
      <c r="AI50" s="376">
        <f t="shared" si="24"/>
        <v>0</v>
      </c>
      <c r="AJ50" s="376">
        <f t="shared" si="25"/>
        <v>-4</v>
      </c>
      <c r="AK50" s="376" t="b">
        <f t="shared" si="26"/>
        <v>0</v>
      </c>
      <c r="AL50" s="328" t="str">
        <f t="shared" si="16"/>
        <v xml:space="preserve"> </v>
      </c>
      <c r="AM50" s="331" t="str">
        <f t="shared" si="17"/>
        <v>N/A</v>
      </c>
      <c r="AN50" s="207"/>
      <c r="AO50" s="207"/>
      <c r="AP50" s="207"/>
      <c r="BM50" s="44"/>
    </row>
    <row r="51" spans="1:65" ht="34.5" customHeight="1" x14ac:dyDescent="0.25">
      <c r="A51" s="46"/>
      <c r="B51" s="150"/>
      <c r="C51" s="715"/>
      <c r="D51" s="716"/>
      <c r="E51" s="326"/>
      <c r="F51" s="309"/>
      <c r="G51" s="376">
        <f t="shared" si="27"/>
        <v>0</v>
      </c>
      <c r="H51" s="150"/>
      <c r="I51" s="150"/>
      <c r="J51" s="280"/>
      <c r="K51" s="525"/>
      <c r="L51" s="369"/>
      <c r="M51" s="467"/>
      <c r="N51" s="280"/>
      <c r="O51" s="150"/>
      <c r="P51" s="309"/>
      <c r="Q51" s="376">
        <f t="shared" si="9"/>
        <v>1900</v>
      </c>
      <c r="R51" s="466">
        <f t="shared" si="10"/>
        <v>0</v>
      </c>
      <c r="S51" s="150"/>
      <c r="T51" s="150"/>
      <c r="U51" s="376">
        <f t="shared" si="11"/>
        <v>0</v>
      </c>
      <c r="V51" s="150"/>
      <c r="W51" s="150"/>
      <c r="X51" s="480"/>
      <c r="Y51" s="376" t="str">
        <f t="shared" si="12"/>
        <v>NO OBLIGATORIA</v>
      </c>
      <c r="Z51" s="376" t="str">
        <f t="shared" si="28"/>
        <v xml:space="preserve"> </v>
      </c>
      <c r="AA51" s="376" t="str">
        <f t="shared" si="29"/>
        <v xml:space="preserve"> </v>
      </c>
      <c r="AB51" s="376" t="str">
        <f t="shared" si="19"/>
        <v xml:space="preserve"> </v>
      </c>
      <c r="AC51" s="376" t="str">
        <f t="shared" si="20"/>
        <v xml:space="preserve"> </v>
      </c>
      <c r="AD51" s="376" t="str">
        <f t="shared" si="21"/>
        <v xml:space="preserve"> </v>
      </c>
      <c r="AE51" s="376">
        <f t="shared" si="14"/>
        <v>0</v>
      </c>
      <c r="AF51" s="376">
        <f t="shared" si="22"/>
        <v>-4</v>
      </c>
      <c r="AG51" s="376" t="b">
        <f t="shared" si="23"/>
        <v>0</v>
      </c>
      <c r="AH51" s="150"/>
      <c r="AI51" s="376">
        <f t="shared" si="24"/>
        <v>0</v>
      </c>
      <c r="AJ51" s="376">
        <f t="shared" si="25"/>
        <v>-4</v>
      </c>
      <c r="AK51" s="376" t="b">
        <f t="shared" si="26"/>
        <v>0</v>
      </c>
      <c r="AL51" s="328" t="str">
        <f t="shared" si="16"/>
        <v xml:space="preserve"> </v>
      </c>
      <c r="AM51" s="331" t="str">
        <f t="shared" si="17"/>
        <v>N/A</v>
      </c>
      <c r="AN51" s="207"/>
      <c r="AO51" s="207"/>
      <c r="AP51" s="207"/>
      <c r="BM51" s="44"/>
    </row>
    <row r="52" spans="1:65" ht="34.5" customHeight="1" x14ac:dyDescent="0.25">
      <c r="A52" s="46"/>
      <c r="B52" s="150"/>
      <c r="C52" s="715"/>
      <c r="D52" s="716"/>
      <c r="E52" s="326"/>
      <c r="F52" s="309"/>
      <c r="G52" s="376">
        <f t="shared" si="27"/>
        <v>0</v>
      </c>
      <c r="H52" s="150"/>
      <c r="I52" s="150"/>
      <c r="J52" s="280"/>
      <c r="K52" s="525"/>
      <c r="L52" s="369"/>
      <c r="M52" s="467"/>
      <c r="N52" s="280"/>
      <c r="O52" s="150"/>
      <c r="P52" s="309"/>
      <c r="Q52" s="376">
        <f t="shared" si="9"/>
        <v>1900</v>
      </c>
      <c r="R52" s="466">
        <f t="shared" si="10"/>
        <v>0</v>
      </c>
      <c r="S52" s="150"/>
      <c r="T52" s="150"/>
      <c r="U52" s="376">
        <f t="shared" si="11"/>
        <v>0</v>
      </c>
      <c r="V52" s="150"/>
      <c r="W52" s="150"/>
      <c r="X52" s="480"/>
      <c r="Y52" s="376" t="str">
        <f t="shared" si="12"/>
        <v>NO OBLIGATORIA</v>
      </c>
      <c r="Z52" s="376" t="str">
        <f t="shared" si="28"/>
        <v xml:space="preserve"> </v>
      </c>
      <c r="AA52" s="376" t="str">
        <f t="shared" si="29"/>
        <v xml:space="preserve"> </v>
      </c>
      <c r="AB52" s="376" t="str">
        <f t="shared" si="19"/>
        <v xml:space="preserve"> </v>
      </c>
      <c r="AC52" s="376" t="str">
        <f t="shared" si="20"/>
        <v xml:space="preserve"> </v>
      </c>
      <c r="AD52" s="376" t="str">
        <f t="shared" si="21"/>
        <v xml:space="preserve"> </v>
      </c>
      <c r="AE52" s="376">
        <f t="shared" si="14"/>
        <v>0</v>
      </c>
      <c r="AF52" s="376">
        <f t="shared" si="22"/>
        <v>-4</v>
      </c>
      <c r="AG52" s="376" t="b">
        <f t="shared" si="23"/>
        <v>0</v>
      </c>
      <c r="AH52" s="150"/>
      <c r="AI52" s="376">
        <f t="shared" si="24"/>
        <v>0</v>
      </c>
      <c r="AJ52" s="376">
        <f t="shared" si="25"/>
        <v>-4</v>
      </c>
      <c r="AK52" s="376" t="b">
        <f t="shared" si="26"/>
        <v>0</v>
      </c>
      <c r="AL52" s="328" t="str">
        <f t="shared" si="16"/>
        <v xml:space="preserve"> </v>
      </c>
      <c r="AM52" s="331" t="str">
        <f t="shared" si="17"/>
        <v>N/A</v>
      </c>
      <c r="AN52" s="207"/>
      <c r="AO52" s="207"/>
      <c r="AP52" s="207"/>
      <c r="BM52" s="44"/>
    </row>
    <row r="53" spans="1:65" ht="34.5" customHeight="1" x14ac:dyDescent="0.25">
      <c r="A53" s="46"/>
      <c r="B53" s="150"/>
      <c r="C53" s="715"/>
      <c r="D53" s="716"/>
      <c r="E53" s="326"/>
      <c r="F53" s="309"/>
      <c r="G53" s="376">
        <f t="shared" si="27"/>
        <v>0</v>
      </c>
      <c r="H53" s="150"/>
      <c r="I53" s="150"/>
      <c r="J53" s="280"/>
      <c r="K53" s="525"/>
      <c r="L53" s="369"/>
      <c r="M53" s="467"/>
      <c r="N53" s="280"/>
      <c r="O53" s="150"/>
      <c r="P53" s="309"/>
      <c r="Q53" s="376">
        <f t="shared" si="9"/>
        <v>1900</v>
      </c>
      <c r="R53" s="466">
        <f t="shared" si="10"/>
        <v>0</v>
      </c>
      <c r="S53" s="150"/>
      <c r="T53" s="150"/>
      <c r="U53" s="376">
        <f t="shared" si="11"/>
        <v>0</v>
      </c>
      <c r="V53" s="150"/>
      <c r="W53" s="150"/>
      <c r="X53" s="480"/>
      <c r="Y53" s="376" t="str">
        <f t="shared" si="12"/>
        <v>NO OBLIGATORIA</v>
      </c>
      <c r="Z53" s="376" t="str">
        <f t="shared" si="28"/>
        <v xml:space="preserve"> </v>
      </c>
      <c r="AA53" s="376" t="str">
        <f t="shared" si="29"/>
        <v xml:space="preserve"> </v>
      </c>
      <c r="AB53" s="376" t="str">
        <f t="shared" si="19"/>
        <v xml:space="preserve"> </v>
      </c>
      <c r="AC53" s="376" t="str">
        <f t="shared" si="20"/>
        <v xml:space="preserve"> </v>
      </c>
      <c r="AD53" s="376" t="str">
        <f t="shared" si="21"/>
        <v xml:space="preserve"> </v>
      </c>
      <c r="AE53" s="376">
        <f t="shared" si="14"/>
        <v>0</v>
      </c>
      <c r="AF53" s="376">
        <f t="shared" si="22"/>
        <v>-4</v>
      </c>
      <c r="AG53" s="376" t="b">
        <f t="shared" si="23"/>
        <v>0</v>
      </c>
      <c r="AH53" s="150"/>
      <c r="AI53" s="376">
        <f t="shared" si="24"/>
        <v>0</v>
      </c>
      <c r="AJ53" s="376">
        <f t="shared" si="25"/>
        <v>-4</v>
      </c>
      <c r="AK53" s="376" t="b">
        <f t="shared" si="26"/>
        <v>0</v>
      </c>
      <c r="AL53" s="328" t="str">
        <f t="shared" si="16"/>
        <v xml:space="preserve"> </v>
      </c>
      <c r="AM53" s="331" t="str">
        <f t="shared" si="17"/>
        <v>N/A</v>
      </c>
      <c r="AN53" s="207"/>
      <c r="AO53" s="207"/>
      <c r="AP53" s="207"/>
      <c r="BM53" s="44"/>
    </row>
    <row r="54" spans="1:65" ht="34.5" customHeight="1" x14ac:dyDescent="0.25">
      <c r="A54" s="46"/>
      <c r="B54" s="150"/>
      <c r="C54" s="715"/>
      <c r="D54" s="716"/>
      <c r="E54" s="326"/>
      <c r="F54" s="309"/>
      <c r="G54" s="376">
        <f t="shared" si="27"/>
        <v>0</v>
      </c>
      <c r="H54" s="150"/>
      <c r="I54" s="150"/>
      <c r="J54" s="280"/>
      <c r="K54" s="525"/>
      <c r="L54" s="369"/>
      <c r="M54" s="467"/>
      <c r="N54" s="280"/>
      <c r="O54" s="150"/>
      <c r="P54" s="309"/>
      <c r="Q54" s="376">
        <f t="shared" si="9"/>
        <v>1900</v>
      </c>
      <c r="R54" s="466">
        <f t="shared" si="10"/>
        <v>0</v>
      </c>
      <c r="S54" s="150"/>
      <c r="T54" s="150"/>
      <c r="U54" s="376">
        <f t="shared" si="11"/>
        <v>0</v>
      </c>
      <c r="V54" s="150"/>
      <c r="W54" s="150"/>
      <c r="X54" s="480"/>
      <c r="Y54" s="376" t="str">
        <f t="shared" si="12"/>
        <v>NO OBLIGATORIA</v>
      </c>
      <c r="Z54" s="376" t="str">
        <f t="shared" si="28"/>
        <v xml:space="preserve"> </v>
      </c>
      <c r="AA54" s="376" t="str">
        <f t="shared" si="29"/>
        <v xml:space="preserve"> </v>
      </c>
      <c r="AB54" s="376" t="str">
        <f t="shared" si="19"/>
        <v xml:space="preserve"> </v>
      </c>
      <c r="AC54" s="376" t="str">
        <f t="shared" si="20"/>
        <v xml:space="preserve"> </v>
      </c>
      <c r="AD54" s="376" t="str">
        <f t="shared" si="21"/>
        <v xml:space="preserve"> </v>
      </c>
      <c r="AE54" s="376">
        <f t="shared" si="14"/>
        <v>0</v>
      </c>
      <c r="AF54" s="376">
        <f t="shared" si="22"/>
        <v>-4</v>
      </c>
      <c r="AG54" s="376" t="b">
        <f t="shared" si="23"/>
        <v>0</v>
      </c>
      <c r="AH54" s="150"/>
      <c r="AI54" s="376">
        <f t="shared" si="24"/>
        <v>0</v>
      </c>
      <c r="AJ54" s="376">
        <f t="shared" si="25"/>
        <v>-4</v>
      </c>
      <c r="AK54" s="376" t="b">
        <f t="shared" si="26"/>
        <v>0</v>
      </c>
      <c r="AL54" s="328" t="str">
        <f t="shared" si="16"/>
        <v xml:space="preserve"> </v>
      </c>
      <c r="AM54" s="331" t="str">
        <f t="shared" si="17"/>
        <v>N/A</v>
      </c>
      <c r="AN54" s="207"/>
      <c r="AO54" s="207"/>
      <c r="AP54" s="207"/>
      <c r="BM54" s="44"/>
    </row>
    <row r="55" spans="1:65" ht="34.5" customHeight="1" x14ac:dyDescent="0.25">
      <c r="A55" s="46"/>
      <c r="B55" s="150"/>
      <c r="C55" s="715"/>
      <c r="D55" s="716"/>
      <c r="E55" s="326"/>
      <c r="F55" s="309"/>
      <c r="G55" s="376">
        <f t="shared" si="27"/>
        <v>0</v>
      </c>
      <c r="H55" s="150"/>
      <c r="I55" s="150"/>
      <c r="J55" s="280"/>
      <c r="K55" s="525"/>
      <c r="L55" s="369"/>
      <c r="M55" s="467"/>
      <c r="N55" s="280"/>
      <c r="O55" s="150"/>
      <c r="P55" s="309"/>
      <c r="Q55" s="376">
        <f t="shared" si="9"/>
        <v>1900</v>
      </c>
      <c r="R55" s="466">
        <f t="shared" si="10"/>
        <v>0</v>
      </c>
      <c r="S55" s="150"/>
      <c r="T55" s="150"/>
      <c r="U55" s="376">
        <f t="shared" si="11"/>
        <v>0</v>
      </c>
      <c r="V55" s="150"/>
      <c r="W55" s="150"/>
      <c r="X55" s="480"/>
      <c r="Y55" s="376" t="str">
        <f t="shared" si="12"/>
        <v>NO OBLIGATORIA</v>
      </c>
      <c r="Z55" s="376" t="str">
        <f t="shared" si="28"/>
        <v xml:space="preserve"> </v>
      </c>
      <c r="AA55" s="376" t="str">
        <f t="shared" si="29"/>
        <v xml:space="preserve"> </v>
      </c>
      <c r="AB55" s="376" t="str">
        <f t="shared" si="19"/>
        <v xml:space="preserve"> </v>
      </c>
      <c r="AC55" s="376" t="str">
        <f t="shared" si="20"/>
        <v xml:space="preserve"> </v>
      </c>
      <c r="AD55" s="376" t="str">
        <f t="shared" si="21"/>
        <v xml:space="preserve"> </v>
      </c>
      <c r="AE55" s="376">
        <f t="shared" si="14"/>
        <v>0</v>
      </c>
      <c r="AF55" s="376">
        <f t="shared" si="22"/>
        <v>-4</v>
      </c>
      <c r="AG55" s="376" t="b">
        <f t="shared" si="23"/>
        <v>0</v>
      </c>
      <c r="AH55" s="150"/>
      <c r="AI55" s="376">
        <f t="shared" si="24"/>
        <v>0</v>
      </c>
      <c r="AJ55" s="376">
        <f t="shared" si="25"/>
        <v>-4</v>
      </c>
      <c r="AK55" s="376" t="b">
        <f t="shared" si="26"/>
        <v>0</v>
      </c>
      <c r="AL55" s="328" t="str">
        <f t="shared" si="16"/>
        <v xml:space="preserve"> </v>
      </c>
      <c r="AM55" s="331" t="str">
        <f t="shared" si="17"/>
        <v>N/A</v>
      </c>
      <c r="AN55" s="207"/>
      <c r="AO55" s="207"/>
      <c r="AP55" s="207"/>
      <c r="BM55" s="44"/>
    </row>
    <row r="56" spans="1:65" ht="34.5" customHeight="1" x14ac:dyDescent="0.25">
      <c r="A56" s="46"/>
      <c r="B56" s="150"/>
      <c r="C56" s="715"/>
      <c r="D56" s="716"/>
      <c r="E56" s="326"/>
      <c r="F56" s="309"/>
      <c r="G56" s="376">
        <f t="shared" si="27"/>
        <v>0</v>
      </c>
      <c r="H56" s="150"/>
      <c r="I56" s="150"/>
      <c r="J56" s="280"/>
      <c r="K56" s="525"/>
      <c r="L56" s="369"/>
      <c r="M56" s="467"/>
      <c r="N56" s="280"/>
      <c r="O56" s="150"/>
      <c r="P56" s="309"/>
      <c r="Q56" s="376">
        <f t="shared" si="9"/>
        <v>1900</v>
      </c>
      <c r="R56" s="466">
        <f t="shared" si="10"/>
        <v>0</v>
      </c>
      <c r="S56" s="150"/>
      <c r="T56" s="150"/>
      <c r="U56" s="376">
        <f t="shared" si="11"/>
        <v>0</v>
      </c>
      <c r="V56" s="150"/>
      <c r="W56" s="150"/>
      <c r="X56" s="480"/>
      <c r="Y56" s="376" t="str">
        <f t="shared" si="12"/>
        <v>NO OBLIGATORIA</v>
      </c>
      <c r="Z56" s="376" t="str">
        <f t="shared" si="28"/>
        <v xml:space="preserve"> </v>
      </c>
      <c r="AA56" s="376" t="str">
        <f t="shared" si="29"/>
        <v xml:space="preserve"> </v>
      </c>
      <c r="AB56" s="376" t="str">
        <f t="shared" si="19"/>
        <v xml:space="preserve"> </v>
      </c>
      <c r="AC56" s="376" t="str">
        <f t="shared" si="20"/>
        <v xml:space="preserve"> </v>
      </c>
      <c r="AD56" s="376" t="str">
        <f t="shared" si="21"/>
        <v xml:space="preserve"> </v>
      </c>
      <c r="AE56" s="376">
        <f t="shared" si="14"/>
        <v>0</v>
      </c>
      <c r="AF56" s="376">
        <f t="shared" si="22"/>
        <v>-4</v>
      </c>
      <c r="AG56" s="376" t="b">
        <f t="shared" si="23"/>
        <v>0</v>
      </c>
      <c r="AH56" s="150"/>
      <c r="AI56" s="376">
        <f t="shared" si="24"/>
        <v>0</v>
      </c>
      <c r="AJ56" s="376">
        <f t="shared" si="25"/>
        <v>-4</v>
      </c>
      <c r="AK56" s="376" t="b">
        <f t="shared" si="26"/>
        <v>0</v>
      </c>
      <c r="AL56" s="328" t="str">
        <f t="shared" si="16"/>
        <v xml:space="preserve"> </v>
      </c>
      <c r="AM56" s="331" t="str">
        <f t="shared" si="17"/>
        <v>N/A</v>
      </c>
      <c r="AN56" s="207"/>
      <c r="AO56" s="207"/>
      <c r="AP56" s="207"/>
      <c r="BM56" s="44"/>
    </row>
    <row r="57" spans="1:65" ht="34.5" customHeight="1" x14ac:dyDescent="0.25">
      <c r="A57" s="46"/>
      <c r="B57" s="150"/>
      <c r="C57" s="715"/>
      <c r="D57" s="716"/>
      <c r="E57" s="326"/>
      <c r="F57" s="309"/>
      <c r="G57" s="376">
        <f t="shared" si="27"/>
        <v>0</v>
      </c>
      <c r="H57" s="150"/>
      <c r="I57" s="150"/>
      <c r="J57" s="280"/>
      <c r="K57" s="525"/>
      <c r="L57" s="369"/>
      <c r="M57" s="467"/>
      <c r="N57" s="280"/>
      <c r="O57" s="150"/>
      <c r="P57" s="309"/>
      <c r="Q57" s="376">
        <f t="shared" si="9"/>
        <v>1900</v>
      </c>
      <c r="R57" s="466">
        <f t="shared" si="10"/>
        <v>0</v>
      </c>
      <c r="S57" s="150"/>
      <c r="T57" s="150"/>
      <c r="U57" s="376">
        <f t="shared" si="11"/>
        <v>0</v>
      </c>
      <c r="V57" s="150"/>
      <c r="W57" s="150"/>
      <c r="X57" s="480"/>
      <c r="Y57" s="376" t="str">
        <f t="shared" si="12"/>
        <v>NO OBLIGATORIA</v>
      </c>
      <c r="Z57" s="376" t="str">
        <f t="shared" si="28"/>
        <v xml:space="preserve"> </v>
      </c>
      <c r="AA57" s="376" t="str">
        <f t="shared" si="29"/>
        <v xml:space="preserve"> </v>
      </c>
      <c r="AB57" s="376" t="str">
        <f t="shared" si="19"/>
        <v xml:space="preserve"> </v>
      </c>
      <c r="AC57" s="376" t="str">
        <f t="shared" si="20"/>
        <v xml:space="preserve"> </v>
      </c>
      <c r="AD57" s="376" t="str">
        <f t="shared" si="21"/>
        <v xml:space="preserve"> </v>
      </c>
      <c r="AE57" s="376">
        <f t="shared" si="14"/>
        <v>0</v>
      </c>
      <c r="AF57" s="376">
        <f t="shared" si="22"/>
        <v>-4</v>
      </c>
      <c r="AG57" s="376" t="b">
        <f t="shared" si="23"/>
        <v>0</v>
      </c>
      <c r="AH57" s="150"/>
      <c r="AI57" s="376">
        <f t="shared" si="24"/>
        <v>0</v>
      </c>
      <c r="AJ57" s="376">
        <f t="shared" si="25"/>
        <v>-4</v>
      </c>
      <c r="AK57" s="376" t="b">
        <f t="shared" si="26"/>
        <v>0</v>
      </c>
      <c r="AL57" s="328" t="str">
        <f t="shared" si="16"/>
        <v xml:space="preserve"> </v>
      </c>
      <c r="AM57" s="331" t="str">
        <f t="shared" si="17"/>
        <v>N/A</v>
      </c>
      <c r="AN57" s="207"/>
      <c r="AO57" s="207"/>
      <c r="AP57" s="207"/>
      <c r="BM57" s="44"/>
    </row>
    <row r="58" spans="1:65" ht="34.5" customHeight="1" x14ac:dyDescent="0.25">
      <c r="A58" s="46"/>
      <c r="B58" s="150"/>
      <c r="C58" s="715"/>
      <c r="D58" s="716"/>
      <c r="E58" s="326"/>
      <c r="F58" s="309"/>
      <c r="G58" s="376">
        <f t="shared" si="27"/>
        <v>0</v>
      </c>
      <c r="H58" s="150"/>
      <c r="I58" s="150"/>
      <c r="J58" s="280"/>
      <c r="K58" s="525"/>
      <c r="L58" s="369"/>
      <c r="M58" s="467"/>
      <c r="N58" s="280"/>
      <c r="O58" s="150"/>
      <c r="P58" s="309"/>
      <c r="Q58" s="376">
        <f t="shared" si="9"/>
        <v>1900</v>
      </c>
      <c r="R58" s="466">
        <f t="shared" si="10"/>
        <v>0</v>
      </c>
      <c r="S58" s="150"/>
      <c r="T58" s="150"/>
      <c r="U58" s="376">
        <f t="shared" si="11"/>
        <v>0</v>
      </c>
      <c r="V58" s="150"/>
      <c r="W58" s="150"/>
      <c r="X58" s="480"/>
      <c r="Y58" s="376" t="str">
        <f t="shared" si="12"/>
        <v>NO OBLIGATORIA</v>
      </c>
      <c r="Z58" s="376" t="str">
        <f t="shared" si="28"/>
        <v xml:space="preserve"> </v>
      </c>
      <c r="AA58" s="376" t="str">
        <f t="shared" si="29"/>
        <v xml:space="preserve"> </v>
      </c>
      <c r="AB58" s="376" t="str">
        <f t="shared" si="19"/>
        <v xml:space="preserve"> </v>
      </c>
      <c r="AC58" s="376" t="str">
        <f t="shared" si="20"/>
        <v xml:space="preserve"> </v>
      </c>
      <c r="AD58" s="376" t="str">
        <f t="shared" si="21"/>
        <v xml:space="preserve"> </v>
      </c>
      <c r="AE58" s="376">
        <f t="shared" si="14"/>
        <v>0</v>
      </c>
      <c r="AF58" s="376">
        <f t="shared" si="22"/>
        <v>-4</v>
      </c>
      <c r="AG58" s="376" t="b">
        <f t="shared" si="23"/>
        <v>0</v>
      </c>
      <c r="AH58" s="150"/>
      <c r="AI58" s="376">
        <f t="shared" si="24"/>
        <v>0</v>
      </c>
      <c r="AJ58" s="376">
        <f t="shared" si="25"/>
        <v>-4</v>
      </c>
      <c r="AK58" s="376" t="b">
        <f t="shared" si="26"/>
        <v>0</v>
      </c>
      <c r="AL58" s="328" t="str">
        <f t="shared" si="16"/>
        <v xml:space="preserve"> </v>
      </c>
      <c r="AM58" s="331" t="str">
        <f t="shared" si="17"/>
        <v>N/A</v>
      </c>
      <c r="AN58" s="207"/>
      <c r="AO58" s="207"/>
      <c r="AP58" s="207"/>
      <c r="BM58" s="44"/>
    </row>
    <row r="59" spans="1:65" ht="34.5" customHeight="1" x14ac:dyDescent="0.25">
      <c r="A59" s="46"/>
      <c r="B59" s="150"/>
      <c r="C59" s="715"/>
      <c r="D59" s="716"/>
      <c r="E59" s="326"/>
      <c r="F59" s="309"/>
      <c r="G59" s="376">
        <f t="shared" si="27"/>
        <v>0</v>
      </c>
      <c r="H59" s="150"/>
      <c r="I59" s="150"/>
      <c r="J59" s="280"/>
      <c r="K59" s="525"/>
      <c r="L59" s="369"/>
      <c r="M59" s="467"/>
      <c r="N59" s="280"/>
      <c r="O59" s="150"/>
      <c r="P59" s="309"/>
      <c r="Q59" s="376">
        <f t="shared" si="9"/>
        <v>1900</v>
      </c>
      <c r="R59" s="466">
        <f t="shared" si="10"/>
        <v>0</v>
      </c>
      <c r="S59" s="150"/>
      <c r="T59" s="150"/>
      <c r="U59" s="376">
        <f t="shared" si="11"/>
        <v>0</v>
      </c>
      <c r="V59" s="150"/>
      <c r="W59" s="150"/>
      <c r="X59" s="480"/>
      <c r="Y59" s="376" t="str">
        <f t="shared" si="12"/>
        <v>NO OBLIGATORIA</v>
      </c>
      <c r="Z59" s="376" t="str">
        <f t="shared" si="28"/>
        <v xml:space="preserve"> </v>
      </c>
      <c r="AA59" s="376" t="str">
        <f t="shared" si="29"/>
        <v xml:space="preserve"> </v>
      </c>
      <c r="AB59" s="376" t="str">
        <f t="shared" si="19"/>
        <v xml:space="preserve"> </v>
      </c>
      <c r="AC59" s="376" t="str">
        <f t="shared" si="20"/>
        <v xml:space="preserve"> </v>
      </c>
      <c r="AD59" s="376" t="str">
        <f t="shared" si="21"/>
        <v xml:space="preserve"> </v>
      </c>
      <c r="AE59" s="376">
        <f t="shared" si="14"/>
        <v>0</v>
      </c>
      <c r="AF59" s="376">
        <f t="shared" si="22"/>
        <v>-4</v>
      </c>
      <c r="AG59" s="376" t="b">
        <f t="shared" si="23"/>
        <v>0</v>
      </c>
      <c r="AH59" s="150"/>
      <c r="AI59" s="376">
        <f t="shared" si="24"/>
        <v>0</v>
      </c>
      <c r="AJ59" s="376">
        <f t="shared" si="25"/>
        <v>-4</v>
      </c>
      <c r="AK59" s="376" t="b">
        <f t="shared" si="26"/>
        <v>0</v>
      </c>
      <c r="AL59" s="328" t="str">
        <f t="shared" si="16"/>
        <v xml:space="preserve"> </v>
      </c>
      <c r="AM59" s="331" t="str">
        <f t="shared" si="17"/>
        <v>N/A</v>
      </c>
      <c r="AN59" s="207"/>
      <c r="AO59" s="207"/>
      <c r="AP59" s="207"/>
      <c r="BM59" s="44"/>
    </row>
    <row r="60" spans="1:65" ht="34.5" customHeight="1" x14ac:dyDescent="0.25">
      <c r="A60" s="46"/>
      <c r="B60" s="150"/>
      <c r="C60" s="715"/>
      <c r="D60" s="716"/>
      <c r="E60" s="326"/>
      <c r="F60" s="309"/>
      <c r="G60" s="376">
        <f t="shared" si="27"/>
        <v>0</v>
      </c>
      <c r="H60" s="150"/>
      <c r="I60" s="150"/>
      <c r="J60" s="280"/>
      <c r="K60" s="525"/>
      <c r="L60" s="369"/>
      <c r="M60" s="467"/>
      <c r="N60" s="280"/>
      <c r="O60" s="150"/>
      <c r="P60" s="309"/>
      <c r="Q60" s="376">
        <f t="shared" si="9"/>
        <v>1900</v>
      </c>
      <c r="R60" s="466">
        <f t="shared" si="10"/>
        <v>0</v>
      </c>
      <c r="S60" s="150"/>
      <c r="T60" s="150"/>
      <c r="U60" s="376">
        <f t="shared" si="11"/>
        <v>0</v>
      </c>
      <c r="V60" s="150"/>
      <c r="W60" s="150"/>
      <c r="X60" s="480"/>
      <c r="Y60" s="376" t="str">
        <f t="shared" si="12"/>
        <v>NO OBLIGATORIA</v>
      </c>
      <c r="Z60" s="376" t="str">
        <f t="shared" si="28"/>
        <v xml:space="preserve"> </v>
      </c>
      <c r="AA60" s="376" t="str">
        <f t="shared" si="29"/>
        <v xml:space="preserve"> </v>
      </c>
      <c r="AB60" s="376" t="str">
        <f t="shared" si="19"/>
        <v xml:space="preserve"> </v>
      </c>
      <c r="AC60" s="376" t="str">
        <f t="shared" si="20"/>
        <v xml:space="preserve"> </v>
      </c>
      <c r="AD60" s="376" t="str">
        <f t="shared" si="21"/>
        <v xml:space="preserve"> </v>
      </c>
      <c r="AE60" s="376">
        <f t="shared" si="14"/>
        <v>0</v>
      </c>
      <c r="AF60" s="376">
        <f t="shared" si="22"/>
        <v>-4</v>
      </c>
      <c r="AG60" s="376" t="b">
        <f t="shared" si="23"/>
        <v>0</v>
      </c>
      <c r="AH60" s="150"/>
      <c r="AI60" s="376">
        <f t="shared" si="24"/>
        <v>0</v>
      </c>
      <c r="AJ60" s="376">
        <f t="shared" si="25"/>
        <v>-4</v>
      </c>
      <c r="AK60" s="376" t="b">
        <f t="shared" si="26"/>
        <v>0</v>
      </c>
      <c r="AL60" s="328" t="str">
        <f t="shared" si="16"/>
        <v xml:space="preserve"> </v>
      </c>
      <c r="AM60" s="331" t="str">
        <f t="shared" si="17"/>
        <v>N/A</v>
      </c>
      <c r="AN60" s="207"/>
      <c r="AO60" s="207"/>
      <c r="AP60" s="207"/>
      <c r="BM60" s="44"/>
    </row>
    <row r="61" spans="1:65" ht="34.5" customHeight="1" x14ac:dyDescent="0.25">
      <c r="A61" s="46"/>
      <c r="B61" s="150"/>
      <c r="C61" s="715"/>
      <c r="D61" s="716"/>
      <c r="E61" s="326"/>
      <c r="F61" s="309"/>
      <c r="G61" s="376">
        <f t="shared" si="27"/>
        <v>0</v>
      </c>
      <c r="H61" s="150"/>
      <c r="I61" s="150"/>
      <c r="J61" s="280"/>
      <c r="K61" s="525"/>
      <c r="L61" s="369"/>
      <c r="M61" s="467"/>
      <c r="N61" s="280"/>
      <c r="O61" s="150"/>
      <c r="P61" s="309"/>
      <c r="Q61" s="376">
        <f t="shared" si="9"/>
        <v>1900</v>
      </c>
      <c r="R61" s="466">
        <f t="shared" si="10"/>
        <v>0</v>
      </c>
      <c r="S61" s="150"/>
      <c r="T61" s="150"/>
      <c r="U61" s="376">
        <f t="shared" si="11"/>
        <v>0</v>
      </c>
      <c r="V61" s="150"/>
      <c r="W61" s="150"/>
      <c r="X61" s="480"/>
      <c r="Y61" s="376" t="str">
        <f t="shared" si="12"/>
        <v>NO OBLIGATORIA</v>
      </c>
      <c r="Z61" s="376" t="str">
        <f t="shared" si="28"/>
        <v xml:space="preserve"> </v>
      </c>
      <c r="AA61" s="376" t="str">
        <f t="shared" si="29"/>
        <v xml:space="preserve"> </v>
      </c>
      <c r="AB61" s="376" t="str">
        <f t="shared" si="19"/>
        <v xml:space="preserve"> </v>
      </c>
      <c r="AC61" s="376" t="str">
        <f t="shared" si="20"/>
        <v xml:space="preserve"> </v>
      </c>
      <c r="AD61" s="376" t="str">
        <f t="shared" si="21"/>
        <v xml:space="preserve"> </v>
      </c>
      <c r="AE61" s="376">
        <f t="shared" si="14"/>
        <v>0</v>
      </c>
      <c r="AF61" s="376">
        <f t="shared" si="22"/>
        <v>-4</v>
      </c>
      <c r="AG61" s="376" t="b">
        <f t="shared" si="23"/>
        <v>0</v>
      </c>
      <c r="AH61" s="150"/>
      <c r="AI61" s="376">
        <f t="shared" si="24"/>
        <v>0</v>
      </c>
      <c r="AJ61" s="376">
        <f t="shared" si="25"/>
        <v>-4</v>
      </c>
      <c r="AK61" s="376" t="b">
        <f t="shared" si="26"/>
        <v>0</v>
      </c>
      <c r="AL61" s="328" t="str">
        <f t="shared" si="16"/>
        <v xml:space="preserve"> </v>
      </c>
      <c r="AM61" s="331" t="str">
        <f t="shared" si="17"/>
        <v>N/A</v>
      </c>
      <c r="AN61" s="207"/>
      <c r="AO61" s="207"/>
      <c r="AP61" s="207"/>
      <c r="BM61" s="44"/>
    </row>
    <row r="62" spans="1:65" ht="34.5" customHeight="1" x14ac:dyDescent="0.25">
      <c r="A62" s="46"/>
      <c r="B62" s="150"/>
      <c r="C62" s="715"/>
      <c r="D62" s="716"/>
      <c r="E62" s="326"/>
      <c r="F62" s="309"/>
      <c r="G62" s="376">
        <f t="shared" si="27"/>
        <v>0</v>
      </c>
      <c r="H62" s="150"/>
      <c r="I62" s="150"/>
      <c r="J62" s="280"/>
      <c r="K62" s="525"/>
      <c r="L62" s="369"/>
      <c r="M62" s="467"/>
      <c r="N62" s="280"/>
      <c r="O62" s="150"/>
      <c r="P62" s="309"/>
      <c r="Q62" s="376">
        <f t="shared" si="9"/>
        <v>1900</v>
      </c>
      <c r="R62" s="466">
        <f t="shared" si="10"/>
        <v>0</v>
      </c>
      <c r="S62" s="150"/>
      <c r="T62" s="150"/>
      <c r="U62" s="376">
        <f t="shared" si="11"/>
        <v>0</v>
      </c>
      <c r="V62" s="150"/>
      <c r="W62" s="150"/>
      <c r="X62" s="480"/>
      <c r="Y62" s="376" t="str">
        <f t="shared" si="12"/>
        <v>NO OBLIGATORIA</v>
      </c>
      <c r="Z62" s="376" t="str">
        <f t="shared" si="28"/>
        <v xml:space="preserve"> </v>
      </c>
      <c r="AA62" s="376" t="str">
        <f t="shared" si="29"/>
        <v xml:space="preserve"> </v>
      </c>
      <c r="AB62" s="376" t="str">
        <f t="shared" si="19"/>
        <v xml:space="preserve"> </v>
      </c>
      <c r="AC62" s="376" t="str">
        <f t="shared" si="20"/>
        <v xml:space="preserve"> </v>
      </c>
      <c r="AD62" s="376" t="str">
        <f t="shared" si="21"/>
        <v xml:space="preserve"> </v>
      </c>
      <c r="AE62" s="376">
        <f t="shared" si="14"/>
        <v>0</v>
      </c>
      <c r="AF62" s="376">
        <f t="shared" si="22"/>
        <v>-4</v>
      </c>
      <c r="AG62" s="376" t="b">
        <f t="shared" si="23"/>
        <v>0</v>
      </c>
      <c r="AH62" s="150"/>
      <c r="AI62" s="376">
        <f t="shared" si="24"/>
        <v>0</v>
      </c>
      <c r="AJ62" s="376">
        <f t="shared" si="25"/>
        <v>-4</v>
      </c>
      <c r="AK62" s="376" t="b">
        <f t="shared" si="26"/>
        <v>0</v>
      </c>
      <c r="AL62" s="328" t="str">
        <f t="shared" si="16"/>
        <v xml:space="preserve"> </v>
      </c>
      <c r="AM62" s="331" t="str">
        <f t="shared" si="17"/>
        <v>N/A</v>
      </c>
      <c r="AN62" s="207"/>
      <c r="AO62" s="207"/>
      <c r="AP62" s="207"/>
      <c r="BM62" s="44"/>
    </row>
    <row r="63" spans="1:65" ht="34.5" customHeight="1" x14ac:dyDescent="0.25">
      <c r="A63" s="46"/>
      <c r="B63" s="150"/>
      <c r="C63" s="715"/>
      <c r="D63" s="716"/>
      <c r="E63" s="326"/>
      <c r="F63" s="309"/>
      <c r="G63" s="376">
        <f t="shared" si="27"/>
        <v>0</v>
      </c>
      <c r="H63" s="150"/>
      <c r="I63" s="150"/>
      <c r="J63" s="280"/>
      <c r="K63" s="525"/>
      <c r="L63" s="369"/>
      <c r="M63" s="467"/>
      <c r="N63" s="280"/>
      <c r="O63" s="150"/>
      <c r="P63" s="309"/>
      <c r="Q63" s="376">
        <f t="shared" si="9"/>
        <v>1900</v>
      </c>
      <c r="R63" s="466">
        <f t="shared" si="10"/>
        <v>0</v>
      </c>
      <c r="S63" s="150"/>
      <c r="T63" s="150"/>
      <c r="U63" s="376">
        <f t="shared" si="11"/>
        <v>0</v>
      </c>
      <c r="V63" s="150"/>
      <c r="W63" s="150"/>
      <c r="X63" s="480"/>
      <c r="Y63" s="376" t="str">
        <f t="shared" si="12"/>
        <v>NO OBLIGATORIA</v>
      </c>
      <c r="Z63" s="376" t="str">
        <f t="shared" si="28"/>
        <v xml:space="preserve"> </v>
      </c>
      <c r="AA63" s="376" t="str">
        <f t="shared" si="29"/>
        <v xml:space="preserve"> </v>
      </c>
      <c r="AB63" s="376" t="str">
        <f t="shared" si="19"/>
        <v xml:space="preserve"> </v>
      </c>
      <c r="AC63" s="376" t="str">
        <f t="shared" si="20"/>
        <v xml:space="preserve"> </v>
      </c>
      <c r="AD63" s="376" t="str">
        <f t="shared" si="21"/>
        <v xml:space="preserve"> </v>
      </c>
      <c r="AE63" s="376">
        <f t="shared" si="14"/>
        <v>0</v>
      </c>
      <c r="AF63" s="376">
        <f t="shared" si="22"/>
        <v>-4</v>
      </c>
      <c r="AG63" s="376" t="b">
        <f t="shared" si="23"/>
        <v>0</v>
      </c>
      <c r="AH63" s="150"/>
      <c r="AI63" s="376">
        <f t="shared" si="24"/>
        <v>0</v>
      </c>
      <c r="AJ63" s="376">
        <f t="shared" si="25"/>
        <v>-4</v>
      </c>
      <c r="AK63" s="376" t="b">
        <f t="shared" si="26"/>
        <v>0</v>
      </c>
      <c r="AL63" s="328" t="str">
        <f t="shared" si="16"/>
        <v xml:space="preserve"> </v>
      </c>
      <c r="AM63" s="331" t="str">
        <f t="shared" si="17"/>
        <v>N/A</v>
      </c>
      <c r="AN63" s="207"/>
      <c r="AO63" s="207"/>
      <c r="AP63" s="207"/>
      <c r="BM63" s="44"/>
    </row>
    <row r="64" spans="1:65" ht="34.5" customHeight="1" x14ac:dyDescent="0.25">
      <c r="A64" s="46"/>
      <c r="B64" s="150"/>
      <c r="C64" s="715"/>
      <c r="D64" s="716"/>
      <c r="E64" s="326"/>
      <c r="F64" s="309"/>
      <c r="G64" s="376">
        <f t="shared" si="27"/>
        <v>0</v>
      </c>
      <c r="H64" s="150"/>
      <c r="I64" s="150"/>
      <c r="J64" s="280"/>
      <c r="K64" s="525"/>
      <c r="L64" s="369"/>
      <c r="M64" s="467"/>
      <c r="N64" s="280"/>
      <c r="O64" s="150"/>
      <c r="P64" s="309"/>
      <c r="Q64" s="376">
        <f t="shared" si="9"/>
        <v>1900</v>
      </c>
      <c r="R64" s="466">
        <f t="shared" si="10"/>
        <v>0</v>
      </c>
      <c r="S64" s="150"/>
      <c r="T64" s="150"/>
      <c r="U64" s="376">
        <f t="shared" si="11"/>
        <v>0</v>
      </c>
      <c r="V64" s="150"/>
      <c r="W64" s="150"/>
      <c r="X64" s="480"/>
      <c r="Y64" s="376" t="str">
        <f t="shared" si="12"/>
        <v>NO OBLIGATORIA</v>
      </c>
      <c r="Z64" s="376" t="str">
        <f t="shared" si="28"/>
        <v xml:space="preserve"> </v>
      </c>
      <c r="AA64" s="376" t="str">
        <f t="shared" si="29"/>
        <v xml:space="preserve"> </v>
      </c>
      <c r="AB64" s="376" t="str">
        <f t="shared" si="19"/>
        <v xml:space="preserve"> </v>
      </c>
      <c r="AC64" s="376" t="str">
        <f t="shared" si="20"/>
        <v xml:space="preserve"> </v>
      </c>
      <c r="AD64" s="376" t="str">
        <f t="shared" si="21"/>
        <v xml:space="preserve"> </v>
      </c>
      <c r="AE64" s="376">
        <f t="shared" si="14"/>
        <v>0</v>
      </c>
      <c r="AF64" s="376">
        <f t="shared" si="22"/>
        <v>-4</v>
      </c>
      <c r="AG64" s="376" t="b">
        <f t="shared" si="23"/>
        <v>0</v>
      </c>
      <c r="AH64" s="150"/>
      <c r="AI64" s="376">
        <f t="shared" si="24"/>
        <v>0</v>
      </c>
      <c r="AJ64" s="376">
        <f t="shared" si="25"/>
        <v>-4</v>
      </c>
      <c r="AK64" s="376" t="b">
        <f t="shared" si="26"/>
        <v>0</v>
      </c>
      <c r="AL64" s="328" t="str">
        <f t="shared" si="16"/>
        <v xml:space="preserve"> </v>
      </c>
      <c r="AM64" s="331" t="str">
        <f t="shared" si="17"/>
        <v>N/A</v>
      </c>
      <c r="AN64" s="207"/>
      <c r="AO64" s="207"/>
      <c r="AP64" s="207"/>
      <c r="BM64" s="44"/>
    </row>
    <row r="65" spans="1:65" ht="34.5" customHeight="1" x14ac:dyDescent="0.25">
      <c r="A65" s="46"/>
      <c r="B65" s="150"/>
      <c r="C65" s="715"/>
      <c r="D65" s="716"/>
      <c r="E65" s="326"/>
      <c r="F65" s="309"/>
      <c r="G65" s="376">
        <f t="shared" si="27"/>
        <v>0</v>
      </c>
      <c r="H65" s="150"/>
      <c r="I65" s="150"/>
      <c r="J65" s="280"/>
      <c r="K65" s="525"/>
      <c r="L65" s="369"/>
      <c r="M65" s="467"/>
      <c r="N65" s="280"/>
      <c r="O65" s="150"/>
      <c r="P65" s="309"/>
      <c r="Q65" s="376">
        <f t="shared" si="9"/>
        <v>1900</v>
      </c>
      <c r="R65" s="466">
        <f t="shared" si="10"/>
        <v>0</v>
      </c>
      <c r="S65" s="150"/>
      <c r="T65" s="150"/>
      <c r="U65" s="376">
        <f t="shared" si="11"/>
        <v>0</v>
      </c>
      <c r="V65" s="150"/>
      <c r="W65" s="150"/>
      <c r="X65" s="480"/>
      <c r="Y65" s="376" t="str">
        <f t="shared" si="12"/>
        <v>NO OBLIGATORIA</v>
      </c>
      <c r="Z65" s="376" t="str">
        <f t="shared" si="28"/>
        <v xml:space="preserve"> </v>
      </c>
      <c r="AA65" s="376" t="str">
        <f t="shared" si="29"/>
        <v xml:space="preserve"> </v>
      </c>
      <c r="AB65" s="376" t="str">
        <f t="shared" si="19"/>
        <v xml:space="preserve"> </v>
      </c>
      <c r="AC65" s="376" t="str">
        <f t="shared" si="20"/>
        <v xml:space="preserve"> </v>
      </c>
      <c r="AD65" s="376" t="str">
        <f t="shared" si="21"/>
        <v xml:space="preserve"> </v>
      </c>
      <c r="AE65" s="376">
        <f t="shared" si="14"/>
        <v>0</v>
      </c>
      <c r="AF65" s="376">
        <f t="shared" si="22"/>
        <v>-4</v>
      </c>
      <c r="AG65" s="376" t="b">
        <f t="shared" si="23"/>
        <v>0</v>
      </c>
      <c r="AH65" s="150"/>
      <c r="AI65" s="376">
        <f t="shared" si="24"/>
        <v>0</v>
      </c>
      <c r="AJ65" s="376">
        <f t="shared" si="25"/>
        <v>-4</v>
      </c>
      <c r="AK65" s="376" t="b">
        <f t="shared" si="26"/>
        <v>0</v>
      </c>
      <c r="AL65" s="328" t="str">
        <f t="shared" si="16"/>
        <v xml:space="preserve"> </v>
      </c>
      <c r="AM65" s="331" t="str">
        <f t="shared" si="17"/>
        <v>N/A</v>
      </c>
      <c r="AN65" s="207"/>
      <c r="AO65" s="207"/>
      <c r="AP65" s="207"/>
      <c r="BM65" s="44"/>
    </row>
    <row r="66" spans="1:65" ht="34.5" customHeight="1" x14ac:dyDescent="0.25">
      <c r="A66" s="46"/>
      <c r="B66" s="150"/>
      <c r="C66" s="715"/>
      <c r="D66" s="716"/>
      <c r="E66" s="326"/>
      <c r="F66" s="309"/>
      <c r="G66" s="376">
        <f t="shared" si="27"/>
        <v>0</v>
      </c>
      <c r="H66" s="150"/>
      <c r="I66" s="150"/>
      <c r="J66" s="280"/>
      <c r="K66" s="525"/>
      <c r="L66" s="369"/>
      <c r="M66" s="467"/>
      <c r="N66" s="280"/>
      <c r="O66" s="150"/>
      <c r="P66" s="309"/>
      <c r="Q66" s="376">
        <f t="shared" si="9"/>
        <v>1900</v>
      </c>
      <c r="R66" s="466">
        <f t="shared" si="10"/>
        <v>0</v>
      </c>
      <c r="S66" s="150"/>
      <c r="T66" s="150"/>
      <c r="U66" s="376">
        <f t="shared" si="11"/>
        <v>0</v>
      </c>
      <c r="V66" s="150"/>
      <c r="W66" s="150"/>
      <c r="X66" s="480"/>
      <c r="Y66" s="376" t="str">
        <f t="shared" si="12"/>
        <v>NO OBLIGATORIA</v>
      </c>
      <c r="Z66" s="376" t="str">
        <f t="shared" si="28"/>
        <v xml:space="preserve"> </v>
      </c>
      <c r="AA66" s="376" t="str">
        <f t="shared" si="29"/>
        <v xml:space="preserve"> </v>
      </c>
      <c r="AB66" s="376" t="str">
        <f t="shared" si="19"/>
        <v xml:space="preserve"> </v>
      </c>
      <c r="AC66" s="376" t="str">
        <f t="shared" si="20"/>
        <v xml:space="preserve"> </v>
      </c>
      <c r="AD66" s="376" t="str">
        <f t="shared" si="21"/>
        <v xml:space="preserve"> </v>
      </c>
      <c r="AE66" s="376">
        <f t="shared" si="14"/>
        <v>0</v>
      </c>
      <c r="AF66" s="376">
        <f t="shared" si="22"/>
        <v>-4</v>
      </c>
      <c r="AG66" s="376" t="b">
        <f t="shared" si="23"/>
        <v>0</v>
      </c>
      <c r="AH66" s="150"/>
      <c r="AI66" s="376">
        <f t="shared" si="24"/>
        <v>0</v>
      </c>
      <c r="AJ66" s="376">
        <f t="shared" si="25"/>
        <v>-4</v>
      </c>
      <c r="AK66" s="376" t="b">
        <f t="shared" si="26"/>
        <v>0</v>
      </c>
      <c r="AL66" s="328" t="str">
        <f t="shared" si="16"/>
        <v xml:space="preserve"> </v>
      </c>
      <c r="AM66" s="331" t="str">
        <f t="shared" si="17"/>
        <v>N/A</v>
      </c>
      <c r="AN66" s="207"/>
      <c r="AO66" s="207"/>
      <c r="AP66" s="207"/>
      <c r="BM66" s="44"/>
    </row>
    <row r="67" spans="1:65" ht="34.5" customHeight="1" x14ac:dyDescent="0.25">
      <c r="A67" s="46"/>
      <c r="B67" s="150"/>
      <c r="C67" s="715"/>
      <c r="D67" s="716"/>
      <c r="E67" s="326"/>
      <c r="F67" s="309"/>
      <c r="G67" s="376">
        <f t="shared" si="27"/>
        <v>0</v>
      </c>
      <c r="H67" s="150"/>
      <c r="I67" s="150"/>
      <c r="J67" s="280"/>
      <c r="K67" s="525"/>
      <c r="L67" s="369"/>
      <c r="M67" s="467"/>
      <c r="N67" s="280"/>
      <c r="O67" s="150"/>
      <c r="P67" s="309"/>
      <c r="Q67" s="376">
        <f t="shared" si="9"/>
        <v>1900</v>
      </c>
      <c r="R67" s="466">
        <f t="shared" si="10"/>
        <v>0</v>
      </c>
      <c r="S67" s="150"/>
      <c r="T67" s="150"/>
      <c r="U67" s="376">
        <f t="shared" si="11"/>
        <v>0</v>
      </c>
      <c r="V67" s="150"/>
      <c r="W67" s="150"/>
      <c r="X67" s="480"/>
      <c r="Y67" s="376" t="str">
        <f t="shared" si="12"/>
        <v>NO OBLIGATORIA</v>
      </c>
      <c r="Z67" s="376" t="str">
        <f t="shared" si="28"/>
        <v xml:space="preserve"> </v>
      </c>
      <c r="AA67" s="376" t="str">
        <f t="shared" si="29"/>
        <v xml:space="preserve"> </v>
      </c>
      <c r="AB67" s="376" t="str">
        <f t="shared" si="19"/>
        <v xml:space="preserve"> </v>
      </c>
      <c r="AC67" s="376" t="str">
        <f t="shared" si="20"/>
        <v xml:space="preserve"> </v>
      </c>
      <c r="AD67" s="376" t="str">
        <f t="shared" si="21"/>
        <v xml:space="preserve"> </v>
      </c>
      <c r="AE67" s="376">
        <f t="shared" si="14"/>
        <v>0</v>
      </c>
      <c r="AF67" s="376">
        <f t="shared" si="22"/>
        <v>-4</v>
      </c>
      <c r="AG67" s="376" t="b">
        <f t="shared" si="23"/>
        <v>0</v>
      </c>
      <c r="AH67" s="150"/>
      <c r="AI67" s="376">
        <f t="shared" si="24"/>
        <v>0</v>
      </c>
      <c r="AJ67" s="376">
        <f t="shared" si="25"/>
        <v>-4</v>
      </c>
      <c r="AK67" s="376" t="b">
        <f t="shared" si="26"/>
        <v>0</v>
      </c>
      <c r="AL67" s="328" t="str">
        <f t="shared" si="16"/>
        <v xml:space="preserve"> </v>
      </c>
      <c r="AM67" s="331" t="str">
        <f t="shared" si="17"/>
        <v>N/A</v>
      </c>
      <c r="AN67" s="207"/>
      <c r="AO67" s="207"/>
      <c r="AP67" s="207"/>
      <c r="BM67" s="44"/>
    </row>
    <row r="68" spans="1:65" ht="34.5" customHeight="1" x14ac:dyDescent="0.25">
      <c r="A68" s="46"/>
      <c r="B68" s="150"/>
      <c r="C68" s="715"/>
      <c r="D68" s="716"/>
      <c r="E68" s="326"/>
      <c r="F68" s="309"/>
      <c r="G68" s="376">
        <f t="shared" si="27"/>
        <v>0</v>
      </c>
      <c r="H68" s="150"/>
      <c r="I68" s="150"/>
      <c r="J68" s="280"/>
      <c r="K68" s="525"/>
      <c r="L68" s="369"/>
      <c r="M68" s="467"/>
      <c r="N68" s="280"/>
      <c r="O68" s="150"/>
      <c r="P68" s="309"/>
      <c r="Q68" s="376">
        <f t="shared" si="9"/>
        <v>1900</v>
      </c>
      <c r="R68" s="466">
        <f t="shared" si="10"/>
        <v>0</v>
      </c>
      <c r="S68" s="150"/>
      <c r="T68" s="150"/>
      <c r="U68" s="376">
        <f t="shared" si="11"/>
        <v>0</v>
      </c>
      <c r="V68" s="150"/>
      <c r="W68" s="150"/>
      <c r="X68" s="480"/>
      <c r="Y68" s="376" t="str">
        <f t="shared" si="12"/>
        <v>NO OBLIGATORIA</v>
      </c>
      <c r="Z68" s="376" t="str">
        <f t="shared" si="28"/>
        <v xml:space="preserve"> </v>
      </c>
      <c r="AA68" s="376" t="str">
        <f t="shared" si="29"/>
        <v xml:space="preserve"> </v>
      </c>
      <c r="AB68" s="376" t="str">
        <f t="shared" ref="AB68:AB95" si="30">+IF(AND(Y68="NO OBLIGATORIA",U68&gt;=480),"OK"," ")</f>
        <v xml:space="preserve"> </v>
      </c>
      <c r="AC68" s="376" t="str">
        <f t="shared" ref="AC68:AC95" si="31">+IF(AND(W68="INTELECTUAL ",U68&gt;=240,Y68="DISCAPACIDAD"),"OK",IF(AND(Y68="DISCAPACIDAD",U68&gt;=300,W68&lt;&gt;"INTELECTUAL "),"OK"," "))</f>
        <v xml:space="preserve"> </v>
      </c>
      <c r="AD68" s="376" t="str">
        <f t="shared" ref="AD68:AD95" si="32">+IF(OR(Z68="OK",AA68="OK",AB68="OK",AC68="OK"),"PAGO",IF(OR(Y68="INVALIDEZ",Y68="OBLIGATORIA"),"PAGO"," "))</f>
        <v xml:space="preserve"> </v>
      </c>
      <c r="AE68" s="376">
        <f t="shared" si="14"/>
        <v>0</v>
      </c>
      <c r="AF68" s="376">
        <f t="shared" ref="AF68:AF95" si="33">AE68-4</f>
        <v>-4</v>
      </c>
      <c r="AG68" s="376" t="b">
        <f t="shared" ref="AG68:AG95" si="34">IF(AF68&gt;=30,"30",IF(AF68&gt;=0,AF68))</f>
        <v>0</v>
      </c>
      <c r="AH68" s="150"/>
      <c r="AI68" s="376">
        <f t="shared" ref="AI68:AI95" si="35">AH68/12</f>
        <v>0</v>
      </c>
      <c r="AJ68" s="376">
        <f t="shared" ref="AJ68:AJ95" si="36">AI68-4</f>
        <v>-4</v>
      </c>
      <c r="AK68" s="376" t="b">
        <f t="shared" ref="AK68:AK95" si="37">IF(AJ68&gt;=30,"30",IF(AJ68&gt;=0,AJ68))</f>
        <v>0</v>
      </c>
      <c r="AL68" s="328" t="str">
        <f t="shared" si="16"/>
        <v xml:space="preserve"> </v>
      </c>
      <c r="AM68" s="331" t="str">
        <f t="shared" si="17"/>
        <v>N/A</v>
      </c>
      <c r="AN68" s="207"/>
      <c r="AO68" s="207"/>
      <c r="AP68" s="207"/>
      <c r="BM68" s="44"/>
    </row>
    <row r="69" spans="1:65" ht="34.5" customHeight="1" x14ac:dyDescent="0.25">
      <c r="A69" s="46"/>
      <c r="B69" s="150"/>
      <c r="C69" s="715"/>
      <c r="D69" s="716"/>
      <c r="E69" s="326"/>
      <c r="F69" s="309"/>
      <c r="G69" s="376">
        <f t="shared" si="27"/>
        <v>0</v>
      </c>
      <c r="H69" s="150"/>
      <c r="I69" s="150"/>
      <c r="J69" s="280"/>
      <c r="K69" s="525"/>
      <c r="L69" s="369"/>
      <c r="M69" s="467"/>
      <c r="N69" s="280"/>
      <c r="O69" s="150"/>
      <c r="P69" s="309"/>
      <c r="Q69" s="376">
        <f t="shared" si="9"/>
        <v>1900</v>
      </c>
      <c r="R69" s="466">
        <f t="shared" si="10"/>
        <v>0</v>
      </c>
      <c r="S69" s="150"/>
      <c r="T69" s="150"/>
      <c r="U69" s="376">
        <f t="shared" si="11"/>
        <v>0</v>
      </c>
      <c r="V69" s="150"/>
      <c r="W69" s="150"/>
      <c r="X69" s="480"/>
      <c r="Y69" s="376" t="str">
        <f t="shared" si="12"/>
        <v>NO OBLIGATORIA</v>
      </c>
      <c r="Z69" s="376" t="str">
        <f t="shared" si="28"/>
        <v xml:space="preserve"> </v>
      </c>
      <c r="AA69" s="376" t="str">
        <f t="shared" si="29"/>
        <v xml:space="preserve"> </v>
      </c>
      <c r="AB69" s="376" t="str">
        <f t="shared" si="30"/>
        <v xml:space="preserve"> </v>
      </c>
      <c r="AC69" s="376" t="str">
        <f t="shared" si="31"/>
        <v xml:space="preserve"> </v>
      </c>
      <c r="AD69" s="376" t="str">
        <f t="shared" si="32"/>
        <v xml:space="preserve"> </v>
      </c>
      <c r="AE69" s="376">
        <f t="shared" si="14"/>
        <v>0</v>
      </c>
      <c r="AF69" s="376">
        <f t="shared" si="33"/>
        <v>-4</v>
      </c>
      <c r="AG69" s="376" t="b">
        <f t="shared" si="34"/>
        <v>0</v>
      </c>
      <c r="AH69" s="150"/>
      <c r="AI69" s="376">
        <f t="shared" si="35"/>
        <v>0</v>
      </c>
      <c r="AJ69" s="376">
        <f t="shared" si="36"/>
        <v>-4</v>
      </c>
      <c r="AK69" s="376" t="b">
        <f t="shared" si="37"/>
        <v>0</v>
      </c>
      <c r="AL69" s="328" t="str">
        <f t="shared" si="16"/>
        <v xml:space="preserve"> </v>
      </c>
      <c r="AM69" s="331" t="str">
        <f t="shared" si="17"/>
        <v>N/A</v>
      </c>
      <c r="AN69" s="207"/>
      <c r="AO69" s="207"/>
      <c r="AP69" s="207"/>
      <c r="BM69" s="44"/>
    </row>
    <row r="70" spans="1:65" ht="34.5" customHeight="1" x14ac:dyDescent="0.25">
      <c r="A70" s="46"/>
      <c r="B70" s="150"/>
      <c r="C70" s="715"/>
      <c r="D70" s="716"/>
      <c r="E70" s="326"/>
      <c r="F70" s="309"/>
      <c r="G70" s="376">
        <f t="shared" si="27"/>
        <v>0</v>
      </c>
      <c r="H70" s="150"/>
      <c r="I70" s="150"/>
      <c r="J70" s="280"/>
      <c r="K70" s="525"/>
      <c r="L70" s="369"/>
      <c r="M70" s="467"/>
      <c r="N70" s="280"/>
      <c r="O70" s="150"/>
      <c r="P70" s="309"/>
      <c r="Q70" s="376">
        <f t="shared" si="9"/>
        <v>1900</v>
      </c>
      <c r="R70" s="466">
        <f t="shared" si="10"/>
        <v>0</v>
      </c>
      <c r="S70" s="150"/>
      <c r="T70" s="150"/>
      <c r="U70" s="376">
        <f t="shared" si="11"/>
        <v>0</v>
      </c>
      <c r="V70" s="150"/>
      <c r="W70" s="150"/>
      <c r="X70" s="480"/>
      <c r="Y70" s="376" t="str">
        <f t="shared" si="12"/>
        <v>NO OBLIGATORIA</v>
      </c>
      <c r="Z70" s="376" t="str">
        <f t="shared" si="28"/>
        <v xml:space="preserve"> </v>
      </c>
      <c r="AA70" s="376" t="str">
        <f t="shared" si="29"/>
        <v xml:space="preserve"> </v>
      </c>
      <c r="AB70" s="376" t="str">
        <f t="shared" si="30"/>
        <v xml:space="preserve"> </v>
      </c>
      <c r="AC70" s="376" t="str">
        <f t="shared" si="31"/>
        <v xml:space="preserve"> </v>
      </c>
      <c r="AD70" s="376" t="str">
        <f t="shared" si="32"/>
        <v xml:space="preserve"> </v>
      </c>
      <c r="AE70" s="376">
        <f t="shared" si="14"/>
        <v>0</v>
      </c>
      <c r="AF70" s="376">
        <f t="shared" si="33"/>
        <v>-4</v>
      </c>
      <c r="AG70" s="376" t="b">
        <f t="shared" si="34"/>
        <v>0</v>
      </c>
      <c r="AH70" s="150"/>
      <c r="AI70" s="376">
        <f t="shared" si="35"/>
        <v>0</v>
      </c>
      <c r="AJ70" s="376">
        <f t="shared" si="36"/>
        <v>-4</v>
      </c>
      <c r="AK70" s="376" t="b">
        <f t="shared" si="37"/>
        <v>0</v>
      </c>
      <c r="AL70" s="328" t="str">
        <f t="shared" si="16"/>
        <v xml:space="preserve"> </v>
      </c>
      <c r="AM70" s="331" t="str">
        <f t="shared" si="17"/>
        <v>N/A</v>
      </c>
      <c r="AN70" s="207"/>
      <c r="AO70" s="207"/>
      <c r="AP70" s="207"/>
      <c r="BM70" s="44"/>
    </row>
    <row r="71" spans="1:65" ht="34.5" customHeight="1" x14ac:dyDescent="0.25">
      <c r="A71" s="46"/>
      <c r="B71" s="150"/>
      <c r="C71" s="715"/>
      <c r="D71" s="716"/>
      <c r="E71" s="326"/>
      <c r="F71" s="309"/>
      <c r="G71" s="376">
        <f t="shared" si="27"/>
        <v>0</v>
      </c>
      <c r="H71" s="150"/>
      <c r="I71" s="150"/>
      <c r="J71" s="280"/>
      <c r="K71" s="525"/>
      <c r="L71" s="369"/>
      <c r="M71" s="467"/>
      <c r="N71" s="280"/>
      <c r="O71" s="150"/>
      <c r="P71" s="309"/>
      <c r="Q71" s="376">
        <f t="shared" si="9"/>
        <v>1900</v>
      </c>
      <c r="R71" s="466">
        <f t="shared" si="10"/>
        <v>0</v>
      </c>
      <c r="S71" s="150"/>
      <c r="T71" s="150"/>
      <c r="U71" s="376">
        <f t="shared" si="11"/>
        <v>0</v>
      </c>
      <c r="V71" s="150"/>
      <c r="W71" s="150"/>
      <c r="X71" s="480"/>
      <c r="Y71" s="376" t="str">
        <f t="shared" si="12"/>
        <v>NO OBLIGATORIA</v>
      </c>
      <c r="Z71" s="376" t="str">
        <f t="shared" si="28"/>
        <v xml:space="preserve"> </v>
      </c>
      <c r="AA71" s="376" t="str">
        <f t="shared" si="29"/>
        <v xml:space="preserve"> </v>
      </c>
      <c r="AB71" s="376" t="str">
        <f t="shared" si="30"/>
        <v xml:space="preserve"> </v>
      </c>
      <c r="AC71" s="376" t="str">
        <f t="shared" si="31"/>
        <v xml:space="preserve"> </v>
      </c>
      <c r="AD71" s="376" t="str">
        <f t="shared" si="32"/>
        <v xml:space="preserve"> </v>
      </c>
      <c r="AE71" s="376">
        <f t="shared" si="14"/>
        <v>0</v>
      </c>
      <c r="AF71" s="376">
        <f t="shared" si="33"/>
        <v>-4</v>
      </c>
      <c r="AG71" s="376" t="b">
        <f t="shared" si="34"/>
        <v>0</v>
      </c>
      <c r="AH71" s="150"/>
      <c r="AI71" s="376">
        <f t="shared" si="35"/>
        <v>0</v>
      </c>
      <c r="AJ71" s="376">
        <f t="shared" si="36"/>
        <v>-4</v>
      </c>
      <c r="AK71" s="376" t="b">
        <f t="shared" si="37"/>
        <v>0</v>
      </c>
      <c r="AL71" s="328" t="str">
        <f t="shared" si="16"/>
        <v xml:space="preserve"> </v>
      </c>
      <c r="AM71" s="331" t="str">
        <f t="shared" si="17"/>
        <v>N/A</v>
      </c>
      <c r="AN71" s="207"/>
      <c r="AO71" s="207"/>
      <c r="AP71" s="207"/>
      <c r="BM71" s="44"/>
    </row>
    <row r="72" spans="1:65" ht="34.5" customHeight="1" x14ac:dyDescent="0.25">
      <c r="A72" s="46"/>
      <c r="B72" s="150"/>
      <c r="C72" s="715"/>
      <c r="D72" s="716"/>
      <c r="E72" s="326"/>
      <c r="F72" s="309"/>
      <c r="G72" s="376">
        <f t="shared" si="27"/>
        <v>0</v>
      </c>
      <c r="H72" s="150"/>
      <c r="I72" s="150"/>
      <c r="J72" s="280"/>
      <c r="K72" s="525"/>
      <c r="L72" s="369"/>
      <c r="M72" s="467"/>
      <c r="N72" s="280"/>
      <c r="O72" s="150"/>
      <c r="P72" s="309"/>
      <c r="Q72" s="376">
        <f t="shared" si="9"/>
        <v>1900</v>
      </c>
      <c r="R72" s="466">
        <f t="shared" si="10"/>
        <v>0</v>
      </c>
      <c r="S72" s="150"/>
      <c r="T72" s="150"/>
      <c r="U72" s="376">
        <f t="shared" si="11"/>
        <v>0</v>
      </c>
      <c r="V72" s="150"/>
      <c r="W72" s="150"/>
      <c r="X72" s="480"/>
      <c r="Y72" s="376" t="str">
        <f t="shared" si="12"/>
        <v>NO OBLIGATORIA</v>
      </c>
      <c r="Z72" s="376" t="str">
        <f t="shared" si="28"/>
        <v xml:space="preserve"> </v>
      </c>
      <c r="AA72" s="376" t="str">
        <f t="shared" si="29"/>
        <v xml:space="preserve"> </v>
      </c>
      <c r="AB72" s="376" t="str">
        <f t="shared" si="30"/>
        <v xml:space="preserve"> </v>
      </c>
      <c r="AC72" s="376" t="str">
        <f t="shared" si="31"/>
        <v xml:space="preserve"> </v>
      </c>
      <c r="AD72" s="376" t="str">
        <f t="shared" si="32"/>
        <v xml:space="preserve"> </v>
      </c>
      <c r="AE72" s="376">
        <f t="shared" si="14"/>
        <v>0</v>
      </c>
      <c r="AF72" s="376">
        <f t="shared" si="33"/>
        <v>-4</v>
      </c>
      <c r="AG72" s="376" t="b">
        <f t="shared" si="34"/>
        <v>0</v>
      </c>
      <c r="AH72" s="150"/>
      <c r="AI72" s="376">
        <f t="shared" si="35"/>
        <v>0</v>
      </c>
      <c r="AJ72" s="376">
        <f t="shared" si="36"/>
        <v>-4</v>
      </c>
      <c r="AK72" s="376" t="b">
        <f t="shared" si="37"/>
        <v>0</v>
      </c>
      <c r="AL72" s="328" t="str">
        <f t="shared" si="16"/>
        <v xml:space="preserve"> </v>
      </c>
      <c r="AM72" s="331" t="str">
        <f t="shared" si="17"/>
        <v>N/A</v>
      </c>
      <c r="AN72" s="207"/>
      <c r="AO72" s="207"/>
      <c r="AP72" s="207"/>
      <c r="BM72" s="44"/>
    </row>
    <row r="73" spans="1:65" ht="34.5" customHeight="1" x14ac:dyDescent="0.25">
      <c r="A73" s="46"/>
      <c r="B73" s="150"/>
      <c r="C73" s="715"/>
      <c r="D73" s="716"/>
      <c r="E73" s="326"/>
      <c r="F73" s="309"/>
      <c r="G73" s="376">
        <f t="shared" si="27"/>
        <v>0</v>
      </c>
      <c r="H73" s="150"/>
      <c r="I73" s="150"/>
      <c r="J73" s="280"/>
      <c r="K73" s="525"/>
      <c r="L73" s="369"/>
      <c r="M73" s="467"/>
      <c r="N73" s="280"/>
      <c r="O73" s="150"/>
      <c r="P73" s="309"/>
      <c r="Q73" s="376">
        <f t="shared" si="9"/>
        <v>1900</v>
      </c>
      <c r="R73" s="466">
        <f t="shared" si="10"/>
        <v>0</v>
      </c>
      <c r="S73" s="150"/>
      <c r="T73" s="150"/>
      <c r="U73" s="376">
        <f t="shared" si="11"/>
        <v>0</v>
      </c>
      <c r="V73" s="150"/>
      <c r="W73" s="150"/>
      <c r="X73" s="480"/>
      <c r="Y73" s="376" t="str">
        <f t="shared" si="12"/>
        <v>NO OBLIGATORIA</v>
      </c>
      <c r="Z73" s="376" t="str">
        <f t="shared" si="28"/>
        <v xml:space="preserve"> </v>
      </c>
      <c r="AA73" s="376" t="str">
        <f t="shared" si="29"/>
        <v xml:space="preserve"> </v>
      </c>
      <c r="AB73" s="376" t="str">
        <f t="shared" si="30"/>
        <v xml:space="preserve"> </v>
      </c>
      <c r="AC73" s="376" t="str">
        <f t="shared" si="31"/>
        <v xml:space="preserve"> </v>
      </c>
      <c r="AD73" s="376" t="str">
        <f t="shared" si="32"/>
        <v xml:space="preserve"> </v>
      </c>
      <c r="AE73" s="376">
        <f t="shared" si="14"/>
        <v>0</v>
      </c>
      <c r="AF73" s="376">
        <f t="shared" si="33"/>
        <v>-4</v>
      </c>
      <c r="AG73" s="376" t="b">
        <f t="shared" si="34"/>
        <v>0</v>
      </c>
      <c r="AH73" s="150"/>
      <c r="AI73" s="376">
        <f t="shared" si="35"/>
        <v>0</v>
      </c>
      <c r="AJ73" s="376">
        <f t="shared" si="36"/>
        <v>-4</v>
      </c>
      <c r="AK73" s="376" t="b">
        <f t="shared" si="37"/>
        <v>0</v>
      </c>
      <c r="AL73" s="328" t="str">
        <f t="shared" si="16"/>
        <v xml:space="preserve"> </v>
      </c>
      <c r="AM73" s="331" t="str">
        <f t="shared" si="17"/>
        <v>N/A</v>
      </c>
      <c r="AN73" s="207"/>
      <c r="AO73" s="207"/>
      <c r="AP73" s="207"/>
      <c r="BM73" s="44"/>
    </row>
    <row r="74" spans="1:65" ht="34.5" customHeight="1" x14ac:dyDescent="0.25">
      <c r="A74" s="46"/>
      <c r="B74" s="150"/>
      <c r="C74" s="715"/>
      <c r="D74" s="716"/>
      <c r="E74" s="326"/>
      <c r="F74" s="309"/>
      <c r="G74" s="376">
        <f t="shared" si="27"/>
        <v>0</v>
      </c>
      <c r="H74" s="150"/>
      <c r="I74" s="150"/>
      <c r="J74" s="280"/>
      <c r="K74" s="525"/>
      <c r="L74" s="369"/>
      <c r="M74" s="467"/>
      <c r="N74" s="280"/>
      <c r="O74" s="150"/>
      <c r="P74" s="309"/>
      <c r="Q74" s="376">
        <f t="shared" si="9"/>
        <v>1900</v>
      </c>
      <c r="R74" s="466">
        <f t="shared" si="10"/>
        <v>0</v>
      </c>
      <c r="S74" s="150"/>
      <c r="T74" s="150"/>
      <c r="U74" s="376">
        <f t="shared" si="11"/>
        <v>0</v>
      </c>
      <c r="V74" s="150"/>
      <c r="W74" s="150"/>
      <c r="X74" s="480"/>
      <c r="Y74" s="376" t="str">
        <f t="shared" si="12"/>
        <v>NO OBLIGATORIA</v>
      </c>
      <c r="Z74" s="376" t="str">
        <f t="shared" si="28"/>
        <v xml:space="preserve"> </v>
      </c>
      <c r="AA74" s="376" t="str">
        <f t="shared" si="29"/>
        <v xml:space="preserve"> </v>
      </c>
      <c r="AB74" s="376" t="str">
        <f t="shared" si="30"/>
        <v xml:space="preserve"> </v>
      </c>
      <c r="AC74" s="376" t="str">
        <f t="shared" si="31"/>
        <v xml:space="preserve"> </v>
      </c>
      <c r="AD74" s="376" t="str">
        <f t="shared" si="32"/>
        <v xml:space="preserve"> </v>
      </c>
      <c r="AE74" s="376">
        <f t="shared" si="14"/>
        <v>0</v>
      </c>
      <c r="AF74" s="376">
        <f t="shared" si="33"/>
        <v>-4</v>
      </c>
      <c r="AG74" s="376" t="b">
        <f t="shared" si="34"/>
        <v>0</v>
      </c>
      <c r="AH74" s="150"/>
      <c r="AI74" s="376">
        <f t="shared" si="35"/>
        <v>0</v>
      </c>
      <c r="AJ74" s="376">
        <f t="shared" si="36"/>
        <v>-4</v>
      </c>
      <c r="AK74" s="376" t="b">
        <f t="shared" si="37"/>
        <v>0</v>
      </c>
      <c r="AL74" s="328" t="str">
        <f t="shared" si="16"/>
        <v xml:space="preserve"> </v>
      </c>
      <c r="AM74" s="331" t="str">
        <f t="shared" si="17"/>
        <v>N/A</v>
      </c>
      <c r="AN74" s="207"/>
      <c r="AO74" s="207"/>
      <c r="AP74" s="207"/>
      <c r="BM74" s="44"/>
    </row>
    <row r="75" spans="1:65" ht="34.5" customHeight="1" x14ac:dyDescent="0.25">
      <c r="A75" s="46"/>
      <c r="B75" s="150"/>
      <c r="C75" s="715"/>
      <c r="D75" s="716"/>
      <c r="E75" s="326"/>
      <c r="F75" s="309"/>
      <c r="G75" s="376">
        <f t="shared" si="27"/>
        <v>0</v>
      </c>
      <c r="H75" s="150"/>
      <c r="I75" s="150"/>
      <c r="J75" s="280"/>
      <c r="K75" s="525"/>
      <c r="L75" s="369"/>
      <c r="M75" s="467"/>
      <c r="N75" s="280"/>
      <c r="O75" s="150"/>
      <c r="P75" s="309"/>
      <c r="Q75" s="376">
        <f t="shared" si="9"/>
        <v>1900</v>
      </c>
      <c r="R75" s="466">
        <f t="shared" si="10"/>
        <v>0</v>
      </c>
      <c r="S75" s="150"/>
      <c r="T75" s="150"/>
      <c r="U75" s="376">
        <f t="shared" si="11"/>
        <v>0</v>
      </c>
      <c r="V75" s="150"/>
      <c r="W75" s="150"/>
      <c r="X75" s="480"/>
      <c r="Y75" s="376" t="str">
        <f t="shared" si="12"/>
        <v>NO OBLIGATORIA</v>
      </c>
      <c r="Z75" s="376" t="str">
        <f t="shared" si="28"/>
        <v xml:space="preserve"> </v>
      </c>
      <c r="AA75" s="376" t="str">
        <f t="shared" si="29"/>
        <v xml:space="preserve"> </v>
      </c>
      <c r="AB75" s="376" t="str">
        <f t="shared" si="30"/>
        <v xml:space="preserve"> </v>
      </c>
      <c r="AC75" s="376" t="str">
        <f t="shared" si="31"/>
        <v xml:space="preserve"> </v>
      </c>
      <c r="AD75" s="376" t="str">
        <f t="shared" si="32"/>
        <v xml:space="preserve"> </v>
      </c>
      <c r="AE75" s="376">
        <f t="shared" si="14"/>
        <v>0</v>
      </c>
      <c r="AF75" s="376">
        <f t="shared" si="33"/>
        <v>-4</v>
      </c>
      <c r="AG75" s="376" t="b">
        <f t="shared" si="34"/>
        <v>0</v>
      </c>
      <c r="AH75" s="150"/>
      <c r="AI75" s="376">
        <f t="shared" si="35"/>
        <v>0</v>
      </c>
      <c r="AJ75" s="376">
        <f t="shared" si="36"/>
        <v>-4</v>
      </c>
      <c r="AK75" s="376" t="b">
        <f t="shared" si="37"/>
        <v>0</v>
      </c>
      <c r="AL75" s="328" t="str">
        <f t="shared" si="16"/>
        <v xml:space="preserve"> </v>
      </c>
      <c r="AM75" s="331" t="str">
        <f t="shared" si="17"/>
        <v>N/A</v>
      </c>
      <c r="AN75" s="207"/>
      <c r="AO75" s="207"/>
      <c r="AP75" s="207"/>
      <c r="BM75" s="44"/>
    </row>
    <row r="76" spans="1:65" ht="34.5" customHeight="1" x14ac:dyDescent="0.25">
      <c r="A76" s="46"/>
      <c r="B76" s="150"/>
      <c r="C76" s="715"/>
      <c r="D76" s="716"/>
      <c r="E76" s="326"/>
      <c r="F76" s="309"/>
      <c r="G76" s="376">
        <f t="shared" ref="G76:G107" si="38">+DATEDIF(F76,P76,"Y")</f>
        <v>0</v>
      </c>
      <c r="H76" s="150"/>
      <c r="I76" s="150"/>
      <c r="J76" s="280"/>
      <c r="K76" s="525"/>
      <c r="L76" s="369"/>
      <c r="M76" s="467"/>
      <c r="N76" s="280"/>
      <c r="O76" s="150"/>
      <c r="P76" s="309"/>
      <c r="Q76" s="376">
        <f t="shared" si="9"/>
        <v>1900</v>
      </c>
      <c r="R76" s="466">
        <f t="shared" si="10"/>
        <v>0</v>
      </c>
      <c r="S76" s="150"/>
      <c r="T76" s="150"/>
      <c r="U76" s="376">
        <f t="shared" si="11"/>
        <v>0</v>
      </c>
      <c r="V76" s="150"/>
      <c r="W76" s="150"/>
      <c r="X76" s="480"/>
      <c r="Y76" s="376" t="str">
        <f t="shared" si="12"/>
        <v>NO OBLIGATORIA</v>
      </c>
      <c r="Z76" s="376" t="str">
        <f t="shared" ref="Z76:Z107" si="39">+IF(AND(Y76="NO OBLIGATORIA",G76&gt;=60,U76&gt;=360),"OK"," ")</f>
        <v xml:space="preserve"> </v>
      </c>
      <c r="AA76" s="376" t="str">
        <f t="shared" ref="AA76:AA107" si="40">+IF(AND(Y76="NO OBLIGATORIA",G76&gt;=65,U76&gt;=180),"OK"," ")</f>
        <v xml:space="preserve"> </v>
      </c>
      <c r="AB76" s="376" t="str">
        <f t="shared" si="30"/>
        <v xml:space="preserve"> </v>
      </c>
      <c r="AC76" s="376" t="str">
        <f t="shared" si="31"/>
        <v xml:space="preserve"> </v>
      </c>
      <c r="AD76" s="376" t="str">
        <f t="shared" si="32"/>
        <v xml:space="preserve"> </v>
      </c>
      <c r="AE76" s="376">
        <f t="shared" ref="AE76:AE125" si="41">S76/12</f>
        <v>0</v>
      </c>
      <c r="AF76" s="376">
        <f t="shared" si="33"/>
        <v>-4</v>
      </c>
      <c r="AG76" s="376" t="b">
        <f t="shared" si="34"/>
        <v>0</v>
      </c>
      <c r="AH76" s="150"/>
      <c r="AI76" s="376">
        <f t="shared" si="35"/>
        <v>0</v>
      </c>
      <c r="AJ76" s="376">
        <f t="shared" si="36"/>
        <v>-4</v>
      </c>
      <c r="AK76" s="376" t="b">
        <f t="shared" si="37"/>
        <v>0</v>
      </c>
      <c r="AL76" s="328" t="str">
        <f t="shared" si="16"/>
        <v xml:space="preserve"> </v>
      </c>
      <c r="AM76" s="331" t="str">
        <f t="shared" si="17"/>
        <v>N/A</v>
      </c>
      <c r="AN76" s="207"/>
      <c r="AO76" s="207"/>
      <c r="AP76" s="207"/>
      <c r="BM76" s="44"/>
    </row>
    <row r="77" spans="1:65" ht="34.5" customHeight="1" x14ac:dyDescent="0.25">
      <c r="A77" s="46"/>
      <c r="B77" s="150"/>
      <c r="C77" s="715"/>
      <c r="D77" s="716"/>
      <c r="E77" s="326"/>
      <c r="F77" s="309"/>
      <c r="G77" s="376">
        <f t="shared" si="38"/>
        <v>0</v>
      </c>
      <c r="H77" s="150"/>
      <c r="I77" s="150"/>
      <c r="J77" s="280"/>
      <c r="K77" s="525"/>
      <c r="L77" s="369"/>
      <c r="M77" s="467"/>
      <c r="N77" s="280"/>
      <c r="O77" s="150"/>
      <c r="P77" s="309"/>
      <c r="Q77" s="376">
        <f t="shared" ref="Q77:Q125" si="42">YEAR(P77)</f>
        <v>1900</v>
      </c>
      <c r="R77" s="466">
        <f t="shared" ref="R77:R125" si="43">IF(O77="RENUNCIA VOLUNTARIA CON COMPENSACIÓN",$E$126,VLOOKUP(Q77,$AN$12:$AO$33,2,FALSE))</f>
        <v>0</v>
      </c>
      <c r="S77" s="150"/>
      <c r="T77" s="150"/>
      <c r="U77" s="376">
        <f t="shared" ref="U77:U125" si="44">+S77+T77</f>
        <v>0</v>
      </c>
      <c r="V77" s="150"/>
      <c r="W77" s="150"/>
      <c r="X77" s="480"/>
      <c r="Y77" s="376" t="str">
        <f t="shared" ref="Y77:Y125" si="45">+IF(AND(O77="Compensación de retiro por jubilación por invalidez",U77&gt;=60),"INVALIDEZ",IF(AND(G77&gt;=70,U77&gt;=120),"OBLIGATORIA",IF(AND(V77="SI",X77&gt;=30%),"DISCAPACIDAD","NO OBLIGATORIA")))</f>
        <v>NO OBLIGATORIA</v>
      </c>
      <c r="Z77" s="376" t="str">
        <f t="shared" si="39"/>
        <v xml:space="preserve"> </v>
      </c>
      <c r="AA77" s="376" t="str">
        <f t="shared" si="40"/>
        <v xml:space="preserve"> </v>
      </c>
      <c r="AB77" s="376" t="str">
        <f t="shared" si="30"/>
        <v xml:space="preserve"> </v>
      </c>
      <c r="AC77" s="376" t="str">
        <f t="shared" si="31"/>
        <v xml:space="preserve"> </v>
      </c>
      <c r="AD77" s="376" t="str">
        <f t="shared" si="32"/>
        <v xml:space="preserve"> </v>
      </c>
      <c r="AE77" s="376">
        <f t="shared" si="41"/>
        <v>0</v>
      </c>
      <c r="AF77" s="376">
        <f t="shared" si="33"/>
        <v>-4</v>
      </c>
      <c r="AG77" s="376" t="b">
        <f t="shared" si="34"/>
        <v>0</v>
      </c>
      <c r="AH77" s="150"/>
      <c r="AI77" s="376">
        <f t="shared" si="35"/>
        <v>0</v>
      </c>
      <c r="AJ77" s="376">
        <f t="shared" si="36"/>
        <v>-4</v>
      </c>
      <c r="AK77" s="376" t="b">
        <f t="shared" si="37"/>
        <v>0</v>
      </c>
      <c r="AL77" s="328" t="str">
        <f t="shared" ref="AL77:AL125" si="46">IF(AD77="PAGO",AG77*5*R77,IF(AH77&gt;0,AK77*5*R77," "))</f>
        <v xml:space="preserve"> </v>
      </c>
      <c r="AM77" s="331" t="str">
        <f t="shared" ref="AM77:AM125" si="47">IF(O77=$AN$128,"PARTIDA A DEVENGAR",IF(O77=$AN$127,"PARTIDA A DEVENGAR",IF(O77=$AN$126,"PARTIDA A DEVENGAR",IF(O77=$AN$129,"PARTIDA A DEVENGAR","N/A"))))</f>
        <v>N/A</v>
      </c>
      <c r="AN77" s="207"/>
      <c r="AO77" s="207"/>
      <c r="AP77" s="207"/>
      <c r="BM77" s="44"/>
    </row>
    <row r="78" spans="1:65" ht="34.5" customHeight="1" x14ac:dyDescent="0.25">
      <c r="A78" s="46"/>
      <c r="B78" s="150"/>
      <c r="C78" s="715"/>
      <c r="D78" s="716"/>
      <c r="E78" s="326"/>
      <c r="F78" s="309"/>
      <c r="G78" s="376">
        <f t="shared" si="38"/>
        <v>0</v>
      </c>
      <c r="H78" s="150"/>
      <c r="I78" s="150"/>
      <c r="J78" s="280"/>
      <c r="K78" s="525"/>
      <c r="L78" s="369"/>
      <c r="M78" s="467"/>
      <c r="N78" s="280"/>
      <c r="O78" s="150"/>
      <c r="P78" s="309"/>
      <c r="Q78" s="376">
        <f t="shared" si="42"/>
        <v>1900</v>
      </c>
      <c r="R78" s="466">
        <f t="shared" si="43"/>
        <v>0</v>
      </c>
      <c r="S78" s="150"/>
      <c r="T78" s="150"/>
      <c r="U78" s="376">
        <f t="shared" si="44"/>
        <v>0</v>
      </c>
      <c r="V78" s="150"/>
      <c r="W78" s="150"/>
      <c r="X78" s="480"/>
      <c r="Y78" s="376" t="str">
        <f t="shared" si="45"/>
        <v>NO OBLIGATORIA</v>
      </c>
      <c r="Z78" s="376" t="str">
        <f t="shared" si="39"/>
        <v xml:space="preserve"> </v>
      </c>
      <c r="AA78" s="376" t="str">
        <f t="shared" si="40"/>
        <v xml:space="preserve"> </v>
      </c>
      <c r="AB78" s="376" t="str">
        <f t="shared" si="30"/>
        <v xml:space="preserve"> </v>
      </c>
      <c r="AC78" s="376" t="str">
        <f t="shared" si="31"/>
        <v xml:space="preserve"> </v>
      </c>
      <c r="AD78" s="376" t="str">
        <f t="shared" si="32"/>
        <v xml:space="preserve"> </v>
      </c>
      <c r="AE78" s="376">
        <f t="shared" si="41"/>
        <v>0</v>
      </c>
      <c r="AF78" s="376">
        <f t="shared" si="33"/>
        <v>-4</v>
      </c>
      <c r="AG78" s="376" t="b">
        <f t="shared" si="34"/>
        <v>0</v>
      </c>
      <c r="AH78" s="150"/>
      <c r="AI78" s="376">
        <f t="shared" si="35"/>
        <v>0</v>
      </c>
      <c r="AJ78" s="376">
        <f t="shared" si="36"/>
        <v>-4</v>
      </c>
      <c r="AK78" s="376" t="b">
        <f t="shared" si="37"/>
        <v>0</v>
      </c>
      <c r="AL78" s="328" t="str">
        <f t="shared" si="46"/>
        <v xml:space="preserve"> </v>
      </c>
      <c r="AM78" s="331" t="str">
        <f t="shared" si="47"/>
        <v>N/A</v>
      </c>
      <c r="AN78" s="207"/>
      <c r="AO78" s="207"/>
      <c r="AP78" s="207"/>
      <c r="BM78" s="44"/>
    </row>
    <row r="79" spans="1:65" ht="34.5" customHeight="1" x14ac:dyDescent="0.25">
      <c r="A79" s="46"/>
      <c r="B79" s="150"/>
      <c r="C79" s="715"/>
      <c r="D79" s="716"/>
      <c r="E79" s="326"/>
      <c r="F79" s="309"/>
      <c r="G79" s="376">
        <f t="shared" si="38"/>
        <v>0</v>
      </c>
      <c r="H79" s="150"/>
      <c r="I79" s="150"/>
      <c r="J79" s="280"/>
      <c r="K79" s="525"/>
      <c r="L79" s="369"/>
      <c r="M79" s="467"/>
      <c r="N79" s="280"/>
      <c r="O79" s="150"/>
      <c r="P79" s="309"/>
      <c r="Q79" s="376">
        <f t="shared" si="42"/>
        <v>1900</v>
      </c>
      <c r="R79" s="466">
        <f t="shared" si="43"/>
        <v>0</v>
      </c>
      <c r="S79" s="150"/>
      <c r="T79" s="150"/>
      <c r="U79" s="376">
        <f t="shared" si="44"/>
        <v>0</v>
      </c>
      <c r="V79" s="150"/>
      <c r="W79" s="150"/>
      <c r="X79" s="480"/>
      <c r="Y79" s="376" t="str">
        <f t="shared" si="45"/>
        <v>NO OBLIGATORIA</v>
      </c>
      <c r="Z79" s="376" t="str">
        <f t="shared" si="39"/>
        <v xml:space="preserve"> </v>
      </c>
      <c r="AA79" s="376" t="str">
        <f t="shared" si="40"/>
        <v xml:space="preserve"> </v>
      </c>
      <c r="AB79" s="376" t="str">
        <f t="shared" si="30"/>
        <v xml:space="preserve"> </v>
      </c>
      <c r="AC79" s="376" t="str">
        <f t="shared" si="31"/>
        <v xml:space="preserve"> </v>
      </c>
      <c r="AD79" s="376" t="str">
        <f t="shared" si="32"/>
        <v xml:space="preserve"> </v>
      </c>
      <c r="AE79" s="376">
        <f t="shared" si="41"/>
        <v>0</v>
      </c>
      <c r="AF79" s="376">
        <f t="shared" si="33"/>
        <v>-4</v>
      </c>
      <c r="AG79" s="376" t="b">
        <f t="shared" si="34"/>
        <v>0</v>
      </c>
      <c r="AH79" s="150"/>
      <c r="AI79" s="376">
        <f t="shared" si="35"/>
        <v>0</v>
      </c>
      <c r="AJ79" s="376">
        <f t="shared" si="36"/>
        <v>-4</v>
      </c>
      <c r="AK79" s="376" t="b">
        <f t="shared" si="37"/>
        <v>0</v>
      </c>
      <c r="AL79" s="328" t="str">
        <f t="shared" si="46"/>
        <v xml:space="preserve"> </v>
      </c>
      <c r="AM79" s="331" t="str">
        <f t="shared" si="47"/>
        <v>N/A</v>
      </c>
      <c r="AN79" s="207"/>
      <c r="AO79" s="207"/>
      <c r="AP79" s="207"/>
      <c r="BM79" s="44"/>
    </row>
    <row r="80" spans="1:65" ht="34.5" customHeight="1" x14ac:dyDescent="0.25">
      <c r="A80" s="46"/>
      <c r="B80" s="150"/>
      <c r="C80" s="715"/>
      <c r="D80" s="716"/>
      <c r="E80" s="326"/>
      <c r="F80" s="309"/>
      <c r="G80" s="376">
        <f t="shared" si="38"/>
        <v>0</v>
      </c>
      <c r="H80" s="150"/>
      <c r="I80" s="150"/>
      <c r="J80" s="280"/>
      <c r="K80" s="525"/>
      <c r="L80" s="369"/>
      <c r="M80" s="467"/>
      <c r="N80" s="280"/>
      <c r="O80" s="150"/>
      <c r="P80" s="309"/>
      <c r="Q80" s="376">
        <f t="shared" si="42"/>
        <v>1900</v>
      </c>
      <c r="R80" s="466">
        <f t="shared" si="43"/>
        <v>0</v>
      </c>
      <c r="S80" s="150"/>
      <c r="T80" s="150"/>
      <c r="U80" s="376">
        <f t="shared" si="44"/>
        <v>0</v>
      </c>
      <c r="V80" s="150"/>
      <c r="W80" s="150"/>
      <c r="X80" s="480"/>
      <c r="Y80" s="376" t="str">
        <f t="shared" si="45"/>
        <v>NO OBLIGATORIA</v>
      </c>
      <c r="Z80" s="376" t="str">
        <f t="shared" si="39"/>
        <v xml:space="preserve"> </v>
      </c>
      <c r="AA80" s="376" t="str">
        <f t="shared" si="40"/>
        <v xml:space="preserve"> </v>
      </c>
      <c r="AB80" s="376" t="str">
        <f t="shared" si="30"/>
        <v xml:space="preserve"> </v>
      </c>
      <c r="AC80" s="376" t="str">
        <f t="shared" si="31"/>
        <v xml:space="preserve"> </v>
      </c>
      <c r="AD80" s="376" t="str">
        <f t="shared" si="32"/>
        <v xml:space="preserve"> </v>
      </c>
      <c r="AE80" s="376">
        <f t="shared" si="41"/>
        <v>0</v>
      </c>
      <c r="AF80" s="376">
        <f t="shared" si="33"/>
        <v>-4</v>
      </c>
      <c r="AG80" s="376" t="b">
        <f t="shared" si="34"/>
        <v>0</v>
      </c>
      <c r="AH80" s="150"/>
      <c r="AI80" s="376">
        <f t="shared" si="35"/>
        <v>0</v>
      </c>
      <c r="AJ80" s="376">
        <f t="shared" si="36"/>
        <v>-4</v>
      </c>
      <c r="AK80" s="376" t="b">
        <f t="shared" si="37"/>
        <v>0</v>
      </c>
      <c r="AL80" s="328" t="str">
        <f t="shared" si="46"/>
        <v xml:space="preserve"> </v>
      </c>
      <c r="AM80" s="331" t="str">
        <f t="shared" si="47"/>
        <v>N/A</v>
      </c>
      <c r="AN80" s="207"/>
      <c r="AO80" s="207"/>
      <c r="AP80" s="207"/>
      <c r="BM80" s="44"/>
    </row>
    <row r="81" spans="1:65" ht="34.5" customHeight="1" x14ac:dyDescent="0.25">
      <c r="A81" s="46"/>
      <c r="B81" s="150"/>
      <c r="C81" s="715"/>
      <c r="D81" s="716"/>
      <c r="E81" s="326"/>
      <c r="F81" s="309"/>
      <c r="G81" s="376">
        <f t="shared" si="38"/>
        <v>0</v>
      </c>
      <c r="H81" s="150"/>
      <c r="I81" s="150"/>
      <c r="J81" s="280"/>
      <c r="K81" s="525"/>
      <c r="L81" s="369"/>
      <c r="M81" s="467"/>
      <c r="N81" s="280"/>
      <c r="O81" s="150"/>
      <c r="P81" s="309"/>
      <c r="Q81" s="376">
        <f t="shared" si="42"/>
        <v>1900</v>
      </c>
      <c r="R81" s="466">
        <f t="shared" si="43"/>
        <v>0</v>
      </c>
      <c r="S81" s="150"/>
      <c r="T81" s="150"/>
      <c r="U81" s="376">
        <f t="shared" si="44"/>
        <v>0</v>
      </c>
      <c r="V81" s="150"/>
      <c r="W81" s="150"/>
      <c r="X81" s="480"/>
      <c r="Y81" s="376" t="str">
        <f t="shared" si="45"/>
        <v>NO OBLIGATORIA</v>
      </c>
      <c r="Z81" s="376" t="str">
        <f t="shared" si="39"/>
        <v xml:space="preserve"> </v>
      </c>
      <c r="AA81" s="376" t="str">
        <f t="shared" si="40"/>
        <v xml:space="preserve"> </v>
      </c>
      <c r="AB81" s="376" t="str">
        <f t="shared" si="30"/>
        <v xml:space="preserve"> </v>
      </c>
      <c r="AC81" s="376" t="str">
        <f t="shared" si="31"/>
        <v xml:space="preserve"> </v>
      </c>
      <c r="AD81" s="376" t="str">
        <f t="shared" si="32"/>
        <v xml:space="preserve"> </v>
      </c>
      <c r="AE81" s="376">
        <f t="shared" si="41"/>
        <v>0</v>
      </c>
      <c r="AF81" s="376">
        <f t="shared" si="33"/>
        <v>-4</v>
      </c>
      <c r="AG81" s="376" t="b">
        <f t="shared" si="34"/>
        <v>0</v>
      </c>
      <c r="AH81" s="150"/>
      <c r="AI81" s="376">
        <f t="shared" si="35"/>
        <v>0</v>
      </c>
      <c r="AJ81" s="376">
        <f t="shared" si="36"/>
        <v>-4</v>
      </c>
      <c r="AK81" s="376" t="b">
        <f t="shared" si="37"/>
        <v>0</v>
      </c>
      <c r="AL81" s="328" t="str">
        <f t="shared" si="46"/>
        <v xml:space="preserve"> </v>
      </c>
      <c r="AM81" s="331" t="str">
        <f t="shared" si="47"/>
        <v>N/A</v>
      </c>
      <c r="AN81" s="207"/>
      <c r="AO81" s="207"/>
      <c r="AP81" s="207"/>
      <c r="BM81" s="44"/>
    </row>
    <row r="82" spans="1:65" ht="34.5" customHeight="1" x14ac:dyDescent="0.25">
      <c r="A82" s="46"/>
      <c r="B82" s="150"/>
      <c r="C82" s="715"/>
      <c r="D82" s="716"/>
      <c r="E82" s="326"/>
      <c r="F82" s="309"/>
      <c r="G82" s="376">
        <f t="shared" si="38"/>
        <v>0</v>
      </c>
      <c r="H82" s="150"/>
      <c r="I82" s="150"/>
      <c r="J82" s="280"/>
      <c r="K82" s="525"/>
      <c r="L82" s="369"/>
      <c r="M82" s="467"/>
      <c r="N82" s="280"/>
      <c r="O82" s="150"/>
      <c r="P82" s="309"/>
      <c r="Q82" s="376">
        <f t="shared" si="42"/>
        <v>1900</v>
      </c>
      <c r="R82" s="466">
        <f t="shared" si="43"/>
        <v>0</v>
      </c>
      <c r="S82" s="150"/>
      <c r="T82" s="150"/>
      <c r="U82" s="376">
        <f t="shared" si="44"/>
        <v>0</v>
      </c>
      <c r="V82" s="150"/>
      <c r="W82" s="150"/>
      <c r="X82" s="480"/>
      <c r="Y82" s="376" t="str">
        <f t="shared" si="45"/>
        <v>NO OBLIGATORIA</v>
      </c>
      <c r="Z82" s="376" t="str">
        <f t="shared" si="39"/>
        <v xml:space="preserve"> </v>
      </c>
      <c r="AA82" s="376" t="str">
        <f t="shared" si="40"/>
        <v xml:space="preserve"> </v>
      </c>
      <c r="AB82" s="376" t="str">
        <f t="shared" si="30"/>
        <v xml:space="preserve"> </v>
      </c>
      <c r="AC82" s="376" t="str">
        <f t="shared" si="31"/>
        <v xml:space="preserve"> </v>
      </c>
      <c r="AD82" s="376" t="str">
        <f t="shared" si="32"/>
        <v xml:space="preserve"> </v>
      </c>
      <c r="AE82" s="376">
        <f t="shared" si="41"/>
        <v>0</v>
      </c>
      <c r="AF82" s="376">
        <f t="shared" si="33"/>
        <v>-4</v>
      </c>
      <c r="AG82" s="376" t="b">
        <f t="shared" si="34"/>
        <v>0</v>
      </c>
      <c r="AH82" s="150"/>
      <c r="AI82" s="376">
        <f t="shared" si="35"/>
        <v>0</v>
      </c>
      <c r="AJ82" s="376">
        <f t="shared" si="36"/>
        <v>-4</v>
      </c>
      <c r="AK82" s="376" t="b">
        <f t="shared" si="37"/>
        <v>0</v>
      </c>
      <c r="AL82" s="328" t="str">
        <f t="shared" si="46"/>
        <v xml:space="preserve"> </v>
      </c>
      <c r="AM82" s="331" t="str">
        <f t="shared" si="47"/>
        <v>N/A</v>
      </c>
      <c r="AN82" s="207"/>
      <c r="AO82" s="207"/>
      <c r="AP82" s="207"/>
      <c r="BM82" s="44"/>
    </row>
    <row r="83" spans="1:65" ht="34.5" customHeight="1" x14ac:dyDescent="0.25">
      <c r="A83" s="46"/>
      <c r="B83" s="150"/>
      <c r="C83" s="715"/>
      <c r="D83" s="716"/>
      <c r="E83" s="326"/>
      <c r="F83" s="309"/>
      <c r="G83" s="376">
        <f t="shared" si="38"/>
        <v>0</v>
      </c>
      <c r="H83" s="150"/>
      <c r="I83" s="150"/>
      <c r="J83" s="280"/>
      <c r="K83" s="525"/>
      <c r="L83" s="369"/>
      <c r="M83" s="467"/>
      <c r="N83" s="280"/>
      <c r="O83" s="150"/>
      <c r="P83" s="309"/>
      <c r="Q83" s="376">
        <f t="shared" si="42"/>
        <v>1900</v>
      </c>
      <c r="R83" s="466">
        <f t="shared" si="43"/>
        <v>0</v>
      </c>
      <c r="S83" s="150"/>
      <c r="T83" s="150"/>
      <c r="U83" s="376">
        <f t="shared" si="44"/>
        <v>0</v>
      </c>
      <c r="V83" s="150"/>
      <c r="W83" s="150"/>
      <c r="X83" s="480"/>
      <c r="Y83" s="376" t="str">
        <f t="shared" si="45"/>
        <v>NO OBLIGATORIA</v>
      </c>
      <c r="Z83" s="376" t="str">
        <f t="shared" si="39"/>
        <v xml:space="preserve"> </v>
      </c>
      <c r="AA83" s="376" t="str">
        <f t="shared" si="40"/>
        <v xml:space="preserve"> </v>
      </c>
      <c r="AB83" s="376" t="str">
        <f t="shared" si="30"/>
        <v xml:space="preserve"> </v>
      </c>
      <c r="AC83" s="376" t="str">
        <f t="shared" si="31"/>
        <v xml:space="preserve"> </v>
      </c>
      <c r="AD83" s="376" t="str">
        <f t="shared" si="32"/>
        <v xml:space="preserve"> </v>
      </c>
      <c r="AE83" s="376">
        <f t="shared" si="41"/>
        <v>0</v>
      </c>
      <c r="AF83" s="376">
        <f t="shared" si="33"/>
        <v>-4</v>
      </c>
      <c r="AG83" s="376" t="b">
        <f t="shared" si="34"/>
        <v>0</v>
      </c>
      <c r="AH83" s="150"/>
      <c r="AI83" s="376">
        <f t="shared" si="35"/>
        <v>0</v>
      </c>
      <c r="AJ83" s="376">
        <f t="shared" si="36"/>
        <v>-4</v>
      </c>
      <c r="AK83" s="376" t="b">
        <f t="shared" si="37"/>
        <v>0</v>
      </c>
      <c r="AL83" s="328" t="str">
        <f t="shared" si="46"/>
        <v xml:space="preserve"> </v>
      </c>
      <c r="AM83" s="331" t="str">
        <f t="shared" si="47"/>
        <v>N/A</v>
      </c>
      <c r="AN83" s="207"/>
      <c r="AO83" s="207"/>
      <c r="AP83" s="207"/>
      <c r="BM83" s="44"/>
    </row>
    <row r="84" spans="1:65" ht="34.5" customHeight="1" x14ac:dyDescent="0.25">
      <c r="A84" s="46"/>
      <c r="B84" s="150"/>
      <c r="C84" s="715"/>
      <c r="D84" s="716"/>
      <c r="E84" s="326"/>
      <c r="F84" s="309"/>
      <c r="G84" s="376">
        <f t="shared" si="38"/>
        <v>0</v>
      </c>
      <c r="H84" s="150"/>
      <c r="I84" s="150"/>
      <c r="J84" s="280"/>
      <c r="K84" s="525"/>
      <c r="L84" s="369"/>
      <c r="M84" s="467"/>
      <c r="N84" s="280"/>
      <c r="O84" s="150"/>
      <c r="P84" s="309"/>
      <c r="Q84" s="376">
        <f t="shared" si="42"/>
        <v>1900</v>
      </c>
      <c r="R84" s="466">
        <f t="shared" si="43"/>
        <v>0</v>
      </c>
      <c r="S84" s="150"/>
      <c r="T84" s="150"/>
      <c r="U84" s="376">
        <f t="shared" si="44"/>
        <v>0</v>
      </c>
      <c r="V84" s="150"/>
      <c r="W84" s="150"/>
      <c r="X84" s="480"/>
      <c r="Y84" s="376" t="str">
        <f t="shared" si="45"/>
        <v>NO OBLIGATORIA</v>
      </c>
      <c r="Z84" s="376" t="str">
        <f t="shared" si="39"/>
        <v xml:space="preserve"> </v>
      </c>
      <c r="AA84" s="376" t="str">
        <f t="shared" si="40"/>
        <v xml:space="preserve"> </v>
      </c>
      <c r="AB84" s="376" t="str">
        <f t="shared" si="30"/>
        <v xml:space="preserve"> </v>
      </c>
      <c r="AC84" s="376" t="str">
        <f t="shared" si="31"/>
        <v xml:space="preserve"> </v>
      </c>
      <c r="AD84" s="376" t="str">
        <f t="shared" si="32"/>
        <v xml:space="preserve"> </v>
      </c>
      <c r="AE84" s="376">
        <f t="shared" si="41"/>
        <v>0</v>
      </c>
      <c r="AF84" s="376">
        <f t="shared" si="33"/>
        <v>-4</v>
      </c>
      <c r="AG84" s="376" t="b">
        <f t="shared" si="34"/>
        <v>0</v>
      </c>
      <c r="AH84" s="150"/>
      <c r="AI84" s="376">
        <f t="shared" si="35"/>
        <v>0</v>
      </c>
      <c r="AJ84" s="376">
        <f t="shared" si="36"/>
        <v>-4</v>
      </c>
      <c r="AK84" s="376" t="b">
        <f t="shared" si="37"/>
        <v>0</v>
      </c>
      <c r="AL84" s="328" t="str">
        <f t="shared" si="46"/>
        <v xml:space="preserve"> </v>
      </c>
      <c r="AM84" s="331" t="str">
        <f t="shared" si="47"/>
        <v>N/A</v>
      </c>
      <c r="AN84" s="207"/>
      <c r="AO84" s="207"/>
      <c r="AP84" s="207"/>
      <c r="BM84" s="44"/>
    </row>
    <row r="85" spans="1:65" ht="34.5" customHeight="1" x14ac:dyDescent="0.25">
      <c r="A85" s="46"/>
      <c r="B85" s="150"/>
      <c r="C85" s="715"/>
      <c r="D85" s="716"/>
      <c r="E85" s="326"/>
      <c r="F85" s="309"/>
      <c r="G85" s="376">
        <f t="shared" si="38"/>
        <v>0</v>
      </c>
      <c r="H85" s="150"/>
      <c r="I85" s="150"/>
      <c r="J85" s="280"/>
      <c r="K85" s="525"/>
      <c r="L85" s="369"/>
      <c r="M85" s="467"/>
      <c r="N85" s="280"/>
      <c r="O85" s="150"/>
      <c r="P85" s="309"/>
      <c r="Q85" s="376">
        <f t="shared" si="42"/>
        <v>1900</v>
      </c>
      <c r="R85" s="466">
        <f t="shared" si="43"/>
        <v>0</v>
      </c>
      <c r="S85" s="150"/>
      <c r="T85" s="150"/>
      <c r="U85" s="376">
        <f t="shared" si="44"/>
        <v>0</v>
      </c>
      <c r="V85" s="150"/>
      <c r="W85" s="150"/>
      <c r="X85" s="480"/>
      <c r="Y85" s="376" t="str">
        <f t="shared" si="45"/>
        <v>NO OBLIGATORIA</v>
      </c>
      <c r="Z85" s="376" t="str">
        <f t="shared" si="39"/>
        <v xml:space="preserve"> </v>
      </c>
      <c r="AA85" s="376" t="str">
        <f t="shared" si="40"/>
        <v xml:space="preserve"> </v>
      </c>
      <c r="AB85" s="376" t="str">
        <f t="shared" si="30"/>
        <v xml:space="preserve"> </v>
      </c>
      <c r="AC85" s="376" t="str">
        <f t="shared" si="31"/>
        <v xml:space="preserve"> </v>
      </c>
      <c r="AD85" s="376" t="str">
        <f t="shared" si="32"/>
        <v xml:space="preserve"> </v>
      </c>
      <c r="AE85" s="376">
        <f t="shared" si="41"/>
        <v>0</v>
      </c>
      <c r="AF85" s="376">
        <f t="shared" si="33"/>
        <v>-4</v>
      </c>
      <c r="AG85" s="376" t="b">
        <f t="shared" si="34"/>
        <v>0</v>
      </c>
      <c r="AH85" s="150"/>
      <c r="AI85" s="376">
        <f t="shared" si="35"/>
        <v>0</v>
      </c>
      <c r="AJ85" s="376">
        <f t="shared" si="36"/>
        <v>-4</v>
      </c>
      <c r="AK85" s="376" t="b">
        <f t="shared" si="37"/>
        <v>0</v>
      </c>
      <c r="AL85" s="328" t="str">
        <f t="shared" si="46"/>
        <v xml:space="preserve"> </v>
      </c>
      <c r="AM85" s="331" t="str">
        <f t="shared" si="47"/>
        <v>N/A</v>
      </c>
      <c r="AN85" s="207"/>
      <c r="AO85" s="207"/>
      <c r="AP85" s="207"/>
      <c r="BM85" s="44"/>
    </row>
    <row r="86" spans="1:65" ht="34.5" customHeight="1" x14ac:dyDescent="0.25">
      <c r="A86" s="46"/>
      <c r="B86" s="150"/>
      <c r="C86" s="715"/>
      <c r="D86" s="716"/>
      <c r="E86" s="326"/>
      <c r="F86" s="309"/>
      <c r="G86" s="376">
        <f t="shared" si="38"/>
        <v>0</v>
      </c>
      <c r="H86" s="150"/>
      <c r="I86" s="150"/>
      <c r="J86" s="280"/>
      <c r="K86" s="525"/>
      <c r="L86" s="369"/>
      <c r="M86" s="467"/>
      <c r="N86" s="280"/>
      <c r="O86" s="150"/>
      <c r="P86" s="309"/>
      <c r="Q86" s="376">
        <f t="shared" si="42"/>
        <v>1900</v>
      </c>
      <c r="R86" s="466">
        <f t="shared" si="43"/>
        <v>0</v>
      </c>
      <c r="S86" s="150"/>
      <c r="T86" s="150"/>
      <c r="U86" s="376">
        <f t="shared" si="44"/>
        <v>0</v>
      </c>
      <c r="V86" s="150"/>
      <c r="W86" s="150"/>
      <c r="X86" s="480"/>
      <c r="Y86" s="376" t="str">
        <f t="shared" si="45"/>
        <v>NO OBLIGATORIA</v>
      </c>
      <c r="Z86" s="376" t="str">
        <f t="shared" si="39"/>
        <v xml:space="preserve"> </v>
      </c>
      <c r="AA86" s="376" t="str">
        <f t="shared" si="40"/>
        <v xml:space="preserve"> </v>
      </c>
      <c r="AB86" s="376" t="str">
        <f t="shared" si="30"/>
        <v xml:space="preserve"> </v>
      </c>
      <c r="AC86" s="376" t="str">
        <f t="shared" si="31"/>
        <v xml:space="preserve"> </v>
      </c>
      <c r="AD86" s="376" t="str">
        <f t="shared" si="32"/>
        <v xml:space="preserve"> </v>
      </c>
      <c r="AE86" s="376">
        <f t="shared" si="41"/>
        <v>0</v>
      </c>
      <c r="AF86" s="376">
        <f t="shared" si="33"/>
        <v>-4</v>
      </c>
      <c r="AG86" s="376" t="b">
        <f t="shared" si="34"/>
        <v>0</v>
      </c>
      <c r="AH86" s="150"/>
      <c r="AI86" s="376">
        <f t="shared" si="35"/>
        <v>0</v>
      </c>
      <c r="AJ86" s="376">
        <f t="shared" si="36"/>
        <v>-4</v>
      </c>
      <c r="AK86" s="376" t="b">
        <f t="shared" si="37"/>
        <v>0</v>
      </c>
      <c r="AL86" s="328" t="str">
        <f t="shared" si="46"/>
        <v xml:space="preserve"> </v>
      </c>
      <c r="AM86" s="331" t="str">
        <f t="shared" si="47"/>
        <v>N/A</v>
      </c>
      <c r="AN86" s="207"/>
      <c r="AO86" s="207"/>
      <c r="AP86" s="207"/>
      <c r="BM86" s="44"/>
    </row>
    <row r="87" spans="1:65" ht="34.5" customHeight="1" x14ac:dyDescent="0.25">
      <c r="A87" s="46"/>
      <c r="B87" s="150"/>
      <c r="C87" s="715"/>
      <c r="D87" s="716"/>
      <c r="E87" s="326"/>
      <c r="F87" s="309"/>
      <c r="G87" s="376">
        <f t="shared" si="38"/>
        <v>0</v>
      </c>
      <c r="H87" s="150"/>
      <c r="I87" s="150"/>
      <c r="J87" s="280"/>
      <c r="K87" s="525"/>
      <c r="L87" s="369"/>
      <c r="M87" s="467"/>
      <c r="N87" s="280"/>
      <c r="O87" s="150"/>
      <c r="P87" s="309"/>
      <c r="Q87" s="376">
        <f t="shared" si="42"/>
        <v>1900</v>
      </c>
      <c r="R87" s="466">
        <f t="shared" si="43"/>
        <v>0</v>
      </c>
      <c r="S87" s="150"/>
      <c r="T87" s="150"/>
      <c r="U87" s="376">
        <f t="shared" si="44"/>
        <v>0</v>
      </c>
      <c r="V87" s="150"/>
      <c r="W87" s="150"/>
      <c r="X87" s="480"/>
      <c r="Y87" s="376" t="str">
        <f t="shared" si="45"/>
        <v>NO OBLIGATORIA</v>
      </c>
      <c r="Z87" s="376" t="str">
        <f t="shared" si="39"/>
        <v xml:space="preserve"> </v>
      </c>
      <c r="AA87" s="376" t="str">
        <f t="shared" si="40"/>
        <v xml:space="preserve"> </v>
      </c>
      <c r="AB87" s="376" t="str">
        <f t="shared" si="30"/>
        <v xml:space="preserve"> </v>
      </c>
      <c r="AC87" s="376" t="str">
        <f t="shared" si="31"/>
        <v xml:space="preserve"> </v>
      </c>
      <c r="AD87" s="376" t="str">
        <f t="shared" si="32"/>
        <v xml:space="preserve"> </v>
      </c>
      <c r="AE87" s="376">
        <f t="shared" si="41"/>
        <v>0</v>
      </c>
      <c r="AF87" s="376">
        <f t="shared" si="33"/>
        <v>-4</v>
      </c>
      <c r="AG87" s="376" t="b">
        <f t="shared" si="34"/>
        <v>0</v>
      </c>
      <c r="AH87" s="150"/>
      <c r="AI87" s="376">
        <f t="shared" si="35"/>
        <v>0</v>
      </c>
      <c r="AJ87" s="376">
        <f t="shared" si="36"/>
        <v>-4</v>
      </c>
      <c r="AK87" s="376" t="b">
        <f t="shared" si="37"/>
        <v>0</v>
      </c>
      <c r="AL87" s="328" t="str">
        <f t="shared" si="46"/>
        <v xml:space="preserve"> </v>
      </c>
      <c r="AM87" s="331" t="str">
        <f t="shared" si="47"/>
        <v>N/A</v>
      </c>
      <c r="AN87" s="207"/>
      <c r="AO87" s="207"/>
      <c r="AP87" s="207"/>
      <c r="BM87" s="44"/>
    </row>
    <row r="88" spans="1:65" ht="34.5" customHeight="1" x14ac:dyDescent="0.25">
      <c r="A88" s="46"/>
      <c r="B88" s="150"/>
      <c r="C88" s="715"/>
      <c r="D88" s="716"/>
      <c r="E88" s="326"/>
      <c r="F88" s="309"/>
      <c r="G88" s="376">
        <f t="shared" si="38"/>
        <v>0</v>
      </c>
      <c r="H88" s="150"/>
      <c r="I88" s="150"/>
      <c r="J88" s="280"/>
      <c r="K88" s="525"/>
      <c r="L88" s="369"/>
      <c r="M88" s="467"/>
      <c r="N88" s="280"/>
      <c r="O88" s="150"/>
      <c r="P88" s="309"/>
      <c r="Q88" s="376">
        <f t="shared" si="42"/>
        <v>1900</v>
      </c>
      <c r="R88" s="466">
        <f t="shared" si="43"/>
        <v>0</v>
      </c>
      <c r="S88" s="150"/>
      <c r="T88" s="150"/>
      <c r="U88" s="376">
        <f t="shared" si="44"/>
        <v>0</v>
      </c>
      <c r="V88" s="150"/>
      <c r="W88" s="150"/>
      <c r="X88" s="480"/>
      <c r="Y88" s="376" t="str">
        <f t="shared" si="45"/>
        <v>NO OBLIGATORIA</v>
      </c>
      <c r="Z88" s="376" t="str">
        <f t="shared" si="39"/>
        <v xml:space="preserve"> </v>
      </c>
      <c r="AA88" s="376" t="str">
        <f t="shared" si="40"/>
        <v xml:space="preserve"> </v>
      </c>
      <c r="AB88" s="376" t="str">
        <f t="shared" si="30"/>
        <v xml:space="preserve"> </v>
      </c>
      <c r="AC88" s="376" t="str">
        <f t="shared" si="31"/>
        <v xml:space="preserve"> </v>
      </c>
      <c r="AD88" s="376" t="str">
        <f t="shared" si="32"/>
        <v xml:space="preserve"> </v>
      </c>
      <c r="AE88" s="376">
        <f t="shared" si="41"/>
        <v>0</v>
      </c>
      <c r="AF88" s="376">
        <f t="shared" si="33"/>
        <v>-4</v>
      </c>
      <c r="AG88" s="376" t="b">
        <f t="shared" si="34"/>
        <v>0</v>
      </c>
      <c r="AH88" s="150"/>
      <c r="AI88" s="376">
        <f t="shared" si="35"/>
        <v>0</v>
      </c>
      <c r="AJ88" s="376">
        <f t="shared" si="36"/>
        <v>-4</v>
      </c>
      <c r="AK88" s="376" t="b">
        <f t="shared" si="37"/>
        <v>0</v>
      </c>
      <c r="AL88" s="328" t="str">
        <f t="shared" si="46"/>
        <v xml:space="preserve"> </v>
      </c>
      <c r="AM88" s="331" t="str">
        <f t="shared" si="47"/>
        <v>N/A</v>
      </c>
      <c r="AN88" s="207"/>
      <c r="AO88" s="207"/>
      <c r="AP88" s="207"/>
      <c r="BM88" s="44"/>
    </row>
    <row r="89" spans="1:65" ht="34.5" customHeight="1" x14ac:dyDescent="0.25">
      <c r="A89" s="46"/>
      <c r="B89" s="150"/>
      <c r="C89" s="715"/>
      <c r="D89" s="716"/>
      <c r="E89" s="326"/>
      <c r="F89" s="309"/>
      <c r="G89" s="376">
        <f t="shared" si="38"/>
        <v>0</v>
      </c>
      <c r="H89" s="150"/>
      <c r="I89" s="150"/>
      <c r="J89" s="280"/>
      <c r="K89" s="525"/>
      <c r="L89" s="369"/>
      <c r="M89" s="467"/>
      <c r="N89" s="280"/>
      <c r="O89" s="150"/>
      <c r="P89" s="309"/>
      <c r="Q89" s="376">
        <f t="shared" si="42"/>
        <v>1900</v>
      </c>
      <c r="R89" s="466">
        <f t="shared" si="43"/>
        <v>0</v>
      </c>
      <c r="S89" s="150"/>
      <c r="T89" s="150"/>
      <c r="U89" s="376">
        <f t="shared" si="44"/>
        <v>0</v>
      </c>
      <c r="V89" s="150"/>
      <c r="W89" s="150"/>
      <c r="X89" s="480"/>
      <c r="Y89" s="376" t="str">
        <f t="shared" si="45"/>
        <v>NO OBLIGATORIA</v>
      </c>
      <c r="Z89" s="376" t="str">
        <f t="shared" si="39"/>
        <v xml:space="preserve"> </v>
      </c>
      <c r="AA89" s="376" t="str">
        <f t="shared" si="40"/>
        <v xml:space="preserve"> </v>
      </c>
      <c r="AB89" s="376" t="str">
        <f t="shared" si="30"/>
        <v xml:space="preserve"> </v>
      </c>
      <c r="AC89" s="376" t="str">
        <f t="shared" si="31"/>
        <v xml:space="preserve"> </v>
      </c>
      <c r="AD89" s="376" t="str">
        <f t="shared" si="32"/>
        <v xml:space="preserve"> </v>
      </c>
      <c r="AE89" s="376">
        <f t="shared" si="41"/>
        <v>0</v>
      </c>
      <c r="AF89" s="376">
        <f t="shared" si="33"/>
        <v>-4</v>
      </c>
      <c r="AG89" s="376" t="b">
        <f t="shared" si="34"/>
        <v>0</v>
      </c>
      <c r="AH89" s="150"/>
      <c r="AI89" s="376">
        <f t="shared" si="35"/>
        <v>0</v>
      </c>
      <c r="AJ89" s="376">
        <f t="shared" si="36"/>
        <v>-4</v>
      </c>
      <c r="AK89" s="376" t="b">
        <f t="shared" si="37"/>
        <v>0</v>
      </c>
      <c r="AL89" s="328" t="str">
        <f t="shared" si="46"/>
        <v xml:space="preserve"> </v>
      </c>
      <c r="AM89" s="331" t="str">
        <f t="shared" si="47"/>
        <v>N/A</v>
      </c>
      <c r="AN89" s="307" t="s">
        <v>196</v>
      </c>
      <c r="AO89" s="207"/>
      <c r="AP89" s="207"/>
      <c r="BM89" s="44"/>
    </row>
    <row r="90" spans="1:65" ht="34.5" customHeight="1" x14ac:dyDescent="0.25">
      <c r="A90" s="46"/>
      <c r="B90" s="150"/>
      <c r="C90" s="715"/>
      <c r="D90" s="716"/>
      <c r="E90" s="326"/>
      <c r="F90" s="309"/>
      <c r="G90" s="376">
        <f t="shared" si="38"/>
        <v>0</v>
      </c>
      <c r="H90" s="150"/>
      <c r="I90" s="150"/>
      <c r="J90" s="280"/>
      <c r="K90" s="525"/>
      <c r="L90" s="369"/>
      <c r="M90" s="467"/>
      <c r="N90" s="280"/>
      <c r="O90" s="150"/>
      <c r="P90" s="309"/>
      <c r="Q90" s="376">
        <f t="shared" si="42"/>
        <v>1900</v>
      </c>
      <c r="R90" s="466">
        <f t="shared" si="43"/>
        <v>0</v>
      </c>
      <c r="S90" s="150"/>
      <c r="T90" s="150"/>
      <c r="U90" s="376">
        <f t="shared" si="44"/>
        <v>0</v>
      </c>
      <c r="V90" s="150"/>
      <c r="W90" s="150"/>
      <c r="X90" s="480"/>
      <c r="Y90" s="376" t="str">
        <f t="shared" si="45"/>
        <v>NO OBLIGATORIA</v>
      </c>
      <c r="Z90" s="376" t="str">
        <f t="shared" si="39"/>
        <v xml:space="preserve"> </v>
      </c>
      <c r="AA90" s="376" t="str">
        <f t="shared" si="40"/>
        <v xml:space="preserve"> </v>
      </c>
      <c r="AB90" s="376" t="str">
        <f t="shared" si="30"/>
        <v xml:space="preserve"> </v>
      </c>
      <c r="AC90" s="376" t="str">
        <f t="shared" si="31"/>
        <v xml:space="preserve"> </v>
      </c>
      <c r="AD90" s="376" t="str">
        <f t="shared" si="32"/>
        <v xml:space="preserve"> </v>
      </c>
      <c r="AE90" s="376">
        <f t="shared" si="41"/>
        <v>0</v>
      </c>
      <c r="AF90" s="376">
        <f t="shared" si="33"/>
        <v>-4</v>
      </c>
      <c r="AG90" s="376" t="b">
        <f t="shared" si="34"/>
        <v>0</v>
      </c>
      <c r="AH90" s="150"/>
      <c r="AI90" s="376">
        <f t="shared" si="35"/>
        <v>0</v>
      </c>
      <c r="AJ90" s="376">
        <f t="shared" si="36"/>
        <v>-4</v>
      </c>
      <c r="AK90" s="376" t="b">
        <f t="shared" si="37"/>
        <v>0</v>
      </c>
      <c r="AL90" s="328" t="str">
        <f t="shared" si="46"/>
        <v xml:space="preserve"> </v>
      </c>
      <c r="AM90" s="331" t="str">
        <f t="shared" si="47"/>
        <v>N/A</v>
      </c>
      <c r="AN90" s="307" t="s">
        <v>195</v>
      </c>
      <c r="AO90" s="207"/>
      <c r="AP90" s="207"/>
      <c r="BM90" s="44"/>
    </row>
    <row r="91" spans="1:65" ht="34.5" customHeight="1" x14ac:dyDescent="0.25">
      <c r="A91" s="46"/>
      <c r="B91" s="150"/>
      <c r="C91" s="715"/>
      <c r="D91" s="716"/>
      <c r="E91" s="326"/>
      <c r="F91" s="309"/>
      <c r="G91" s="376">
        <f t="shared" si="38"/>
        <v>0</v>
      </c>
      <c r="H91" s="150"/>
      <c r="I91" s="150"/>
      <c r="J91" s="280"/>
      <c r="K91" s="525"/>
      <c r="L91" s="369"/>
      <c r="M91" s="467"/>
      <c r="N91" s="280"/>
      <c r="O91" s="150"/>
      <c r="P91" s="309"/>
      <c r="Q91" s="376">
        <f t="shared" si="42"/>
        <v>1900</v>
      </c>
      <c r="R91" s="466">
        <f t="shared" si="43"/>
        <v>0</v>
      </c>
      <c r="S91" s="150"/>
      <c r="T91" s="150"/>
      <c r="U91" s="376">
        <f t="shared" si="44"/>
        <v>0</v>
      </c>
      <c r="V91" s="150"/>
      <c r="W91" s="150"/>
      <c r="X91" s="480"/>
      <c r="Y91" s="376" t="str">
        <f t="shared" si="45"/>
        <v>NO OBLIGATORIA</v>
      </c>
      <c r="Z91" s="376" t="str">
        <f t="shared" si="39"/>
        <v xml:space="preserve"> </v>
      </c>
      <c r="AA91" s="376" t="str">
        <f t="shared" si="40"/>
        <v xml:space="preserve"> </v>
      </c>
      <c r="AB91" s="376" t="str">
        <f t="shared" si="30"/>
        <v xml:space="preserve"> </v>
      </c>
      <c r="AC91" s="376" t="str">
        <f t="shared" si="31"/>
        <v xml:space="preserve"> </v>
      </c>
      <c r="AD91" s="376" t="str">
        <f t="shared" si="32"/>
        <v xml:space="preserve"> </v>
      </c>
      <c r="AE91" s="376">
        <f t="shared" si="41"/>
        <v>0</v>
      </c>
      <c r="AF91" s="376">
        <f t="shared" si="33"/>
        <v>-4</v>
      </c>
      <c r="AG91" s="376" t="b">
        <f t="shared" si="34"/>
        <v>0</v>
      </c>
      <c r="AH91" s="150"/>
      <c r="AI91" s="376">
        <f t="shared" si="35"/>
        <v>0</v>
      </c>
      <c r="AJ91" s="376">
        <f t="shared" si="36"/>
        <v>-4</v>
      </c>
      <c r="AK91" s="376" t="b">
        <f t="shared" si="37"/>
        <v>0</v>
      </c>
      <c r="AL91" s="328" t="str">
        <f t="shared" si="46"/>
        <v xml:space="preserve"> </v>
      </c>
      <c r="AM91" s="331" t="str">
        <f t="shared" si="47"/>
        <v>N/A</v>
      </c>
      <c r="AN91"/>
      <c r="AO91" s="207"/>
      <c r="AP91" s="207"/>
      <c r="BM91" s="44"/>
    </row>
    <row r="92" spans="1:65" ht="34.5" customHeight="1" x14ac:dyDescent="0.25">
      <c r="A92" s="46"/>
      <c r="B92" s="150"/>
      <c r="C92" s="715"/>
      <c r="D92" s="716"/>
      <c r="E92" s="326"/>
      <c r="F92" s="309"/>
      <c r="G92" s="376">
        <f t="shared" si="38"/>
        <v>0</v>
      </c>
      <c r="H92" s="150"/>
      <c r="I92" s="150"/>
      <c r="J92" s="280"/>
      <c r="K92" s="525"/>
      <c r="L92" s="369"/>
      <c r="M92" s="467"/>
      <c r="N92" s="280"/>
      <c r="O92" s="150"/>
      <c r="P92" s="309"/>
      <c r="Q92" s="376">
        <f t="shared" si="42"/>
        <v>1900</v>
      </c>
      <c r="R92" s="466">
        <f t="shared" si="43"/>
        <v>0</v>
      </c>
      <c r="S92" s="150"/>
      <c r="T92" s="150"/>
      <c r="U92" s="376">
        <f t="shared" si="44"/>
        <v>0</v>
      </c>
      <c r="V92" s="150"/>
      <c r="W92" s="150"/>
      <c r="X92" s="480"/>
      <c r="Y92" s="376" t="str">
        <f t="shared" si="45"/>
        <v>NO OBLIGATORIA</v>
      </c>
      <c r="Z92" s="376" t="str">
        <f t="shared" si="39"/>
        <v xml:space="preserve"> </v>
      </c>
      <c r="AA92" s="376" t="str">
        <f t="shared" si="40"/>
        <v xml:space="preserve"> </v>
      </c>
      <c r="AB92" s="376" t="str">
        <f t="shared" si="30"/>
        <v xml:space="preserve"> </v>
      </c>
      <c r="AC92" s="376" t="str">
        <f t="shared" si="31"/>
        <v xml:space="preserve"> </v>
      </c>
      <c r="AD92" s="376" t="str">
        <f t="shared" si="32"/>
        <v xml:space="preserve"> </v>
      </c>
      <c r="AE92" s="376">
        <f t="shared" si="41"/>
        <v>0</v>
      </c>
      <c r="AF92" s="376">
        <f t="shared" si="33"/>
        <v>-4</v>
      </c>
      <c r="AG92" s="376" t="b">
        <f t="shared" si="34"/>
        <v>0</v>
      </c>
      <c r="AH92" s="150"/>
      <c r="AI92" s="376">
        <f t="shared" si="35"/>
        <v>0</v>
      </c>
      <c r="AJ92" s="376">
        <f t="shared" si="36"/>
        <v>-4</v>
      </c>
      <c r="AK92" s="376" t="b">
        <f t="shared" si="37"/>
        <v>0</v>
      </c>
      <c r="AL92" s="328" t="str">
        <f t="shared" si="46"/>
        <v xml:space="preserve"> </v>
      </c>
      <c r="AM92" s="331" t="str">
        <f t="shared" si="47"/>
        <v>N/A</v>
      </c>
      <c r="AN92"/>
      <c r="AO92" s="207"/>
      <c r="AP92" s="207"/>
      <c r="BM92" s="44"/>
    </row>
    <row r="93" spans="1:65" ht="34.5" customHeight="1" x14ac:dyDescent="0.25">
      <c r="A93" s="46"/>
      <c r="B93" s="150"/>
      <c r="C93" s="715"/>
      <c r="D93" s="716"/>
      <c r="E93" s="326"/>
      <c r="F93" s="309"/>
      <c r="G93" s="376">
        <f t="shared" si="38"/>
        <v>0</v>
      </c>
      <c r="H93" s="150"/>
      <c r="I93" s="150"/>
      <c r="J93" s="280"/>
      <c r="K93" s="525"/>
      <c r="L93" s="369"/>
      <c r="M93" s="467"/>
      <c r="N93" s="280"/>
      <c r="O93" s="150"/>
      <c r="P93" s="309"/>
      <c r="Q93" s="376">
        <f t="shared" si="42"/>
        <v>1900</v>
      </c>
      <c r="R93" s="466">
        <f t="shared" si="43"/>
        <v>0</v>
      </c>
      <c r="S93" s="150"/>
      <c r="T93" s="150"/>
      <c r="U93" s="376">
        <f t="shared" si="44"/>
        <v>0</v>
      </c>
      <c r="V93" s="150"/>
      <c r="W93" s="150"/>
      <c r="X93" s="480"/>
      <c r="Y93" s="376" t="str">
        <f t="shared" si="45"/>
        <v>NO OBLIGATORIA</v>
      </c>
      <c r="Z93" s="376" t="str">
        <f t="shared" si="39"/>
        <v xml:space="preserve"> </v>
      </c>
      <c r="AA93" s="376" t="str">
        <f t="shared" si="40"/>
        <v xml:space="preserve"> </v>
      </c>
      <c r="AB93" s="376" t="str">
        <f t="shared" si="30"/>
        <v xml:space="preserve"> </v>
      </c>
      <c r="AC93" s="376" t="str">
        <f t="shared" si="31"/>
        <v xml:space="preserve"> </v>
      </c>
      <c r="AD93" s="376" t="str">
        <f t="shared" si="32"/>
        <v xml:space="preserve"> </v>
      </c>
      <c r="AE93" s="376">
        <f t="shared" si="41"/>
        <v>0</v>
      </c>
      <c r="AF93" s="376">
        <f t="shared" si="33"/>
        <v>-4</v>
      </c>
      <c r="AG93" s="376" t="b">
        <f t="shared" si="34"/>
        <v>0</v>
      </c>
      <c r="AH93" s="150"/>
      <c r="AI93" s="376">
        <f t="shared" si="35"/>
        <v>0</v>
      </c>
      <c r="AJ93" s="376">
        <f t="shared" si="36"/>
        <v>-4</v>
      </c>
      <c r="AK93" s="376" t="b">
        <f t="shared" si="37"/>
        <v>0</v>
      </c>
      <c r="AL93" s="328" t="str">
        <f t="shared" si="46"/>
        <v xml:space="preserve"> </v>
      </c>
      <c r="AM93" s="331" t="str">
        <f t="shared" si="47"/>
        <v>N/A</v>
      </c>
      <c r="AN93" s="152" t="s">
        <v>344</v>
      </c>
      <c r="AO93" s="207"/>
      <c r="AP93" s="207"/>
      <c r="BM93" s="44"/>
    </row>
    <row r="94" spans="1:65" ht="34.5" customHeight="1" x14ac:dyDescent="0.25">
      <c r="A94" s="46"/>
      <c r="B94" s="150"/>
      <c r="C94" s="715"/>
      <c r="D94" s="716"/>
      <c r="E94" s="326"/>
      <c r="F94" s="309"/>
      <c r="G94" s="376">
        <f t="shared" si="38"/>
        <v>0</v>
      </c>
      <c r="H94" s="150"/>
      <c r="I94" s="150"/>
      <c r="J94" s="280"/>
      <c r="K94" s="525"/>
      <c r="L94" s="369"/>
      <c r="M94" s="467"/>
      <c r="N94" s="280"/>
      <c r="O94" s="150"/>
      <c r="P94" s="309"/>
      <c r="Q94" s="376">
        <f t="shared" si="42"/>
        <v>1900</v>
      </c>
      <c r="R94" s="466">
        <f t="shared" si="43"/>
        <v>0</v>
      </c>
      <c r="S94" s="150"/>
      <c r="T94" s="150"/>
      <c r="U94" s="376">
        <f t="shared" si="44"/>
        <v>0</v>
      </c>
      <c r="V94" s="150"/>
      <c r="W94" s="150"/>
      <c r="X94" s="480"/>
      <c r="Y94" s="376" t="str">
        <f t="shared" si="45"/>
        <v>NO OBLIGATORIA</v>
      </c>
      <c r="Z94" s="376" t="str">
        <f t="shared" si="39"/>
        <v xml:space="preserve"> </v>
      </c>
      <c r="AA94" s="376" t="str">
        <f t="shared" si="40"/>
        <v xml:space="preserve"> </v>
      </c>
      <c r="AB94" s="376" t="str">
        <f t="shared" si="30"/>
        <v xml:space="preserve"> </v>
      </c>
      <c r="AC94" s="376" t="str">
        <f t="shared" si="31"/>
        <v xml:space="preserve"> </v>
      </c>
      <c r="AD94" s="376" t="str">
        <f t="shared" si="32"/>
        <v xml:space="preserve"> </v>
      </c>
      <c r="AE94" s="376">
        <f t="shared" si="41"/>
        <v>0</v>
      </c>
      <c r="AF94" s="376">
        <f t="shared" si="33"/>
        <v>-4</v>
      </c>
      <c r="AG94" s="376" t="b">
        <f t="shared" si="34"/>
        <v>0</v>
      </c>
      <c r="AH94" s="150"/>
      <c r="AI94" s="376">
        <f t="shared" si="35"/>
        <v>0</v>
      </c>
      <c r="AJ94" s="376">
        <f t="shared" si="36"/>
        <v>-4</v>
      </c>
      <c r="AK94" s="376" t="b">
        <f t="shared" si="37"/>
        <v>0</v>
      </c>
      <c r="AL94" s="328" t="str">
        <f t="shared" si="46"/>
        <v xml:space="preserve"> </v>
      </c>
      <c r="AM94" s="331" t="str">
        <f t="shared" si="47"/>
        <v>N/A</v>
      </c>
      <c r="AN94" t="s">
        <v>343</v>
      </c>
      <c r="AO94" s="207"/>
      <c r="AP94" s="207"/>
      <c r="BM94" s="44"/>
    </row>
    <row r="95" spans="1:65" ht="34.5" customHeight="1" x14ac:dyDescent="0.25">
      <c r="A95" s="46"/>
      <c r="B95" s="150"/>
      <c r="C95" s="715"/>
      <c r="D95" s="716"/>
      <c r="E95" s="326"/>
      <c r="F95" s="309"/>
      <c r="G95" s="376">
        <f t="shared" si="38"/>
        <v>0</v>
      </c>
      <c r="H95" s="150"/>
      <c r="I95" s="150"/>
      <c r="J95" s="280"/>
      <c r="K95" s="525"/>
      <c r="L95" s="369"/>
      <c r="M95" s="467"/>
      <c r="N95" s="280"/>
      <c r="O95" s="150"/>
      <c r="P95" s="309"/>
      <c r="Q95" s="376">
        <f t="shared" si="42"/>
        <v>1900</v>
      </c>
      <c r="R95" s="466">
        <f t="shared" si="43"/>
        <v>0</v>
      </c>
      <c r="S95" s="150"/>
      <c r="T95" s="150"/>
      <c r="U95" s="376">
        <f t="shared" si="44"/>
        <v>0</v>
      </c>
      <c r="V95" s="150"/>
      <c r="W95" s="150"/>
      <c r="X95" s="480"/>
      <c r="Y95" s="376" t="str">
        <f t="shared" si="45"/>
        <v>NO OBLIGATORIA</v>
      </c>
      <c r="Z95" s="376" t="str">
        <f t="shared" si="39"/>
        <v xml:space="preserve"> </v>
      </c>
      <c r="AA95" s="376" t="str">
        <f t="shared" si="40"/>
        <v xml:space="preserve"> </v>
      </c>
      <c r="AB95" s="376" t="str">
        <f t="shared" si="30"/>
        <v xml:space="preserve"> </v>
      </c>
      <c r="AC95" s="376" t="str">
        <f t="shared" si="31"/>
        <v xml:space="preserve"> </v>
      </c>
      <c r="AD95" s="376" t="str">
        <f t="shared" si="32"/>
        <v xml:space="preserve"> </v>
      </c>
      <c r="AE95" s="376">
        <f t="shared" si="41"/>
        <v>0</v>
      </c>
      <c r="AF95" s="376">
        <f t="shared" si="33"/>
        <v>-4</v>
      </c>
      <c r="AG95" s="376" t="b">
        <f t="shared" si="34"/>
        <v>0</v>
      </c>
      <c r="AH95" s="150"/>
      <c r="AI95" s="376">
        <f t="shared" si="35"/>
        <v>0</v>
      </c>
      <c r="AJ95" s="376">
        <f t="shared" si="36"/>
        <v>-4</v>
      </c>
      <c r="AK95" s="376" t="b">
        <f t="shared" si="37"/>
        <v>0</v>
      </c>
      <c r="AL95" s="328" t="str">
        <f t="shared" si="46"/>
        <v xml:space="preserve"> </v>
      </c>
      <c r="AM95" s="331" t="str">
        <f t="shared" si="47"/>
        <v>N/A</v>
      </c>
      <c r="AN95" s="307" t="s">
        <v>342</v>
      </c>
      <c r="AO95" s="207"/>
      <c r="AP95" s="207"/>
      <c r="BM95" s="44"/>
    </row>
    <row r="96" spans="1:65" ht="34.5" customHeight="1" x14ac:dyDescent="0.25">
      <c r="A96" s="46"/>
      <c r="B96" s="150"/>
      <c r="C96" s="715"/>
      <c r="D96" s="716"/>
      <c r="E96" s="326"/>
      <c r="F96" s="309"/>
      <c r="G96" s="376">
        <f t="shared" si="38"/>
        <v>0</v>
      </c>
      <c r="H96" s="150"/>
      <c r="I96" s="150"/>
      <c r="J96" s="280"/>
      <c r="K96" s="525"/>
      <c r="L96" s="369"/>
      <c r="M96" s="467"/>
      <c r="N96" s="280"/>
      <c r="O96" s="150"/>
      <c r="P96" s="309"/>
      <c r="Q96" s="376">
        <f t="shared" si="42"/>
        <v>1900</v>
      </c>
      <c r="R96" s="466">
        <f t="shared" si="43"/>
        <v>0</v>
      </c>
      <c r="S96" s="150"/>
      <c r="T96" s="150"/>
      <c r="U96" s="376">
        <f t="shared" si="44"/>
        <v>0</v>
      </c>
      <c r="V96" s="150"/>
      <c r="W96" s="150"/>
      <c r="X96" s="480"/>
      <c r="Y96" s="376" t="str">
        <f t="shared" si="45"/>
        <v>NO OBLIGATORIA</v>
      </c>
      <c r="Z96" s="376" t="str">
        <f t="shared" si="39"/>
        <v xml:space="preserve"> </v>
      </c>
      <c r="AA96" s="376" t="str">
        <f t="shared" si="40"/>
        <v xml:space="preserve"> </v>
      </c>
      <c r="AB96" s="376" t="str">
        <f t="shared" ref="AB96:AB125" si="48">+IF(AND(Y96="NO OBLIGATORIA",U96&gt;=480),"OK"," ")</f>
        <v xml:space="preserve"> </v>
      </c>
      <c r="AC96" s="376" t="str">
        <f t="shared" ref="AC96:AC125" si="49">+IF(AND(W96="INTELECTUAL ",U96&gt;=240,Y96="DISCAPACIDAD"),"OK",IF(AND(Y96="DISCAPACIDAD",U96&gt;=300,W96&lt;&gt;"INTELECTUAL "),"OK"," "))</f>
        <v xml:space="preserve"> </v>
      </c>
      <c r="AD96" s="376" t="str">
        <f t="shared" ref="AD96:AD123" si="50">+IF(OR(Z96="OK",AA96="OK",AB96="OK",AC96="OK"),"PAGO",IF(OR(Y96="INVALIDEZ",Y96="OBLIGATORIA"),"PAGO"," "))</f>
        <v xml:space="preserve"> </v>
      </c>
      <c r="AE96" s="376">
        <f t="shared" si="41"/>
        <v>0</v>
      </c>
      <c r="AF96" s="376">
        <f t="shared" ref="AF96:AF123" si="51">AE96-4</f>
        <v>-4</v>
      </c>
      <c r="AG96" s="376" t="b">
        <f t="shared" ref="AG96:AG123" si="52">IF(AF96&gt;=30,"30",IF(AF96&gt;=0,AF96))</f>
        <v>0</v>
      </c>
      <c r="AH96" s="150"/>
      <c r="AI96" s="376">
        <f t="shared" ref="AI96:AI123" si="53">AH96/12</f>
        <v>0</v>
      </c>
      <c r="AJ96" s="376">
        <f t="shared" ref="AJ96:AJ123" si="54">AI96-4</f>
        <v>-4</v>
      </c>
      <c r="AK96" s="376" t="b">
        <f t="shared" ref="AK96:AK123" si="55">IF(AJ96&gt;=30,"30",IF(AJ96&gt;=0,AJ96))</f>
        <v>0</v>
      </c>
      <c r="AL96" s="328" t="str">
        <f t="shared" si="46"/>
        <v xml:space="preserve"> </v>
      </c>
      <c r="AM96" s="331" t="str">
        <f t="shared" si="47"/>
        <v>N/A</v>
      </c>
      <c r="AN96" s="307" t="s">
        <v>341</v>
      </c>
      <c r="AO96" s="207"/>
      <c r="AP96" s="207"/>
      <c r="BM96" s="44"/>
    </row>
    <row r="97" spans="1:65" ht="34.5" customHeight="1" x14ac:dyDescent="0.25">
      <c r="A97" s="46"/>
      <c r="B97" s="150"/>
      <c r="C97" s="715"/>
      <c r="D97" s="716"/>
      <c r="E97" s="326"/>
      <c r="F97" s="309"/>
      <c r="G97" s="376">
        <f t="shared" si="38"/>
        <v>0</v>
      </c>
      <c r="H97" s="150"/>
      <c r="I97" s="150"/>
      <c r="J97" s="280"/>
      <c r="K97" s="525"/>
      <c r="L97" s="369"/>
      <c r="M97" s="467"/>
      <c r="N97" s="280"/>
      <c r="O97" s="150"/>
      <c r="P97" s="309"/>
      <c r="Q97" s="376">
        <f t="shared" si="42"/>
        <v>1900</v>
      </c>
      <c r="R97" s="466">
        <f t="shared" si="43"/>
        <v>0</v>
      </c>
      <c r="S97" s="150"/>
      <c r="T97" s="150"/>
      <c r="U97" s="376">
        <f t="shared" si="44"/>
        <v>0</v>
      </c>
      <c r="V97" s="150"/>
      <c r="W97" s="150"/>
      <c r="X97" s="480"/>
      <c r="Y97" s="376" t="str">
        <f t="shared" si="45"/>
        <v>NO OBLIGATORIA</v>
      </c>
      <c r="Z97" s="376" t="str">
        <f t="shared" si="39"/>
        <v xml:space="preserve"> </v>
      </c>
      <c r="AA97" s="376" t="str">
        <f t="shared" si="40"/>
        <v xml:space="preserve"> </v>
      </c>
      <c r="AB97" s="376" t="str">
        <f t="shared" si="48"/>
        <v xml:space="preserve"> </v>
      </c>
      <c r="AC97" s="376" t="str">
        <f t="shared" si="49"/>
        <v xml:space="preserve"> </v>
      </c>
      <c r="AD97" s="376" t="str">
        <f t="shared" si="50"/>
        <v xml:space="preserve"> </v>
      </c>
      <c r="AE97" s="376">
        <f t="shared" si="41"/>
        <v>0</v>
      </c>
      <c r="AF97" s="376">
        <f t="shared" si="51"/>
        <v>-4</v>
      </c>
      <c r="AG97" s="376" t="b">
        <f t="shared" si="52"/>
        <v>0</v>
      </c>
      <c r="AH97" s="150"/>
      <c r="AI97" s="376">
        <f t="shared" si="53"/>
        <v>0</v>
      </c>
      <c r="AJ97" s="376">
        <f t="shared" si="54"/>
        <v>-4</v>
      </c>
      <c r="AK97" s="376" t="b">
        <f t="shared" si="55"/>
        <v>0</v>
      </c>
      <c r="AL97" s="328" t="str">
        <f t="shared" si="46"/>
        <v xml:space="preserve"> </v>
      </c>
      <c r="AM97" s="331" t="str">
        <f t="shared" si="47"/>
        <v>N/A</v>
      </c>
      <c r="AN97" t="s">
        <v>340</v>
      </c>
      <c r="AO97" s="207"/>
      <c r="AP97" s="207"/>
      <c r="BM97" s="44"/>
    </row>
    <row r="98" spans="1:65" ht="34.5" customHeight="1" x14ac:dyDescent="0.25">
      <c r="A98" s="46"/>
      <c r="B98" s="150"/>
      <c r="C98" s="715"/>
      <c r="D98" s="716"/>
      <c r="E98" s="326"/>
      <c r="F98" s="309"/>
      <c r="G98" s="376">
        <f t="shared" si="38"/>
        <v>0</v>
      </c>
      <c r="H98" s="150"/>
      <c r="I98" s="150"/>
      <c r="J98" s="280"/>
      <c r="K98" s="525"/>
      <c r="L98" s="369"/>
      <c r="M98" s="467"/>
      <c r="N98" s="280"/>
      <c r="O98" s="150"/>
      <c r="P98" s="309"/>
      <c r="Q98" s="376">
        <f t="shared" si="42"/>
        <v>1900</v>
      </c>
      <c r="R98" s="466">
        <f t="shared" si="43"/>
        <v>0</v>
      </c>
      <c r="S98" s="150"/>
      <c r="T98" s="150"/>
      <c r="U98" s="376">
        <f t="shared" si="44"/>
        <v>0</v>
      </c>
      <c r="V98" s="150"/>
      <c r="W98" s="150"/>
      <c r="X98" s="480"/>
      <c r="Y98" s="376" t="str">
        <f t="shared" si="45"/>
        <v>NO OBLIGATORIA</v>
      </c>
      <c r="Z98" s="376" t="str">
        <f t="shared" si="39"/>
        <v xml:space="preserve"> </v>
      </c>
      <c r="AA98" s="376" t="str">
        <f t="shared" si="40"/>
        <v xml:space="preserve"> </v>
      </c>
      <c r="AB98" s="376" t="str">
        <f t="shared" si="48"/>
        <v xml:space="preserve"> </v>
      </c>
      <c r="AC98" s="376" t="str">
        <f t="shared" si="49"/>
        <v xml:space="preserve"> </v>
      </c>
      <c r="AD98" s="376" t="str">
        <f t="shared" si="50"/>
        <v xml:space="preserve"> </v>
      </c>
      <c r="AE98" s="376">
        <f t="shared" si="41"/>
        <v>0</v>
      </c>
      <c r="AF98" s="376">
        <f t="shared" si="51"/>
        <v>-4</v>
      </c>
      <c r="AG98" s="376" t="b">
        <f t="shared" si="52"/>
        <v>0</v>
      </c>
      <c r="AH98" s="150"/>
      <c r="AI98" s="376">
        <f t="shared" si="53"/>
        <v>0</v>
      </c>
      <c r="AJ98" s="376">
        <f t="shared" si="54"/>
        <v>-4</v>
      </c>
      <c r="AK98" s="376" t="b">
        <f t="shared" si="55"/>
        <v>0</v>
      </c>
      <c r="AL98" s="328" t="str">
        <f t="shared" si="46"/>
        <v xml:space="preserve"> </v>
      </c>
      <c r="AM98" s="331" t="str">
        <f t="shared" si="47"/>
        <v>N/A</v>
      </c>
      <c r="AN98" t="s">
        <v>339</v>
      </c>
      <c r="AO98" s="207"/>
      <c r="AP98" s="207"/>
      <c r="BM98" s="44"/>
    </row>
    <row r="99" spans="1:65" ht="34.5" customHeight="1" x14ac:dyDescent="0.25">
      <c r="A99" s="46"/>
      <c r="B99" s="150"/>
      <c r="C99" s="715"/>
      <c r="D99" s="716"/>
      <c r="E99" s="326"/>
      <c r="F99" s="309"/>
      <c r="G99" s="376">
        <f t="shared" si="38"/>
        <v>0</v>
      </c>
      <c r="H99" s="150"/>
      <c r="I99" s="150"/>
      <c r="J99" s="280"/>
      <c r="K99" s="525"/>
      <c r="L99" s="369"/>
      <c r="M99" s="467"/>
      <c r="N99" s="280"/>
      <c r="O99" s="150"/>
      <c r="P99" s="309"/>
      <c r="Q99" s="376">
        <f t="shared" si="42"/>
        <v>1900</v>
      </c>
      <c r="R99" s="466">
        <f t="shared" si="43"/>
        <v>0</v>
      </c>
      <c r="S99" s="150"/>
      <c r="T99" s="150"/>
      <c r="U99" s="376">
        <f t="shared" si="44"/>
        <v>0</v>
      </c>
      <c r="V99" s="150"/>
      <c r="W99" s="150"/>
      <c r="X99" s="480"/>
      <c r="Y99" s="376" t="str">
        <f t="shared" si="45"/>
        <v>NO OBLIGATORIA</v>
      </c>
      <c r="Z99" s="376" t="str">
        <f t="shared" si="39"/>
        <v xml:space="preserve"> </v>
      </c>
      <c r="AA99" s="376" t="str">
        <f t="shared" si="40"/>
        <v xml:space="preserve"> </v>
      </c>
      <c r="AB99" s="376" t="str">
        <f t="shared" si="48"/>
        <v xml:space="preserve"> </v>
      </c>
      <c r="AC99" s="376" t="str">
        <f t="shared" si="49"/>
        <v xml:space="preserve"> </v>
      </c>
      <c r="AD99" s="376" t="str">
        <f t="shared" si="50"/>
        <v xml:space="preserve"> </v>
      </c>
      <c r="AE99" s="376">
        <f t="shared" si="41"/>
        <v>0</v>
      </c>
      <c r="AF99" s="376">
        <f t="shared" si="51"/>
        <v>-4</v>
      </c>
      <c r="AG99" s="376" t="b">
        <f t="shared" si="52"/>
        <v>0</v>
      </c>
      <c r="AH99" s="150"/>
      <c r="AI99" s="376">
        <f t="shared" si="53"/>
        <v>0</v>
      </c>
      <c r="AJ99" s="376">
        <f t="shared" si="54"/>
        <v>-4</v>
      </c>
      <c r="AK99" s="376" t="b">
        <f t="shared" si="55"/>
        <v>0</v>
      </c>
      <c r="AL99" s="328" t="str">
        <f t="shared" si="46"/>
        <v xml:space="preserve"> </v>
      </c>
      <c r="AM99" s="331" t="str">
        <f t="shared" si="47"/>
        <v>N/A</v>
      </c>
      <c r="AN99" s="207"/>
      <c r="AO99" s="207"/>
      <c r="AP99" s="207"/>
      <c r="BM99" s="44"/>
    </row>
    <row r="100" spans="1:65" ht="34.5" customHeight="1" x14ac:dyDescent="0.25">
      <c r="A100" s="46"/>
      <c r="B100" s="150"/>
      <c r="C100" s="715"/>
      <c r="D100" s="716"/>
      <c r="E100" s="326"/>
      <c r="F100" s="309"/>
      <c r="G100" s="376">
        <f t="shared" si="38"/>
        <v>0</v>
      </c>
      <c r="H100" s="150"/>
      <c r="I100" s="150"/>
      <c r="J100" s="280"/>
      <c r="K100" s="525"/>
      <c r="L100" s="369"/>
      <c r="M100" s="467"/>
      <c r="N100" s="280"/>
      <c r="O100" s="150"/>
      <c r="P100" s="309"/>
      <c r="Q100" s="376">
        <f t="shared" si="42"/>
        <v>1900</v>
      </c>
      <c r="R100" s="466">
        <f t="shared" si="43"/>
        <v>0</v>
      </c>
      <c r="S100" s="150"/>
      <c r="T100" s="150"/>
      <c r="U100" s="376">
        <f t="shared" si="44"/>
        <v>0</v>
      </c>
      <c r="V100" s="150"/>
      <c r="W100" s="150"/>
      <c r="X100" s="480"/>
      <c r="Y100" s="376" t="str">
        <f t="shared" si="45"/>
        <v>NO OBLIGATORIA</v>
      </c>
      <c r="Z100" s="376" t="str">
        <f t="shared" si="39"/>
        <v xml:space="preserve"> </v>
      </c>
      <c r="AA100" s="376" t="str">
        <f t="shared" si="40"/>
        <v xml:space="preserve"> </v>
      </c>
      <c r="AB100" s="376" t="str">
        <f t="shared" si="48"/>
        <v xml:space="preserve"> </v>
      </c>
      <c r="AC100" s="376" t="str">
        <f t="shared" si="49"/>
        <v xml:space="preserve"> </v>
      </c>
      <c r="AD100" s="376" t="str">
        <f t="shared" si="50"/>
        <v xml:space="preserve"> </v>
      </c>
      <c r="AE100" s="376">
        <f t="shared" si="41"/>
        <v>0</v>
      </c>
      <c r="AF100" s="376">
        <f t="shared" si="51"/>
        <v>-4</v>
      </c>
      <c r="AG100" s="376" t="b">
        <f t="shared" si="52"/>
        <v>0</v>
      </c>
      <c r="AH100" s="150"/>
      <c r="AI100" s="376">
        <f t="shared" si="53"/>
        <v>0</v>
      </c>
      <c r="AJ100" s="376">
        <f t="shared" si="54"/>
        <v>-4</v>
      </c>
      <c r="AK100" s="376" t="b">
        <f t="shared" si="55"/>
        <v>0</v>
      </c>
      <c r="AL100" s="328" t="str">
        <f t="shared" si="46"/>
        <v xml:space="preserve"> </v>
      </c>
      <c r="AM100" s="331" t="str">
        <f t="shared" si="47"/>
        <v>N/A</v>
      </c>
      <c r="AN100" s="207"/>
      <c r="AO100" s="207"/>
      <c r="AP100" s="207"/>
      <c r="BM100" s="44"/>
    </row>
    <row r="101" spans="1:65" ht="34.5" customHeight="1" x14ac:dyDescent="0.25">
      <c r="A101" s="46"/>
      <c r="B101" s="150"/>
      <c r="C101" s="715"/>
      <c r="D101" s="716"/>
      <c r="E101" s="326"/>
      <c r="F101" s="309"/>
      <c r="G101" s="376">
        <f t="shared" si="38"/>
        <v>0</v>
      </c>
      <c r="H101" s="150"/>
      <c r="I101" s="150"/>
      <c r="J101" s="280"/>
      <c r="K101" s="525"/>
      <c r="L101" s="369"/>
      <c r="M101" s="467"/>
      <c r="N101" s="280"/>
      <c r="O101" s="150"/>
      <c r="P101" s="309"/>
      <c r="Q101" s="376">
        <f t="shared" si="42"/>
        <v>1900</v>
      </c>
      <c r="R101" s="466">
        <f t="shared" si="43"/>
        <v>0</v>
      </c>
      <c r="S101" s="150"/>
      <c r="T101" s="150"/>
      <c r="U101" s="376">
        <f t="shared" si="44"/>
        <v>0</v>
      </c>
      <c r="V101" s="150"/>
      <c r="W101" s="150"/>
      <c r="X101" s="480"/>
      <c r="Y101" s="376" t="str">
        <f t="shared" si="45"/>
        <v>NO OBLIGATORIA</v>
      </c>
      <c r="Z101" s="376" t="str">
        <f t="shared" si="39"/>
        <v xml:space="preserve"> </v>
      </c>
      <c r="AA101" s="376" t="str">
        <f t="shared" si="40"/>
        <v xml:space="preserve"> </v>
      </c>
      <c r="AB101" s="376" t="str">
        <f t="shared" si="48"/>
        <v xml:space="preserve"> </v>
      </c>
      <c r="AC101" s="376" t="str">
        <f t="shared" si="49"/>
        <v xml:space="preserve"> </v>
      </c>
      <c r="AD101" s="376" t="str">
        <f t="shared" si="50"/>
        <v xml:space="preserve"> </v>
      </c>
      <c r="AE101" s="376">
        <f t="shared" si="41"/>
        <v>0</v>
      </c>
      <c r="AF101" s="376">
        <f t="shared" si="51"/>
        <v>-4</v>
      </c>
      <c r="AG101" s="376" t="b">
        <f t="shared" si="52"/>
        <v>0</v>
      </c>
      <c r="AH101" s="150"/>
      <c r="AI101" s="376">
        <f t="shared" si="53"/>
        <v>0</v>
      </c>
      <c r="AJ101" s="376">
        <f t="shared" si="54"/>
        <v>-4</v>
      </c>
      <c r="AK101" s="376" t="b">
        <f t="shared" si="55"/>
        <v>0</v>
      </c>
      <c r="AL101" s="328" t="str">
        <f t="shared" si="46"/>
        <v xml:space="preserve"> </v>
      </c>
      <c r="AM101" s="331" t="str">
        <f t="shared" si="47"/>
        <v>N/A</v>
      </c>
      <c r="AN101" s="207"/>
      <c r="AO101" s="207"/>
      <c r="AP101" s="207"/>
      <c r="BM101" s="44"/>
    </row>
    <row r="102" spans="1:65" ht="34.5" customHeight="1" x14ac:dyDescent="0.25">
      <c r="A102" s="46"/>
      <c r="B102" s="150"/>
      <c r="C102" s="715"/>
      <c r="D102" s="716"/>
      <c r="E102" s="326"/>
      <c r="F102" s="309"/>
      <c r="G102" s="376">
        <f t="shared" si="38"/>
        <v>0</v>
      </c>
      <c r="H102" s="150"/>
      <c r="I102" s="150"/>
      <c r="J102" s="280"/>
      <c r="K102" s="525"/>
      <c r="L102" s="369"/>
      <c r="M102" s="467"/>
      <c r="N102" s="280"/>
      <c r="O102" s="150"/>
      <c r="P102" s="309"/>
      <c r="Q102" s="376">
        <f t="shared" si="42"/>
        <v>1900</v>
      </c>
      <c r="R102" s="466">
        <f t="shared" si="43"/>
        <v>0</v>
      </c>
      <c r="S102" s="150"/>
      <c r="T102" s="150"/>
      <c r="U102" s="376">
        <f t="shared" si="44"/>
        <v>0</v>
      </c>
      <c r="V102" s="150"/>
      <c r="W102" s="150"/>
      <c r="X102" s="480"/>
      <c r="Y102" s="376" t="str">
        <f t="shared" si="45"/>
        <v>NO OBLIGATORIA</v>
      </c>
      <c r="Z102" s="376" t="str">
        <f t="shared" si="39"/>
        <v xml:space="preserve"> </v>
      </c>
      <c r="AA102" s="376" t="str">
        <f t="shared" si="40"/>
        <v xml:space="preserve"> </v>
      </c>
      <c r="AB102" s="376" t="str">
        <f t="shared" si="48"/>
        <v xml:space="preserve"> </v>
      </c>
      <c r="AC102" s="376" t="str">
        <f t="shared" si="49"/>
        <v xml:space="preserve"> </v>
      </c>
      <c r="AD102" s="376" t="str">
        <f t="shared" si="50"/>
        <v xml:space="preserve"> </v>
      </c>
      <c r="AE102" s="376">
        <f t="shared" si="41"/>
        <v>0</v>
      </c>
      <c r="AF102" s="376">
        <f t="shared" si="51"/>
        <v>-4</v>
      </c>
      <c r="AG102" s="376" t="b">
        <f t="shared" si="52"/>
        <v>0</v>
      </c>
      <c r="AH102" s="150"/>
      <c r="AI102" s="376">
        <f t="shared" si="53"/>
        <v>0</v>
      </c>
      <c r="AJ102" s="376">
        <f t="shared" si="54"/>
        <v>-4</v>
      </c>
      <c r="AK102" s="376" t="b">
        <f t="shared" si="55"/>
        <v>0</v>
      </c>
      <c r="AL102" s="328" t="str">
        <f t="shared" si="46"/>
        <v xml:space="preserve"> </v>
      </c>
      <c r="AM102" s="331" t="str">
        <f t="shared" si="47"/>
        <v>N/A</v>
      </c>
      <c r="AN102" s="207"/>
      <c r="AO102" s="207"/>
      <c r="AP102" s="207"/>
      <c r="BM102" s="44"/>
    </row>
    <row r="103" spans="1:65" ht="34.5" customHeight="1" x14ac:dyDescent="0.25">
      <c r="A103" s="46"/>
      <c r="B103" s="150"/>
      <c r="C103" s="715"/>
      <c r="D103" s="716"/>
      <c r="E103" s="326"/>
      <c r="F103" s="309"/>
      <c r="G103" s="376">
        <f t="shared" si="38"/>
        <v>0</v>
      </c>
      <c r="H103" s="150"/>
      <c r="I103" s="150"/>
      <c r="J103" s="280"/>
      <c r="K103" s="525"/>
      <c r="L103" s="369"/>
      <c r="M103" s="467"/>
      <c r="N103" s="280"/>
      <c r="O103" s="150"/>
      <c r="P103" s="309"/>
      <c r="Q103" s="376">
        <f t="shared" si="42"/>
        <v>1900</v>
      </c>
      <c r="R103" s="466">
        <f t="shared" si="43"/>
        <v>0</v>
      </c>
      <c r="S103" s="150"/>
      <c r="T103" s="150"/>
      <c r="U103" s="376">
        <f t="shared" si="44"/>
        <v>0</v>
      </c>
      <c r="V103" s="150"/>
      <c r="W103" s="150"/>
      <c r="X103" s="480"/>
      <c r="Y103" s="376" t="str">
        <f t="shared" si="45"/>
        <v>NO OBLIGATORIA</v>
      </c>
      <c r="Z103" s="376" t="str">
        <f t="shared" si="39"/>
        <v xml:space="preserve"> </v>
      </c>
      <c r="AA103" s="376" t="str">
        <f t="shared" si="40"/>
        <v xml:space="preserve"> </v>
      </c>
      <c r="AB103" s="376" t="str">
        <f t="shared" si="48"/>
        <v xml:space="preserve"> </v>
      </c>
      <c r="AC103" s="376" t="str">
        <f t="shared" si="49"/>
        <v xml:space="preserve"> </v>
      </c>
      <c r="AD103" s="376" t="str">
        <f t="shared" si="50"/>
        <v xml:space="preserve"> </v>
      </c>
      <c r="AE103" s="376">
        <f t="shared" si="41"/>
        <v>0</v>
      </c>
      <c r="AF103" s="376">
        <f t="shared" si="51"/>
        <v>-4</v>
      </c>
      <c r="AG103" s="376" t="b">
        <f t="shared" si="52"/>
        <v>0</v>
      </c>
      <c r="AH103" s="150"/>
      <c r="AI103" s="376">
        <f t="shared" si="53"/>
        <v>0</v>
      </c>
      <c r="AJ103" s="376">
        <f t="shared" si="54"/>
        <v>-4</v>
      </c>
      <c r="AK103" s="376" t="b">
        <f t="shared" si="55"/>
        <v>0</v>
      </c>
      <c r="AL103" s="328" t="str">
        <f t="shared" si="46"/>
        <v xml:space="preserve"> </v>
      </c>
      <c r="AM103" s="331" t="str">
        <f t="shared" si="47"/>
        <v>N/A</v>
      </c>
      <c r="AN103" s="207"/>
      <c r="AO103" s="207"/>
      <c r="AP103" s="207"/>
      <c r="BM103" s="44"/>
    </row>
    <row r="104" spans="1:65" ht="34.5" customHeight="1" x14ac:dyDescent="0.25">
      <c r="A104" s="46"/>
      <c r="B104" s="150"/>
      <c r="C104" s="715"/>
      <c r="D104" s="716"/>
      <c r="E104" s="326"/>
      <c r="F104" s="309"/>
      <c r="G104" s="376">
        <f t="shared" si="38"/>
        <v>0</v>
      </c>
      <c r="H104" s="150"/>
      <c r="I104" s="150"/>
      <c r="J104" s="280"/>
      <c r="K104" s="525"/>
      <c r="L104" s="369"/>
      <c r="M104" s="467"/>
      <c r="N104" s="280"/>
      <c r="O104" s="150"/>
      <c r="P104" s="309"/>
      <c r="Q104" s="376">
        <f t="shared" si="42"/>
        <v>1900</v>
      </c>
      <c r="R104" s="466">
        <f t="shared" si="43"/>
        <v>0</v>
      </c>
      <c r="S104" s="150"/>
      <c r="T104" s="150"/>
      <c r="U104" s="376">
        <f t="shared" si="44"/>
        <v>0</v>
      </c>
      <c r="V104" s="150"/>
      <c r="W104" s="150"/>
      <c r="X104" s="480"/>
      <c r="Y104" s="376" t="str">
        <f t="shared" si="45"/>
        <v>NO OBLIGATORIA</v>
      </c>
      <c r="Z104" s="376" t="str">
        <f t="shared" si="39"/>
        <v xml:space="preserve"> </v>
      </c>
      <c r="AA104" s="376" t="str">
        <f t="shared" si="40"/>
        <v xml:space="preserve"> </v>
      </c>
      <c r="AB104" s="376" t="str">
        <f t="shared" si="48"/>
        <v xml:space="preserve"> </v>
      </c>
      <c r="AC104" s="376" t="str">
        <f t="shared" si="49"/>
        <v xml:space="preserve"> </v>
      </c>
      <c r="AD104" s="376" t="str">
        <f t="shared" si="50"/>
        <v xml:space="preserve"> </v>
      </c>
      <c r="AE104" s="376">
        <f t="shared" si="41"/>
        <v>0</v>
      </c>
      <c r="AF104" s="376">
        <f t="shared" si="51"/>
        <v>-4</v>
      </c>
      <c r="AG104" s="376" t="b">
        <f t="shared" si="52"/>
        <v>0</v>
      </c>
      <c r="AH104" s="150"/>
      <c r="AI104" s="376">
        <f t="shared" si="53"/>
        <v>0</v>
      </c>
      <c r="AJ104" s="376">
        <f t="shared" si="54"/>
        <v>-4</v>
      </c>
      <c r="AK104" s="376" t="b">
        <f t="shared" si="55"/>
        <v>0</v>
      </c>
      <c r="AL104" s="328" t="str">
        <f t="shared" si="46"/>
        <v xml:space="preserve"> </v>
      </c>
      <c r="AM104" s="331" t="str">
        <f t="shared" si="47"/>
        <v>N/A</v>
      </c>
      <c r="AN104" s="207"/>
      <c r="AO104" s="207"/>
      <c r="AP104" s="207"/>
      <c r="BM104" s="44"/>
    </row>
    <row r="105" spans="1:65" ht="34.5" customHeight="1" x14ac:dyDescent="0.25">
      <c r="A105" s="46"/>
      <c r="B105" s="150"/>
      <c r="C105" s="715"/>
      <c r="D105" s="716"/>
      <c r="E105" s="326"/>
      <c r="F105" s="309"/>
      <c r="G105" s="376">
        <f t="shared" si="38"/>
        <v>0</v>
      </c>
      <c r="H105" s="150"/>
      <c r="I105" s="150"/>
      <c r="J105" s="280"/>
      <c r="K105" s="525"/>
      <c r="L105" s="369"/>
      <c r="M105" s="467"/>
      <c r="N105" s="280"/>
      <c r="O105" s="150"/>
      <c r="P105" s="309"/>
      <c r="Q105" s="376">
        <f t="shared" si="42"/>
        <v>1900</v>
      </c>
      <c r="R105" s="466">
        <f t="shared" si="43"/>
        <v>0</v>
      </c>
      <c r="S105" s="150"/>
      <c r="T105" s="150"/>
      <c r="U105" s="376">
        <f t="shared" si="44"/>
        <v>0</v>
      </c>
      <c r="V105" s="150"/>
      <c r="W105" s="150"/>
      <c r="X105" s="480"/>
      <c r="Y105" s="376" t="str">
        <f t="shared" si="45"/>
        <v>NO OBLIGATORIA</v>
      </c>
      <c r="Z105" s="376" t="str">
        <f t="shared" si="39"/>
        <v xml:space="preserve"> </v>
      </c>
      <c r="AA105" s="376" t="str">
        <f t="shared" si="40"/>
        <v xml:space="preserve"> </v>
      </c>
      <c r="AB105" s="376" t="str">
        <f t="shared" si="48"/>
        <v xml:space="preserve"> </v>
      </c>
      <c r="AC105" s="376" t="str">
        <f t="shared" si="49"/>
        <v xml:space="preserve"> </v>
      </c>
      <c r="AD105" s="376" t="str">
        <f t="shared" si="50"/>
        <v xml:space="preserve"> </v>
      </c>
      <c r="AE105" s="376">
        <f t="shared" si="41"/>
        <v>0</v>
      </c>
      <c r="AF105" s="376">
        <f t="shared" si="51"/>
        <v>-4</v>
      </c>
      <c r="AG105" s="376" t="b">
        <f t="shared" si="52"/>
        <v>0</v>
      </c>
      <c r="AH105" s="150"/>
      <c r="AI105" s="376">
        <f t="shared" si="53"/>
        <v>0</v>
      </c>
      <c r="AJ105" s="376">
        <f t="shared" si="54"/>
        <v>-4</v>
      </c>
      <c r="AK105" s="376" t="b">
        <f t="shared" si="55"/>
        <v>0</v>
      </c>
      <c r="AL105" s="328" t="str">
        <f t="shared" si="46"/>
        <v xml:space="preserve"> </v>
      </c>
      <c r="AM105" s="331" t="str">
        <f t="shared" si="47"/>
        <v>N/A</v>
      </c>
      <c r="AN105" s="207"/>
      <c r="AO105" s="207"/>
      <c r="AP105" s="207"/>
      <c r="BM105" s="44"/>
    </row>
    <row r="106" spans="1:65" ht="34.5" customHeight="1" x14ac:dyDescent="0.25">
      <c r="A106" s="46"/>
      <c r="B106" s="150"/>
      <c r="C106" s="715"/>
      <c r="D106" s="716"/>
      <c r="E106" s="326"/>
      <c r="F106" s="309"/>
      <c r="G106" s="376">
        <f t="shared" si="38"/>
        <v>0</v>
      </c>
      <c r="H106" s="150"/>
      <c r="I106" s="150"/>
      <c r="J106" s="280"/>
      <c r="K106" s="525"/>
      <c r="L106" s="369"/>
      <c r="M106" s="467"/>
      <c r="N106" s="280"/>
      <c r="O106" s="150"/>
      <c r="P106" s="309"/>
      <c r="Q106" s="376">
        <f t="shared" si="42"/>
        <v>1900</v>
      </c>
      <c r="R106" s="466">
        <f t="shared" si="43"/>
        <v>0</v>
      </c>
      <c r="S106" s="150"/>
      <c r="T106" s="150"/>
      <c r="U106" s="376">
        <f t="shared" si="44"/>
        <v>0</v>
      </c>
      <c r="V106" s="150"/>
      <c r="W106" s="150"/>
      <c r="X106" s="480"/>
      <c r="Y106" s="376" t="str">
        <f t="shared" si="45"/>
        <v>NO OBLIGATORIA</v>
      </c>
      <c r="Z106" s="376" t="str">
        <f t="shared" si="39"/>
        <v xml:space="preserve"> </v>
      </c>
      <c r="AA106" s="376" t="str">
        <f t="shared" si="40"/>
        <v xml:space="preserve"> </v>
      </c>
      <c r="AB106" s="376" t="str">
        <f t="shared" si="48"/>
        <v xml:space="preserve"> </v>
      </c>
      <c r="AC106" s="376" t="str">
        <f t="shared" si="49"/>
        <v xml:space="preserve"> </v>
      </c>
      <c r="AD106" s="376" t="str">
        <f t="shared" si="50"/>
        <v xml:space="preserve"> </v>
      </c>
      <c r="AE106" s="376">
        <f t="shared" si="41"/>
        <v>0</v>
      </c>
      <c r="AF106" s="376">
        <f t="shared" si="51"/>
        <v>-4</v>
      </c>
      <c r="AG106" s="376" t="b">
        <f t="shared" si="52"/>
        <v>0</v>
      </c>
      <c r="AH106" s="150"/>
      <c r="AI106" s="376">
        <f t="shared" si="53"/>
        <v>0</v>
      </c>
      <c r="AJ106" s="376">
        <f t="shared" si="54"/>
        <v>-4</v>
      </c>
      <c r="AK106" s="376" t="b">
        <f t="shared" si="55"/>
        <v>0</v>
      </c>
      <c r="AL106" s="328" t="str">
        <f t="shared" si="46"/>
        <v xml:space="preserve"> </v>
      </c>
      <c r="AM106" s="331" t="str">
        <f t="shared" si="47"/>
        <v>N/A</v>
      </c>
      <c r="AN106" s="207"/>
      <c r="AO106" s="207"/>
      <c r="AP106" s="207"/>
      <c r="BM106" s="44"/>
    </row>
    <row r="107" spans="1:65" ht="34.5" customHeight="1" x14ac:dyDescent="0.25">
      <c r="A107" s="46"/>
      <c r="B107" s="150"/>
      <c r="C107" s="715"/>
      <c r="D107" s="716"/>
      <c r="E107" s="326"/>
      <c r="F107" s="309"/>
      <c r="G107" s="376">
        <f t="shared" si="38"/>
        <v>0</v>
      </c>
      <c r="H107" s="150"/>
      <c r="I107" s="150"/>
      <c r="J107" s="280"/>
      <c r="K107" s="525"/>
      <c r="L107" s="369"/>
      <c r="M107" s="467"/>
      <c r="N107" s="280"/>
      <c r="O107" s="150"/>
      <c r="P107" s="309"/>
      <c r="Q107" s="376">
        <f t="shared" si="42"/>
        <v>1900</v>
      </c>
      <c r="R107" s="466">
        <f t="shared" si="43"/>
        <v>0</v>
      </c>
      <c r="S107" s="150"/>
      <c r="T107" s="150"/>
      <c r="U107" s="376">
        <f t="shared" si="44"/>
        <v>0</v>
      </c>
      <c r="V107" s="150"/>
      <c r="W107" s="150"/>
      <c r="X107" s="480"/>
      <c r="Y107" s="376" t="str">
        <f t="shared" si="45"/>
        <v>NO OBLIGATORIA</v>
      </c>
      <c r="Z107" s="376" t="str">
        <f t="shared" si="39"/>
        <v xml:space="preserve"> </v>
      </c>
      <c r="AA107" s="376" t="str">
        <f t="shared" si="40"/>
        <v xml:space="preserve"> </v>
      </c>
      <c r="AB107" s="376" t="str">
        <f t="shared" si="48"/>
        <v xml:space="preserve"> </v>
      </c>
      <c r="AC107" s="376" t="str">
        <f t="shared" si="49"/>
        <v xml:space="preserve"> </v>
      </c>
      <c r="AD107" s="376" t="str">
        <f t="shared" si="50"/>
        <v xml:space="preserve"> </v>
      </c>
      <c r="AE107" s="376">
        <f t="shared" si="41"/>
        <v>0</v>
      </c>
      <c r="AF107" s="376">
        <f t="shared" si="51"/>
        <v>-4</v>
      </c>
      <c r="AG107" s="376" t="b">
        <f t="shared" si="52"/>
        <v>0</v>
      </c>
      <c r="AH107" s="150"/>
      <c r="AI107" s="376">
        <f t="shared" si="53"/>
        <v>0</v>
      </c>
      <c r="AJ107" s="376">
        <f t="shared" si="54"/>
        <v>-4</v>
      </c>
      <c r="AK107" s="376" t="b">
        <f t="shared" si="55"/>
        <v>0</v>
      </c>
      <c r="AL107" s="328" t="str">
        <f t="shared" si="46"/>
        <v xml:space="preserve"> </v>
      </c>
      <c r="AM107" s="331" t="str">
        <f t="shared" si="47"/>
        <v>N/A</v>
      </c>
      <c r="AN107" s="207"/>
      <c r="AO107" s="207"/>
      <c r="AP107" s="207"/>
      <c r="BM107" s="44"/>
    </row>
    <row r="108" spans="1:65" ht="34.5" customHeight="1" x14ac:dyDescent="0.25">
      <c r="A108" s="46"/>
      <c r="B108" s="150"/>
      <c r="C108" s="715"/>
      <c r="D108" s="716"/>
      <c r="E108" s="326"/>
      <c r="F108" s="309"/>
      <c r="G108" s="376">
        <f t="shared" ref="G108:G125" si="56">+DATEDIF(F108,P108,"Y")</f>
        <v>0</v>
      </c>
      <c r="H108" s="150"/>
      <c r="I108" s="150"/>
      <c r="J108" s="280"/>
      <c r="K108" s="525"/>
      <c r="L108" s="369"/>
      <c r="M108" s="467"/>
      <c r="N108" s="280"/>
      <c r="O108" s="150"/>
      <c r="P108" s="309"/>
      <c r="Q108" s="376">
        <f t="shared" si="42"/>
        <v>1900</v>
      </c>
      <c r="R108" s="466">
        <f t="shared" si="43"/>
        <v>0</v>
      </c>
      <c r="S108" s="150"/>
      <c r="T108" s="150"/>
      <c r="U108" s="376">
        <f t="shared" si="44"/>
        <v>0</v>
      </c>
      <c r="V108" s="150"/>
      <c r="W108" s="150"/>
      <c r="X108" s="480"/>
      <c r="Y108" s="376" t="str">
        <f t="shared" si="45"/>
        <v>NO OBLIGATORIA</v>
      </c>
      <c r="Z108" s="376" t="str">
        <f t="shared" ref="Z108:Z125" si="57">+IF(AND(Y108="NO OBLIGATORIA",G108&gt;=60,U108&gt;=360),"OK"," ")</f>
        <v xml:space="preserve"> </v>
      </c>
      <c r="AA108" s="376" t="str">
        <f t="shared" ref="AA108:AA125" si="58">+IF(AND(Y108="NO OBLIGATORIA",G108&gt;=65,U108&gt;=180),"OK"," ")</f>
        <v xml:space="preserve"> </v>
      </c>
      <c r="AB108" s="376" t="str">
        <f t="shared" si="48"/>
        <v xml:space="preserve"> </v>
      </c>
      <c r="AC108" s="376" t="str">
        <f t="shared" si="49"/>
        <v xml:space="preserve"> </v>
      </c>
      <c r="AD108" s="376" t="str">
        <f t="shared" si="50"/>
        <v xml:space="preserve"> </v>
      </c>
      <c r="AE108" s="376">
        <f t="shared" si="41"/>
        <v>0</v>
      </c>
      <c r="AF108" s="376">
        <f t="shared" si="51"/>
        <v>-4</v>
      </c>
      <c r="AG108" s="376" t="b">
        <f t="shared" si="52"/>
        <v>0</v>
      </c>
      <c r="AH108" s="150"/>
      <c r="AI108" s="376">
        <f t="shared" si="53"/>
        <v>0</v>
      </c>
      <c r="AJ108" s="376">
        <f t="shared" si="54"/>
        <v>-4</v>
      </c>
      <c r="AK108" s="376" t="b">
        <f t="shared" si="55"/>
        <v>0</v>
      </c>
      <c r="AL108" s="328" t="str">
        <f t="shared" si="46"/>
        <v xml:space="preserve"> </v>
      </c>
      <c r="AM108" s="331" t="str">
        <f t="shared" si="47"/>
        <v>N/A</v>
      </c>
      <c r="AN108" s="207"/>
      <c r="AO108" s="207"/>
      <c r="AP108" s="207"/>
      <c r="BM108" s="44"/>
    </row>
    <row r="109" spans="1:65" ht="34.5" customHeight="1" x14ac:dyDescent="0.25">
      <c r="A109" s="46"/>
      <c r="B109" s="150"/>
      <c r="C109" s="715"/>
      <c r="D109" s="716"/>
      <c r="E109" s="326"/>
      <c r="F109" s="309"/>
      <c r="G109" s="376">
        <f t="shared" si="56"/>
        <v>0</v>
      </c>
      <c r="H109" s="150"/>
      <c r="I109" s="150"/>
      <c r="J109" s="280"/>
      <c r="K109" s="525"/>
      <c r="L109" s="369"/>
      <c r="M109" s="467"/>
      <c r="N109" s="280"/>
      <c r="O109" s="150"/>
      <c r="P109" s="309"/>
      <c r="Q109" s="376">
        <f t="shared" si="42"/>
        <v>1900</v>
      </c>
      <c r="R109" s="466">
        <f t="shared" si="43"/>
        <v>0</v>
      </c>
      <c r="S109" s="150"/>
      <c r="T109" s="150"/>
      <c r="U109" s="376">
        <f t="shared" si="44"/>
        <v>0</v>
      </c>
      <c r="V109" s="150"/>
      <c r="W109" s="150"/>
      <c r="X109" s="480"/>
      <c r="Y109" s="376" t="str">
        <f t="shared" si="45"/>
        <v>NO OBLIGATORIA</v>
      </c>
      <c r="Z109" s="376" t="str">
        <f t="shared" si="57"/>
        <v xml:space="preserve"> </v>
      </c>
      <c r="AA109" s="376" t="str">
        <f t="shared" si="58"/>
        <v xml:space="preserve"> </v>
      </c>
      <c r="AB109" s="376" t="str">
        <f t="shared" si="48"/>
        <v xml:space="preserve"> </v>
      </c>
      <c r="AC109" s="376" t="str">
        <f t="shared" si="49"/>
        <v xml:space="preserve"> </v>
      </c>
      <c r="AD109" s="376" t="str">
        <f t="shared" si="50"/>
        <v xml:space="preserve"> </v>
      </c>
      <c r="AE109" s="376">
        <f t="shared" si="41"/>
        <v>0</v>
      </c>
      <c r="AF109" s="376">
        <f t="shared" si="51"/>
        <v>-4</v>
      </c>
      <c r="AG109" s="376" t="b">
        <f t="shared" si="52"/>
        <v>0</v>
      </c>
      <c r="AH109" s="150"/>
      <c r="AI109" s="376">
        <f t="shared" si="53"/>
        <v>0</v>
      </c>
      <c r="AJ109" s="376">
        <f t="shared" si="54"/>
        <v>-4</v>
      </c>
      <c r="AK109" s="376" t="b">
        <f t="shared" si="55"/>
        <v>0</v>
      </c>
      <c r="AL109" s="328" t="str">
        <f t="shared" si="46"/>
        <v xml:space="preserve"> </v>
      </c>
      <c r="AM109" s="331" t="str">
        <f t="shared" si="47"/>
        <v>N/A</v>
      </c>
      <c r="AN109" s="207"/>
      <c r="AO109" s="207"/>
      <c r="AP109" s="207"/>
      <c r="BM109" s="44"/>
    </row>
    <row r="110" spans="1:65" ht="34.5" customHeight="1" x14ac:dyDescent="0.25">
      <c r="A110" s="46"/>
      <c r="B110" s="150"/>
      <c r="C110" s="715"/>
      <c r="D110" s="716"/>
      <c r="E110" s="326"/>
      <c r="F110" s="309"/>
      <c r="G110" s="376">
        <f t="shared" si="56"/>
        <v>0</v>
      </c>
      <c r="H110" s="150"/>
      <c r="I110" s="150"/>
      <c r="J110" s="280"/>
      <c r="K110" s="525"/>
      <c r="L110" s="369"/>
      <c r="M110" s="467"/>
      <c r="N110" s="280"/>
      <c r="O110" s="150"/>
      <c r="P110" s="309"/>
      <c r="Q110" s="376">
        <f t="shared" si="42"/>
        <v>1900</v>
      </c>
      <c r="R110" s="466">
        <f t="shared" si="43"/>
        <v>0</v>
      </c>
      <c r="S110" s="150"/>
      <c r="T110" s="150"/>
      <c r="U110" s="376">
        <f t="shared" si="44"/>
        <v>0</v>
      </c>
      <c r="V110" s="150"/>
      <c r="W110" s="150"/>
      <c r="X110" s="480"/>
      <c r="Y110" s="376" t="str">
        <f t="shared" si="45"/>
        <v>NO OBLIGATORIA</v>
      </c>
      <c r="Z110" s="376" t="str">
        <f t="shared" si="57"/>
        <v xml:space="preserve"> </v>
      </c>
      <c r="AA110" s="376" t="str">
        <f t="shared" si="58"/>
        <v xml:space="preserve"> </v>
      </c>
      <c r="AB110" s="376" t="str">
        <f t="shared" si="48"/>
        <v xml:space="preserve"> </v>
      </c>
      <c r="AC110" s="376" t="str">
        <f t="shared" si="49"/>
        <v xml:space="preserve"> </v>
      </c>
      <c r="AD110" s="376" t="str">
        <f t="shared" si="50"/>
        <v xml:space="preserve"> </v>
      </c>
      <c r="AE110" s="376">
        <f t="shared" si="41"/>
        <v>0</v>
      </c>
      <c r="AF110" s="376">
        <f t="shared" si="51"/>
        <v>-4</v>
      </c>
      <c r="AG110" s="376" t="b">
        <f t="shared" si="52"/>
        <v>0</v>
      </c>
      <c r="AH110" s="150"/>
      <c r="AI110" s="376">
        <f t="shared" si="53"/>
        <v>0</v>
      </c>
      <c r="AJ110" s="376">
        <f t="shared" si="54"/>
        <v>-4</v>
      </c>
      <c r="AK110" s="376" t="b">
        <f t="shared" si="55"/>
        <v>0</v>
      </c>
      <c r="AL110" s="328" t="str">
        <f t="shared" si="46"/>
        <v xml:space="preserve"> </v>
      </c>
      <c r="AM110" s="331" t="str">
        <f t="shared" si="47"/>
        <v>N/A</v>
      </c>
      <c r="AN110" s="207"/>
      <c r="AO110" s="207"/>
      <c r="AP110" s="207"/>
      <c r="BM110" s="44"/>
    </row>
    <row r="111" spans="1:65" ht="34.5" customHeight="1" x14ac:dyDescent="0.25">
      <c r="A111" s="46"/>
      <c r="B111" s="150"/>
      <c r="C111" s="715"/>
      <c r="D111" s="716"/>
      <c r="E111" s="326"/>
      <c r="F111" s="309"/>
      <c r="G111" s="376">
        <f t="shared" si="56"/>
        <v>0</v>
      </c>
      <c r="H111" s="150"/>
      <c r="I111" s="150"/>
      <c r="J111" s="280"/>
      <c r="K111" s="525"/>
      <c r="L111" s="369"/>
      <c r="M111" s="467"/>
      <c r="N111" s="280"/>
      <c r="O111" s="150"/>
      <c r="P111" s="309"/>
      <c r="Q111" s="376">
        <f t="shared" si="42"/>
        <v>1900</v>
      </c>
      <c r="R111" s="466">
        <f t="shared" si="43"/>
        <v>0</v>
      </c>
      <c r="S111" s="150"/>
      <c r="T111" s="150"/>
      <c r="U111" s="376">
        <f t="shared" si="44"/>
        <v>0</v>
      </c>
      <c r="V111" s="150"/>
      <c r="W111" s="150"/>
      <c r="X111" s="480"/>
      <c r="Y111" s="376" t="str">
        <f t="shared" si="45"/>
        <v>NO OBLIGATORIA</v>
      </c>
      <c r="Z111" s="376" t="str">
        <f t="shared" si="57"/>
        <v xml:space="preserve"> </v>
      </c>
      <c r="AA111" s="376" t="str">
        <f t="shared" si="58"/>
        <v xml:space="preserve"> </v>
      </c>
      <c r="AB111" s="376" t="str">
        <f t="shared" si="48"/>
        <v xml:space="preserve"> </v>
      </c>
      <c r="AC111" s="376" t="str">
        <f t="shared" si="49"/>
        <v xml:space="preserve"> </v>
      </c>
      <c r="AD111" s="376" t="str">
        <f t="shared" si="50"/>
        <v xml:space="preserve"> </v>
      </c>
      <c r="AE111" s="376">
        <f t="shared" si="41"/>
        <v>0</v>
      </c>
      <c r="AF111" s="376">
        <f t="shared" si="51"/>
        <v>-4</v>
      </c>
      <c r="AG111" s="376" t="b">
        <f t="shared" si="52"/>
        <v>0</v>
      </c>
      <c r="AH111" s="150"/>
      <c r="AI111" s="376">
        <f t="shared" si="53"/>
        <v>0</v>
      </c>
      <c r="AJ111" s="376">
        <f t="shared" si="54"/>
        <v>-4</v>
      </c>
      <c r="AK111" s="376" t="b">
        <f t="shared" si="55"/>
        <v>0</v>
      </c>
      <c r="AL111" s="328" t="str">
        <f t="shared" si="46"/>
        <v xml:space="preserve"> </v>
      </c>
      <c r="AM111" s="331" t="str">
        <f t="shared" si="47"/>
        <v>N/A</v>
      </c>
      <c r="AN111" s="207"/>
      <c r="AO111" s="207"/>
      <c r="AP111" s="207"/>
      <c r="BM111" s="44"/>
    </row>
    <row r="112" spans="1:65" ht="34.5" customHeight="1" x14ac:dyDescent="0.25">
      <c r="A112" s="46"/>
      <c r="B112" s="150"/>
      <c r="C112" s="715"/>
      <c r="D112" s="716"/>
      <c r="E112" s="326"/>
      <c r="F112" s="309"/>
      <c r="G112" s="376">
        <f t="shared" si="56"/>
        <v>0</v>
      </c>
      <c r="H112" s="150"/>
      <c r="I112" s="150"/>
      <c r="J112" s="280"/>
      <c r="K112" s="525"/>
      <c r="L112" s="369"/>
      <c r="M112" s="467"/>
      <c r="N112" s="280"/>
      <c r="O112" s="150"/>
      <c r="P112" s="309"/>
      <c r="Q112" s="376">
        <f t="shared" si="42"/>
        <v>1900</v>
      </c>
      <c r="R112" s="466">
        <f t="shared" si="43"/>
        <v>0</v>
      </c>
      <c r="S112" s="150"/>
      <c r="T112" s="150"/>
      <c r="U112" s="376">
        <f t="shared" si="44"/>
        <v>0</v>
      </c>
      <c r="V112" s="150"/>
      <c r="W112" s="150"/>
      <c r="X112" s="480"/>
      <c r="Y112" s="376" t="str">
        <f t="shared" si="45"/>
        <v>NO OBLIGATORIA</v>
      </c>
      <c r="Z112" s="376" t="str">
        <f t="shared" si="57"/>
        <v xml:space="preserve"> </v>
      </c>
      <c r="AA112" s="376" t="str">
        <f t="shared" si="58"/>
        <v xml:space="preserve"> </v>
      </c>
      <c r="AB112" s="376" t="str">
        <f t="shared" si="48"/>
        <v xml:space="preserve"> </v>
      </c>
      <c r="AC112" s="376" t="str">
        <f t="shared" si="49"/>
        <v xml:space="preserve"> </v>
      </c>
      <c r="AD112" s="376" t="str">
        <f t="shared" si="50"/>
        <v xml:space="preserve"> </v>
      </c>
      <c r="AE112" s="376">
        <f t="shared" si="41"/>
        <v>0</v>
      </c>
      <c r="AF112" s="376">
        <f t="shared" si="51"/>
        <v>-4</v>
      </c>
      <c r="AG112" s="376" t="b">
        <f t="shared" si="52"/>
        <v>0</v>
      </c>
      <c r="AH112" s="150"/>
      <c r="AI112" s="376">
        <f t="shared" si="53"/>
        <v>0</v>
      </c>
      <c r="AJ112" s="376">
        <f t="shared" si="54"/>
        <v>-4</v>
      </c>
      <c r="AK112" s="376" t="b">
        <f t="shared" si="55"/>
        <v>0</v>
      </c>
      <c r="AL112" s="328" t="str">
        <f t="shared" si="46"/>
        <v xml:space="preserve"> </v>
      </c>
      <c r="AM112" s="331" t="str">
        <f t="shared" si="47"/>
        <v>N/A</v>
      </c>
      <c r="AN112" s="207"/>
      <c r="AO112" s="207"/>
      <c r="AP112" s="207"/>
      <c r="BM112" s="44"/>
    </row>
    <row r="113" spans="1:65" ht="34.5" customHeight="1" x14ac:dyDescent="0.25">
      <c r="A113" s="46"/>
      <c r="B113" s="150"/>
      <c r="C113" s="715"/>
      <c r="D113" s="716"/>
      <c r="E113" s="326"/>
      <c r="F113" s="309"/>
      <c r="G113" s="376">
        <f t="shared" si="56"/>
        <v>0</v>
      </c>
      <c r="H113" s="150"/>
      <c r="I113" s="150"/>
      <c r="J113" s="280"/>
      <c r="K113" s="525"/>
      <c r="L113" s="369"/>
      <c r="M113" s="467"/>
      <c r="N113" s="280"/>
      <c r="O113" s="150"/>
      <c r="P113" s="309"/>
      <c r="Q113" s="376">
        <f t="shared" si="42"/>
        <v>1900</v>
      </c>
      <c r="R113" s="466">
        <f t="shared" si="43"/>
        <v>0</v>
      </c>
      <c r="S113" s="150"/>
      <c r="T113" s="150"/>
      <c r="U113" s="376">
        <f t="shared" si="44"/>
        <v>0</v>
      </c>
      <c r="V113" s="150"/>
      <c r="W113" s="150"/>
      <c r="X113" s="480"/>
      <c r="Y113" s="376" t="str">
        <f t="shared" si="45"/>
        <v>NO OBLIGATORIA</v>
      </c>
      <c r="Z113" s="376" t="str">
        <f t="shared" si="57"/>
        <v xml:space="preserve"> </v>
      </c>
      <c r="AA113" s="376" t="str">
        <f t="shared" si="58"/>
        <v xml:space="preserve"> </v>
      </c>
      <c r="AB113" s="376" t="str">
        <f t="shared" si="48"/>
        <v xml:space="preserve"> </v>
      </c>
      <c r="AC113" s="376" t="str">
        <f t="shared" si="49"/>
        <v xml:space="preserve"> </v>
      </c>
      <c r="AD113" s="376" t="str">
        <f t="shared" si="50"/>
        <v xml:space="preserve"> </v>
      </c>
      <c r="AE113" s="376">
        <f t="shared" si="41"/>
        <v>0</v>
      </c>
      <c r="AF113" s="376">
        <f t="shared" si="51"/>
        <v>-4</v>
      </c>
      <c r="AG113" s="376" t="b">
        <f t="shared" si="52"/>
        <v>0</v>
      </c>
      <c r="AH113" s="150"/>
      <c r="AI113" s="376">
        <f t="shared" si="53"/>
        <v>0</v>
      </c>
      <c r="AJ113" s="376">
        <f t="shared" si="54"/>
        <v>-4</v>
      </c>
      <c r="AK113" s="376" t="b">
        <f t="shared" si="55"/>
        <v>0</v>
      </c>
      <c r="AL113" s="328" t="str">
        <f t="shared" si="46"/>
        <v xml:space="preserve"> </v>
      </c>
      <c r="AM113" s="331" t="str">
        <f t="shared" si="47"/>
        <v>N/A</v>
      </c>
      <c r="AN113" s="207"/>
      <c r="AO113" s="207"/>
      <c r="AP113" s="207"/>
      <c r="BM113" s="44"/>
    </row>
    <row r="114" spans="1:65" ht="34.5" customHeight="1" x14ac:dyDescent="0.25">
      <c r="A114" s="46"/>
      <c r="B114" s="150"/>
      <c r="C114" s="715"/>
      <c r="D114" s="716"/>
      <c r="E114" s="326"/>
      <c r="F114" s="309"/>
      <c r="G114" s="376">
        <f t="shared" si="56"/>
        <v>0</v>
      </c>
      <c r="H114" s="150"/>
      <c r="I114" s="150"/>
      <c r="J114" s="280"/>
      <c r="K114" s="525"/>
      <c r="L114" s="369"/>
      <c r="M114" s="467"/>
      <c r="N114" s="280"/>
      <c r="O114" s="150"/>
      <c r="P114" s="309"/>
      <c r="Q114" s="376">
        <f t="shared" si="42"/>
        <v>1900</v>
      </c>
      <c r="R114" s="466">
        <f t="shared" si="43"/>
        <v>0</v>
      </c>
      <c r="S114" s="150"/>
      <c r="T114" s="150"/>
      <c r="U114" s="376">
        <f t="shared" si="44"/>
        <v>0</v>
      </c>
      <c r="V114" s="150"/>
      <c r="W114" s="150"/>
      <c r="X114" s="480"/>
      <c r="Y114" s="376" t="str">
        <f t="shared" si="45"/>
        <v>NO OBLIGATORIA</v>
      </c>
      <c r="Z114" s="376" t="str">
        <f t="shared" si="57"/>
        <v xml:space="preserve"> </v>
      </c>
      <c r="AA114" s="376" t="str">
        <f t="shared" si="58"/>
        <v xml:space="preserve"> </v>
      </c>
      <c r="AB114" s="376" t="str">
        <f t="shared" si="48"/>
        <v xml:space="preserve"> </v>
      </c>
      <c r="AC114" s="376" t="str">
        <f t="shared" si="49"/>
        <v xml:space="preserve"> </v>
      </c>
      <c r="AD114" s="376" t="str">
        <f t="shared" si="50"/>
        <v xml:space="preserve"> </v>
      </c>
      <c r="AE114" s="376">
        <f t="shared" si="41"/>
        <v>0</v>
      </c>
      <c r="AF114" s="376">
        <f t="shared" si="51"/>
        <v>-4</v>
      </c>
      <c r="AG114" s="376" t="b">
        <f t="shared" si="52"/>
        <v>0</v>
      </c>
      <c r="AH114" s="150"/>
      <c r="AI114" s="376">
        <f t="shared" si="53"/>
        <v>0</v>
      </c>
      <c r="AJ114" s="376">
        <f t="shared" si="54"/>
        <v>-4</v>
      </c>
      <c r="AK114" s="376" t="b">
        <f t="shared" si="55"/>
        <v>0</v>
      </c>
      <c r="AL114" s="328" t="str">
        <f t="shared" si="46"/>
        <v xml:space="preserve"> </v>
      </c>
      <c r="AM114" s="331" t="str">
        <f t="shared" si="47"/>
        <v>N/A</v>
      </c>
      <c r="AN114" s="207"/>
      <c r="AO114" s="207"/>
      <c r="AP114" s="207"/>
      <c r="BM114" s="44"/>
    </row>
    <row r="115" spans="1:65" ht="34.5" customHeight="1" x14ac:dyDescent="0.25">
      <c r="A115" s="46"/>
      <c r="B115" s="150"/>
      <c r="C115" s="715"/>
      <c r="D115" s="716"/>
      <c r="E115" s="326"/>
      <c r="F115" s="309"/>
      <c r="G115" s="376">
        <f t="shared" si="56"/>
        <v>0</v>
      </c>
      <c r="H115" s="150"/>
      <c r="I115" s="150"/>
      <c r="J115" s="280"/>
      <c r="K115" s="525"/>
      <c r="L115" s="369"/>
      <c r="M115" s="467"/>
      <c r="N115" s="280"/>
      <c r="O115" s="150"/>
      <c r="P115" s="309"/>
      <c r="Q115" s="376">
        <f t="shared" si="42"/>
        <v>1900</v>
      </c>
      <c r="R115" s="466">
        <f t="shared" si="43"/>
        <v>0</v>
      </c>
      <c r="S115" s="150"/>
      <c r="T115" s="150"/>
      <c r="U115" s="376">
        <f t="shared" si="44"/>
        <v>0</v>
      </c>
      <c r="V115" s="150"/>
      <c r="W115" s="150"/>
      <c r="X115" s="480"/>
      <c r="Y115" s="376" t="str">
        <f t="shared" si="45"/>
        <v>NO OBLIGATORIA</v>
      </c>
      <c r="Z115" s="376" t="str">
        <f t="shared" si="57"/>
        <v xml:space="preserve"> </v>
      </c>
      <c r="AA115" s="376" t="str">
        <f t="shared" si="58"/>
        <v xml:space="preserve"> </v>
      </c>
      <c r="AB115" s="376" t="str">
        <f t="shared" si="48"/>
        <v xml:space="preserve"> </v>
      </c>
      <c r="AC115" s="376" t="str">
        <f t="shared" si="49"/>
        <v xml:space="preserve"> </v>
      </c>
      <c r="AD115" s="376" t="str">
        <f t="shared" si="50"/>
        <v xml:space="preserve"> </v>
      </c>
      <c r="AE115" s="376">
        <f t="shared" si="41"/>
        <v>0</v>
      </c>
      <c r="AF115" s="376">
        <f t="shared" si="51"/>
        <v>-4</v>
      </c>
      <c r="AG115" s="376" t="b">
        <f t="shared" si="52"/>
        <v>0</v>
      </c>
      <c r="AH115" s="150"/>
      <c r="AI115" s="376">
        <f t="shared" si="53"/>
        <v>0</v>
      </c>
      <c r="AJ115" s="376">
        <f t="shared" si="54"/>
        <v>-4</v>
      </c>
      <c r="AK115" s="376" t="b">
        <f t="shared" si="55"/>
        <v>0</v>
      </c>
      <c r="AL115" s="328" t="str">
        <f t="shared" si="46"/>
        <v xml:space="preserve"> </v>
      </c>
      <c r="AM115" s="331" t="str">
        <f t="shared" si="47"/>
        <v>N/A</v>
      </c>
      <c r="AN115" s="207"/>
      <c r="AO115" s="207"/>
      <c r="AP115" s="207"/>
      <c r="BM115" s="44"/>
    </row>
    <row r="116" spans="1:65" ht="34.5" customHeight="1" x14ac:dyDescent="0.25">
      <c r="A116" s="46"/>
      <c r="B116" s="150"/>
      <c r="C116" s="715"/>
      <c r="D116" s="716"/>
      <c r="E116" s="326"/>
      <c r="F116" s="309"/>
      <c r="G116" s="376">
        <f t="shared" si="56"/>
        <v>0</v>
      </c>
      <c r="H116" s="150"/>
      <c r="I116" s="150"/>
      <c r="J116" s="280"/>
      <c r="K116" s="525"/>
      <c r="L116" s="369"/>
      <c r="M116" s="467"/>
      <c r="N116" s="280"/>
      <c r="O116" s="150"/>
      <c r="P116" s="309"/>
      <c r="Q116" s="376">
        <f t="shared" si="42"/>
        <v>1900</v>
      </c>
      <c r="R116" s="466">
        <f t="shared" si="43"/>
        <v>0</v>
      </c>
      <c r="S116" s="150"/>
      <c r="T116" s="150"/>
      <c r="U116" s="376">
        <f t="shared" si="44"/>
        <v>0</v>
      </c>
      <c r="V116" s="150"/>
      <c r="W116" s="150"/>
      <c r="X116" s="480"/>
      <c r="Y116" s="376" t="str">
        <f t="shared" si="45"/>
        <v>NO OBLIGATORIA</v>
      </c>
      <c r="Z116" s="376" t="str">
        <f t="shared" si="57"/>
        <v xml:space="preserve"> </v>
      </c>
      <c r="AA116" s="376" t="str">
        <f t="shared" si="58"/>
        <v xml:space="preserve"> </v>
      </c>
      <c r="AB116" s="376" t="str">
        <f t="shared" si="48"/>
        <v xml:space="preserve"> </v>
      </c>
      <c r="AC116" s="376" t="str">
        <f t="shared" si="49"/>
        <v xml:space="preserve"> </v>
      </c>
      <c r="AD116" s="376" t="str">
        <f t="shared" si="50"/>
        <v xml:space="preserve"> </v>
      </c>
      <c r="AE116" s="376">
        <f t="shared" si="41"/>
        <v>0</v>
      </c>
      <c r="AF116" s="376">
        <f t="shared" si="51"/>
        <v>-4</v>
      </c>
      <c r="AG116" s="376" t="b">
        <f t="shared" si="52"/>
        <v>0</v>
      </c>
      <c r="AH116" s="150"/>
      <c r="AI116" s="376">
        <f t="shared" si="53"/>
        <v>0</v>
      </c>
      <c r="AJ116" s="376">
        <f t="shared" si="54"/>
        <v>-4</v>
      </c>
      <c r="AK116" s="376" t="b">
        <f t="shared" si="55"/>
        <v>0</v>
      </c>
      <c r="AL116" s="328" t="str">
        <f t="shared" si="46"/>
        <v xml:space="preserve"> </v>
      </c>
      <c r="AM116" s="331" t="str">
        <f t="shared" si="47"/>
        <v>N/A</v>
      </c>
      <c r="AN116" s="207"/>
      <c r="AO116" s="207"/>
      <c r="AP116" s="207"/>
      <c r="BM116" s="44"/>
    </row>
    <row r="117" spans="1:65" ht="34.5" customHeight="1" x14ac:dyDescent="0.25">
      <c r="A117" s="46"/>
      <c r="B117" s="150"/>
      <c r="C117" s="715"/>
      <c r="D117" s="716"/>
      <c r="E117" s="326"/>
      <c r="F117" s="309"/>
      <c r="G117" s="376">
        <f t="shared" si="56"/>
        <v>0</v>
      </c>
      <c r="H117" s="150"/>
      <c r="I117" s="150"/>
      <c r="J117" s="280"/>
      <c r="K117" s="525"/>
      <c r="L117" s="369"/>
      <c r="M117" s="467"/>
      <c r="N117" s="280"/>
      <c r="O117" s="150"/>
      <c r="P117" s="309"/>
      <c r="Q117" s="376">
        <f t="shared" si="42"/>
        <v>1900</v>
      </c>
      <c r="R117" s="466">
        <f t="shared" si="43"/>
        <v>0</v>
      </c>
      <c r="S117" s="150"/>
      <c r="T117" s="150"/>
      <c r="U117" s="376">
        <f t="shared" si="44"/>
        <v>0</v>
      </c>
      <c r="V117" s="150"/>
      <c r="W117" s="150"/>
      <c r="X117" s="480"/>
      <c r="Y117" s="376" t="str">
        <f t="shared" si="45"/>
        <v>NO OBLIGATORIA</v>
      </c>
      <c r="Z117" s="376" t="str">
        <f t="shared" si="57"/>
        <v xml:space="preserve"> </v>
      </c>
      <c r="AA117" s="376" t="str">
        <f t="shared" si="58"/>
        <v xml:space="preserve"> </v>
      </c>
      <c r="AB117" s="376" t="str">
        <f t="shared" si="48"/>
        <v xml:space="preserve"> </v>
      </c>
      <c r="AC117" s="376" t="str">
        <f t="shared" si="49"/>
        <v xml:space="preserve"> </v>
      </c>
      <c r="AD117" s="376" t="str">
        <f t="shared" si="50"/>
        <v xml:space="preserve"> </v>
      </c>
      <c r="AE117" s="376">
        <f t="shared" si="41"/>
        <v>0</v>
      </c>
      <c r="AF117" s="376">
        <f t="shared" si="51"/>
        <v>-4</v>
      </c>
      <c r="AG117" s="376" t="b">
        <f t="shared" si="52"/>
        <v>0</v>
      </c>
      <c r="AH117" s="150"/>
      <c r="AI117" s="376">
        <f t="shared" si="53"/>
        <v>0</v>
      </c>
      <c r="AJ117" s="376">
        <f t="shared" si="54"/>
        <v>-4</v>
      </c>
      <c r="AK117" s="376" t="b">
        <f t="shared" si="55"/>
        <v>0</v>
      </c>
      <c r="AL117" s="328" t="str">
        <f t="shared" si="46"/>
        <v xml:space="preserve"> </v>
      </c>
      <c r="AM117" s="331" t="str">
        <f t="shared" si="47"/>
        <v>N/A</v>
      </c>
      <c r="AN117" s="207"/>
      <c r="AO117" s="207"/>
      <c r="AP117" s="207"/>
      <c r="BM117" s="44"/>
    </row>
    <row r="118" spans="1:65" ht="34.5" customHeight="1" x14ac:dyDescent="0.25">
      <c r="A118" s="46"/>
      <c r="B118" s="150"/>
      <c r="C118" s="715"/>
      <c r="D118" s="716"/>
      <c r="E118" s="326"/>
      <c r="F118" s="309"/>
      <c r="G118" s="376">
        <f t="shared" si="56"/>
        <v>0</v>
      </c>
      <c r="H118" s="150"/>
      <c r="I118" s="150"/>
      <c r="J118" s="280"/>
      <c r="K118" s="525"/>
      <c r="L118" s="369"/>
      <c r="M118" s="467"/>
      <c r="N118" s="280"/>
      <c r="O118" s="150"/>
      <c r="P118" s="309"/>
      <c r="Q118" s="376">
        <f t="shared" si="42"/>
        <v>1900</v>
      </c>
      <c r="R118" s="466">
        <f t="shared" si="43"/>
        <v>0</v>
      </c>
      <c r="S118" s="150"/>
      <c r="T118" s="150"/>
      <c r="U118" s="376">
        <f t="shared" si="44"/>
        <v>0</v>
      </c>
      <c r="V118" s="150"/>
      <c r="W118" s="150"/>
      <c r="X118" s="480"/>
      <c r="Y118" s="376" t="str">
        <f t="shared" si="45"/>
        <v>NO OBLIGATORIA</v>
      </c>
      <c r="Z118" s="376" t="str">
        <f t="shared" si="57"/>
        <v xml:space="preserve"> </v>
      </c>
      <c r="AA118" s="376" t="str">
        <f t="shared" si="58"/>
        <v xml:space="preserve"> </v>
      </c>
      <c r="AB118" s="376" t="str">
        <f t="shared" si="48"/>
        <v xml:space="preserve"> </v>
      </c>
      <c r="AC118" s="376" t="str">
        <f t="shared" si="49"/>
        <v xml:space="preserve"> </v>
      </c>
      <c r="AD118" s="376" t="str">
        <f t="shared" si="50"/>
        <v xml:space="preserve"> </v>
      </c>
      <c r="AE118" s="376">
        <f t="shared" si="41"/>
        <v>0</v>
      </c>
      <c r="AF118" s="376">
        <f t="shared" si="51"/>
        <v>-4</v>
      </c>
      <c r="AG118" s="376" t="b">
        <f t="shared" si="52"/>
        <v>0</v>
      </c>
      <c r="AH118" s="150"/>
      <c r="AI118" s="376">
        <f t="shared" si="53"/>
        <v>0</v>
      </c>
      <c r="AJ118" s="376">
        <f t="shared" si="54"/>
        <v>-4</v>
      </c>
      <c r="AK118" s="376" t="b">
        <f t="shared" si="55"/>
        <v>0</v>
      </c>
      <c r="AL118" s="328" t="str">
        <f t="shared" si="46"/>
        <v xml:space="preserve"> </v>
      </c>
      <c r="AM118" s="331" t="str">
        <f t="shared" si="47"/>
        <v>N/A</v>
      </c>
      <c r="AN118" s="207"/>
      <c r="AO118" s="207"/>
      <c r="AP118" s="207"/>
      <c r="BM118" s="44"/>
    </row>
    <row r="119" spans="1:65" ht="34.5" customHeight="1" x14ac:dyDescent="0.25">
      <c r="A119" s="46"/>
      <c r="B119" s="150"/>
      <c r="C119" s="715"/>
      <c r="D119" s="716"/>
      <c r="E119" s="326"/>
      <c r="F119" s="309"/>
      <c r="G119" s="376">
        <f t="shared" si="56"/>
        <v>0</v>
      </c>
      <c r="H119" s="150"/>
      <c r="I119" s="150"/>
      <c r="J119" s="280"/>
      <c r="K119" s="525"/>
      <c r="L119" s="369"/>
      <c r="M119" s="467"/>
      <c r="N119" s="280"/>
      <c r="O119" s="150"/>
      <c r="P119" s="309"/>
      <c r="Q119" s="376">
        <f t="shared" si="42"/>
        <v>1900</v>
      </c>
      <c r="R119" s="466">
        <f t="shared" si="43"/>
        <v>0</v>
      </c>
      <c r="S119" s="150"/>
      <c r="T119" s="150"/>
      <c r="U119" s="376">
        <f t="shared" si="44"/>
        <v>0</v>
      </c>
      <c r="V119" s="150"/>
      <c r="W119" s="150"/>
      <c r="X119" s="480"/>
      <c r="Y119" s="376" t="str">
        <f t="shared" si="45"/>
        <v>NO OBLIGATORIA</v>
      </c>
      <c r="Z119" s="376" t="str">
        <f t="shared" si="57"/>
        <v xml:space="preserve"> </v>
      </c>
      <c r="AA119" s="376" t="str">
        <f t="shared" si="58"/>
        <v xml:space="preserve"> </v>
      </c>
      <c r="AB119" s="376" t="str">
        <f t="shared" si="48"/>
        <v xml:space="preserve"> </v>
      </c>
      <c r="AC119" s="376" t="str">
        <f t="shared" si="49"/>
        <v xml:space="preserve"> </v>
      </c>
      <c r="AD119" s="376" t="str">
        <f t="shared" si="50"/>
        <v xml:space="preserve"> </v>
      </c>
      <c r="AE119" s="376">
        <f t="shared" si="41"/>
        <v>0</v>
      </c>
      <c r="AF119" s="376">
        <f t="shared" si="51"/>
        <v>-4</v>
      </c>
      <c r="AG119" s="376" t="b">
        <f t="shared" si="52"/>
        <v>0</v>
      </c>
      <c r="AH119" s="150"/>
      <c r="AI119" s="376">
        <f t="shared" si="53"/>
        <v>0</v>
      </c>
      <c r="AJ119" s="376">
        <f t="shared" si="54"/>
        <v>-4</v>
      </c>
      <c r="AK119" s="376" t="b">
        <f t="shared" si="55"/>
        <v>0</v>
      </c>
      <c r="AL119" s="328" t="str">
        <f t="shared" si="46"/>
        <v xml:space="preserve"> </v>
      </c>
      <c r="AM119" s="331" t="str">
        <f t="shared" si="47"/>
        <v>N/A</v>
      </c>
      <c r="AN119" s="207"/>
      <c r="AO119" s="207"/>
      <c r="AP119" s="207"/>
      <c r="BM119" s="44"/>
    </row>
    <row r="120" spans="1:65" ht="34.5" customHeight="1" x14ac:dyDescent="0.25">
      <c r="A120" s="46"/>
      <c r="B120" s="150"/>
      <c r="C120" s="715"/>
      <c r="D120" s="716"/>
      <c r="E120" s="326"/>
      <c r="F120" s="309"/>
      <c r="G120" s="376">
        <f t="shared" si="56"/>
        <v>0</v>
      </c>
      <c r="H120" s="150"/>
      <c r="I120" s="150"/>
      <c r="J120" s="280"/>
      <c r="K120" s="525"/>
      <c r="L120" s="369"/>
      <c r="M120" s="467"/>
      <c r="N120" s="280"/>
      <c r="O120" s="150"/>
      <c r="P120" s="309"/>
      <c r="Q120" s="376">
        <f t="shared" si="42"/>
        <v>1900</v>
      </c>
      <c r="R120" s="466">
        <f t="shared" si="43"/>
        <v>0</v>
      </c>
      <c r="S120" s="150"/>
      <c r="T120" s="150"/>
      <c r="U120" s="376">
        <f t="shared" si="44"/>
        <v>0</v>
      </c>
      <c r="V120" s="150"/>
      <c r="W120" s="150"/>
      <c r="X120" s="480"/>
      <c r="Y120" s="376" t="str">
        <f t="shared" si="45"/>
        <v>NO OBLIGATORIA</v>
      </c>
      <c r="Z120" s="376" t="str">
        <f t="shared" si="57"/>
        <v xml:space="preserve"> </v>
      </c>
      <c r="AA120" s="376" t="str">
        <f t="shared" si="58"/>
        <v xml:space="preserve"> </v>
      </c>
      <c r="AB120" s="376" t="str">
        <f t="shared" si="48"/>
        <v xml:space="preserve"> </v>
      </c>
      <c r="AC120" s="376" t="str">
        <f t="shared" si="49"/>
        <v xml:space="preserve"> </v>
      </c>
      <c r="AD120" s="376" t="str">
        <f t="shared" si="50"/>
        <v xml:space="preserve"> </v>
      </c>
      <c r="AE120" s="376">
        <f t="shared" si="41"/>
        <v>0</v>
      </c>
      <c r="AF120" s="376">
        <f t="shared" si="51"/>
        <v>-4</v>
      </c>
      <c r="AG120" s="376" t="b">
        <f t="shared" si="52"/>
        <v>0</v>
      </c>
      <c r="AH120" s="150"/>
      <c r="AI120" s="376">
        <f t="shared" si="53"/>
        <v>0</v>
      </c>
      <c r="AJ120" s="376">
        <f t="shared" si="54"/>
        <v>-4</v>
      </c>
      <c r="AK120" s="376" t="b">
        <f t="shared" si="55"/>
        <v>0</v>
      </c>
      <c r="AL120" s="328" t="str">
        <f t="shared" si="46"/>
        <v xml:space="preserve"> </v>
      </c>
      <c r="AM120" s="331" t="str">
        <f t="shared" si="47"/>
        <v>N/A</v>
      </c>
      <c r="AN120" s="207"/>
      <c r="AO120" s="207"/>
      <c r="AP120" s="207"/>
      <c r="BM120" s="44"/>
    </row>
    <row r="121" spans="1:65" ht="34.5" customHeight="1" x14ac:dyDescent="0.25">
      <c r="A121" s="46"/>
      <c r="B121" s="150"/>
      <c r="C121" s="715"/>
      <c r="D121" s="716"/>
      <c r="E121" s="326"/>
      <c r="F121" s="309"/>
      <c r="G121" s="376">
        <f t="shared" si="56"/>
        <v>0</v>
      </c>
      <c r="H121" s="150"/>
      <c r="I121" s="150"/>
      <c r="J121" s="280"/>
      <c r="K121" s="525"/>
      <c r="L121" s="369"/>
      <c r="M121" s="467"/>
      <c r="N121" s="280"/>
      <c r="O121" s="150"/>
      <c r="P121" s="309"/>
      <c r="Q121" s="376">
        <f t="shared" si="42"/>
        <v>1900</v>
      </c>
      <c r="R121" s="466">
        <f t="shared" si="43"/>
        <v>0</v>
      </c>
      <c r="S121" s="150"/>
      <c r="T121" s="150"/>
      <c r="U121" s="376">
        <f t="shared" si="44"/>
        <v>0</v>
      </c>
      <c r="V121" s="150"/>
      <c r="W121" s="150"/>
      <c r="X121" s="480"/>
      <c r="Y121" s="376" t="str">
        <f t="shared" si="45"/>
        <v>NO OBLIGATORIA</v>
      </c>
      <c r="Z121" s="376" t="str">
        <f t="shared" si="57"/>
        <v xml:space="preserve"> </v>
      </c>
      <c r="AA121" s="376" t="str">
        <f t="shared" si="58"/>
        <v xml:space="preserve"> </v>
      </c>
      <c r="AB121" s="376" t="str">
        <f t="shared" si="48"/>
        <v xml:space="preserve"> </v>
      </c>
      <c r="AC121" s="376" t="str">
        <f t="shared" si="49"/>
        <v xml:space="preserve"> </v>
      </c>
      <c r="AD121" s="376" t="str">
        <f t="shared" si="50"/>
        <v xml:space="preserve"> </v>
      </c>
      <c r="AE121" s="376">
        <f t="shared" si="41"/>
        <v>0</v>
      </c>
      <c r="AF121" s="376">
        <f t="shared" si="51"/>
        <v>-4</v>
      </c>
      <c r="AG121" s="376" t="b">
        <f t="shared" si="52"/>
        <v>0</v>
      </c>
      <c r="AH121" s="150"/>
      <c r="AI121" s="376">
        <f t="shared" si="53"/>
        <v>0</v>
      </c>
      <c r="AJ121" s="376">
        <f t="shared" si="54"/>
        <v>-4</v>
      </c>
      <c r="AK121" s="376" t="b">
        <f t="shared" si="55"/>
        <v>0</v>
      </c>
      <c r="AL121" s="328" t="str">
        <f t="shared" si="46"/>
        <v xml:space="preserve"> </v>
      </c>
      <c r="AM121" s="331" t="str">
        <f t="shared" si="47"/>
        <v>N/A</v>
      </c>
      <c r="AN121" s="207"/>
      <c r="AO121" s="207"/>
      <c r="AP121" s="207"/>
      <c r="BM121" s="44"/>
    </row>
    <row r="122" spans="1:65" ht="34.5" customHeight="1" x14ac:dyDescent="0.25">
      <c r="A122" s="46"/>
      <c r="B122" s="150"/>
      <c r="C122" s="715"/>
      <c r="D122" s="716"/>
      <c r="E122" s="326"/>
      <c r="F122" s="309"/>
      <c r="G122" s="376">
        <f t="shared" si="56"/>
        <v>0</v>
      </c>
      <c r="H122" s="150"/>
      <c r="I122" s="150"/>
      <c r="J122" s="280"/>
      <c r="K122" s="525"/>
      <c r="L122" s="369"/>
      <c r="M122" s="467"/>
      <c r="N122" s="280"/>
      <c r="O122" s="150"/>
      <c r="P122" s="309"/>
      <c r="Q122" s="376">
        <f t="shared" si="42"/>
        <v>1900</v>
      </c>
      <c r="R122" s="466">
        <f t="shared" si="43"/>
        <v>0</v>
      </c>
      <c r="S122" s="150"/>
      <c r="T122" s="150"/>
      <c r="U122" s="376">
        <f t="shared" si="44"/>
        <v>0</v>
      </c>
      <c r="V122" s="150"/>
      <c r="W122" s="150"/>
      <c r="X122" s="480"/>
      <c r="Y122" s="376" t="str">
        <f t="shared" si="45"/>
        <v>NO OBLIGATORIA</v>
      </c>
      <c r="Z122" s="376" t="str">
        <f t="shared" si="57"/>
        <v xml:space="preserve"> </v>
      </c>
      <c r="AA122" s="376" t="str">
        <f t="shared" si="58"/>
        <v xml:space="preserve"> </v>
      </c>
      <c r="AB122" s="376" t="str">
        <f t="shared" si="48"/>
        <v xml:space="preserve"> </v>
      </c>
      <c r="AC122" s="376" t="str">
        <f t="shared" si="49"/>
        <v xml:space="preserve"> </v>
      </c>
      <c r="AD122" s="376" t="str">
        <f t="shared" si="50"/>
        <v xml:space="preserve"> </v>
      </c>
      <c r="AE122" s="376">
        <f t="shared" si="41"/>
        <v>0</v>
      </c>
      <c r="AF122" s="376">
        <f t="shared" si="51"/>
        <v>-4</v>
      </c>
      <c r="AG122" s="376" t="b">
        <f t="shared" si="52"/>
        <v>0</v>
      </c>
      <c r="AH122" s="150"/>
      <c r="AI122" s="376">
        <f t="shared" si="53"/>
        <v>0</v>
      </c>
      <c r="AJ122" s="376">
        <f t="shared" si="54"/>
        <v>-4</v>
      </c>
      <c r="AK122" s="376" t="b">
        <f t="shared" si="55"/>
        <v>0</v>
      </c>
      <c r="AL122" s="328" t="str">
        <f t="shared" si="46"/>
        <v xml:space="preserve"> </v>
      </c>
      <c r="AM122" s="331" t="str">
        <f t="shared" si="47"/>
        <v>N/A</v>
      </c>
      <c r="AN122" s="207"/>
      <c r="AO122" s="207"/>
      <c r="AP122" s="207"/>
      <c r="BM122" s="44"/>
    </row>
    <row r="123" spans="1:65" ht="34.5" customHeight="1" x14ac:dyDescent="0.25">
      <c r="A123" s="46"/>
      <c r="B123" s="150"/>
      <c r="C123" s="715"/>
      <c r="D123" s="716"/>
      <c r="E123" s="326"/>
      <c r="F123" s="309"/>
      <c r="G123" s="376">
        <f t="shared" si="56"/>
        <v>0</v>
      </c>
      <c r="H123" s="150"/>
      <c r="I123" s="150"/>
      <c r="J123" s="280"/>
      <c r="K123" s="525"/>
      <c r="L123" s="369"/>
      <c r="M123" s="467"/>
      <c r="N123" s="280"/>
      <c r="O123" s="150"/>
      <c r="P123" s="309"/>
      <c r="Q123" s="376">
        <f t="shared" si="42"/>
        <v>1900</v>
      </c>
      <c r="R123" s="466">
        <f t="shared" si="43"/>
        <v>0</v>
      </c>
      <c r="S123" s="150"/>
      <c r="T123" s="150"/>
      <c r="U123" s="376">
        <f t="shared" si="44"/>
        <v>0</v>
      </c>
      <c r="V123" s="150"/>
      <c r="W123" s="150"/>
      <c r="X123" s="480"/>
      <c r="Y123" s="376" t="str">
        <f t="shared" si="45"/>
        <v>NO OBLIGATORIA</v>
      </c>
      <c r="Z123" s="376" t="str">
        <f t="shared" si="57"/>
        <v xml:space="preserve"> </v>
      </c>
      <c r="AA123" s="376" t="str">
        <f t="shared" si="58"/>
        <v xml:space="preserve"> </v>
      </c>
      <c r="AB123" s="376" t="str">
        <f t="shared" si="48"/>
        <v xml:space="preserve"> </v>
      </c>
      <c r="AC123" s="376" t="str">
        <f t="shared" si="49"/>
        <v xml:space="preserve"> </v>
      </c>
      <c r="AD123" s="376" t="str">
        <f t="shared" si="50"/>
        <v xml:space="preserve"> </v>
      </c>
      <c r="AE123" s="376">
        <f t="shared" si="41"/>
        <v>0</v>
      </c>
      <c r="AF123" s="376">
        <f t="shared" si="51"/>
        <v>-4</v>
      </c>
      <c r="AG123" s="376" t="b">
        <f t="shared" si="52"/>
        <v>0</v>
      </c>
      <c r="AH123" s="150"/>
      <c r="AI123" s="376">
        <f t="shared" si="53"/>
        <v>0</v>
      </c>
      <c r="AJ123" s="376">
        <f t="shared" si="54"/>
        <v>-4</v>
      </c>
      <c r="AK123" s="376" t="b">
        <f t="shared" si="55"/>
        <v>0</v>
      </c>
      <c r="AL123" s="328" t="str">
        <f t="shared" si="46"/>
        <v xml:space="preserve"> </v>
      </c>
      <c r="AM123" s="331" t="str">
        <f t="shared" si="47"/>
        <v>N/A</v>
      </c>
      <c r="AN123" s="207"/>
      <c r="AO123" s="207"/>
      <c r="AP123" s="207"/>
      <c r="BM123" s="44"/>
    </row>
    <row r="124" spans="1:65" ht="34.5" customHeight="1" x14ac:dyDescent="0.25">
      <c r="A124" s="46"/>
      <c r="B124" s="150"/>
      <c r="C124" s="715"/>
      <c r="D124" s="716"/>
      <c r="E124" s="326"/>
      <c r="F124" s="309"/>
      <c r="G124" s="376">
        <f t="shared" si="56"/>
        <v>0</v>
      </c>
      <c r="H124" s="150"/>
      <c r="I124" s="150"/>
      <c r="J124" s="280"/>
      <c r="K124" s="525"/>
      <c r="L124" s="369"/>
      <c r="M124" s="467"/>
      <c r="N124" s="280"/>
      <c r="O124" s="150"/>
      <c r="P124" s="309"/>
      <c r="Q124" s="376">
        <f t="shared" si="42"/>
        <v>1900</v>
      </c>
      <c r="R124" s="466">
        <f t="shared" si="43"/>
        <v>0</v>
      </c>
      <c r="S124" s="150"/>
      <c r="T124" s="150"/>
      <c r="U124" s="376">
        <f t="shared" si="44"/>
        <v>0</v>
      </c>
      <c r="V124" s="150"/>
      <c r="W124" s="150"/>
      <c r="X124" s="480"/>
      <c r="Y124" s="376" t="str">
        <f t="shared" si="45"/>
        <v>NO OBLIGATORIA</v>
      </c>
      <c r="Z124" s="376" t="str">
        <f t="shared" si="57"/>
        <v xml:space="preserve"> </v>
      </c>
      <c r="AA124" s="376" t="str">
        <f t="shared" si="58"/>
        <v xml:space="preserve"> </v>
      </c>
      <c r="AB124" s="376" t="str">
        <f t="shared" si="48"/>
        <v xml:space="preserve"> </v>
      </c>
      <c r="AC124" s="376" t="str">
        <f t="shared" si="49"/>
        <v xml:space="preserve"> </v>
      </c>
      <c r="AD124" s="376" t="str">
        <f t="shared" ref="AD124:AD125" si="59">+IF(OR(Z124="OK",AA124="OK",AB124="OK",AC124="OK"),"PAGO",IF(OR(Y124="INVALIDEZ",Y124="OBLIGATORIA"),"PAGO"," "))</f>
        <v xml:space="preserve"> </v>
      </c>
      <c r="AE124" s="376">
        <f t="shared" si="41"/>
        <v>0</v>
      </c>
      <c r="AF124" s="376">
        <f t="shared" ref="AF124:AF125" si="60">AE124-4</f>
        <v>-4</v>
      </c>
      <c r="AG124" s="376" t="b">
        <f t="shared" ref="AG124:AG125" si="61">IF(AF124&gt;=30,"30",IF(AF124&gt;=0,AF124))</f>
        <v>0</v>
      </c>
      <c r="AH124" s="150"/>
      <c r="AI124" s="376">
        <f t="shared" ref="AI124:AI125" si="62">AH124/12</f>
        <v>0</v>
      </c>
      <c r="AJ124" s="376">
        <f t="shared" ref="AJ124:AJ125" si="63">AI124-4</f>
        <v>-4</v>
      </c>
      <c r="AK124" s="376" t="b">
        <f t="shared" ref="AK124:AK125" si="64">IF(AJ124&gt;=30,"30",IF(AJ124&gt;=0,AJ124))</f>
        <v>0</v>
      </c>
      <c r="AL124" s="328" t="str">
        <f t="shared" si="46"/>
        <v xml:space="preserve"> </v>
      </c>
      <c r="AM124" s="331" t="str">
        <f t="shared" si="47"/>
        <v>N/A</v>
      </c>
      <c r="AN124" s="207"/>
      <c r="AO124" s="207"/>
      <c r="AP124" s="207"/>
      <c r="BM124" s="44"/>
    </row>
    <row r="125" spans="1:65" ht="34.5" customHeight="1" x14ac:dyDescent="0.25">
      <c r="A125" s="46"/>
      <c r="B125" s="150"/>
      <c r="C125" s="715"/>
      <c r="D125" s="716"/>
      <c r="E125" s="326"/>
      <c r="F125" s="309"/>
      <c r="G125" s="376">
        <f t="shared" si="56"/>
        <v>0</v>
      </c>
      <c r="H125" s="150"/>
      <c r="I125" s="150"/>
      <c r="J125" s="280"/>
      <c r="K125" s="525"/>
      <c r="L125" s="369"/>
      <c r="M125" s="467"/>
      <c r="N125" s="280"/>
      <c r="O125" s="150"/>
      <c r="P125" s="309"/>
      <c r="Q125" s="376">
        <f t="shared" si="42"/>
        <v>1900</v>
      </c>
      <c r="R125" s="466">
        <f t="shared" si="43"/>
        <v>0</v>
      </c>
      <c r="S125" s="150"/>
      <c r="T125" s="150"/>
      <c r="U125" s="376">
        <f t="shared" si="44"/>
        <v>0</v>
      </c>
      <c r="V125" s="150"/>
      <c r="W125" s="150"/>
      <c r="X125" s="480"/>
      <c r="Y125" s="376" t="str">
        <f t="shared" si="45"/>
        <v>NO OBLIGATORIA</v>
      </c>
      <c r="Z125" s="376" t="str">
        <f t="shared" si="57"/>
        <v xml:space="preserve"> </v>
      </c>
      <c r="AA125" s="376" t="str">
        <f t="shared" si="58"/>
        <v xml:space="preserve"> </v>
      </c>
      <c r="AB125" s="376" t="str">
        <f t="shared" si="48"/>
        <v xml:space="preserve"> </v>
      </c>
      <c r="AC125" s="376" t="str">
        <f t="shared" si="49"/>
        <v xml:space="preserve"> </v>
      </c>
      <c r="AD125" s="376" t="str">
        <f t="shared" si="59"/>
        <v xml:space="preserve"> </v>
      </c>
      <c r="AE125" s="376">
        <f t="shared" si="41"/>
        <v>0</v>
      </c>
      <c r="AF125" s="376">
        <f t="shared" si="60"/>
        <v>-4</v>
      </c>
      <c r="AG125" s="376" t="b">
        <f t="shared" si="61"/>
        <v>0</v>
      </c>
      <c r="AH125" s="150"/>
      <c r="AI125" s="376">
        <f t="shared" si="62"/>
        <v>0</v>
      </c>
      <c r="AJ125" s="376">
        <f t="shared" si="63"/>
        <v>-4</v>
      </c>
      <c r="AK125" s="376" t="b">
        <f t="shared" si="64"/>
        <v>0</v>
      </c>
      <c r="AL125" s="328" t="str">
        <f t="shared" si="46"/>
        <v xml:space="preserve"> </v>
      </c>
      <c r="AM125" s="331" t="str">
        <f t="shared" si="47"/>
        <v>N/A</v>
      </c>
      <c r="AN125" s="207"/>
      <c r="AO125" s="207"/>
      <c r="AP125" s="207"/>
      <c r="BM125" s="44"/>
    </row>
    <row r="126" spans="1:65" ht="16.5" customHeight="1" x14ac:dyDescent="0.25">
      <c r="A126" s="46"/>
      <c r="B126" s="818" t="s">
        <v>464</v>
      </c>
      <c r="C126" s="818"/>
      <c r="D126" s="818"/>
      <c r="E126" s="819">
        <v>354</v>
      </c>
      <c r="F126" s="134"/>
      <c r="G126" s="134"/>
      <c r="H126" s="134"/>
      <c r="I126" s="134"/>
      <c r="J126" s="134"/>
      <c r="K126" s="134"/>
      <c r="L126" s="41"/>
      <c r="M126" s="41"/>
      <c r="N126" s="831" t="s">
        <v>338</v>
      </c>
      <c r="O126" s="831"/>
      <c r="P126" s="831"/>
      <c r="Q126" s="831"/>
      <c r="R126" s="831"/>
      <c r="S126" s="831"/>
      <c r="T126" s="831"/>
      <c r="U126" s="831"/>
      <c r="V126" s="831"/>
      <c r="W126" s="831"/>
      <c r="X126" s="831"/>
      <c r="Y126" s="831"/>
      <c r="Z126" s="831"/>
      <c r="AA126" s="831"/>
      <c r="AB126" s="831"/>
      <c r="AC126" s="831"/>
      <c r="AD126" s="831"/>
      <c r="AE126" s="831"/>
      <c r="AF126" s="831"/>
      <c r="AG126" s="831"/>
      <c r="AH126" s="831"/>
      <c r="AI126" s="831"/>
      <c r="AJ126" s="831"/>
      <c r="AK126" s="831"/>
      <c r="AL126" s="831"/>
      <c r="AM126" s="449">
        <f>COUNTIF($O$12:$O$125,"=COMPENSACIÓN DE RETIRO POR JUBILACIÓN OBLIGATORIA 70 AÑOS")</f>
        <v>0</v>
      </c>
      <c r="AN126" s="308" t="s">
        <v>337</v>
      </c>
      <c r="AO126" s="305"/>
      <c r="AP126" s="305"/>
      <c r="AQ126" s="134"/>
      <c r="AR126" s="230"/>
      <c r="BM126" s="44"/>
    </row>
    <row r="127" spans="1:65" ht="15" customHeight="1" x14ac:dyDescent="0.25">
      <c r="A127" s="46"/>
      <c r="B127" s="818"/>
      <c r="C127" s="818"/>
      <c r="D127" s="818"/>
      <c r="E127" s="819"/>
      <c r="F127" s="134"/>
      <c r="G127" s="134"/>
      <c r="H127" s="134"/>
      <c r="I127" s="134"/>
      <c r="J127" s="134"/>
      <c r="K127" s="134"/>
      <c r="L127" s="41"/>
      <c r="M127" s="41"/>
      <c r="N127" s="831" t="s">
        <v>336</v>
      </c>
      <c r="O127" s="831"/>
      <c r="P127" s="831"/>
      <c r="Q127" s="831"/>
      <c r="R127" s="831"/>
      <c r="S127" s="831"/>
      <c r="T127" s="831"/>
      <c r="U127" s="831"/>
      <c r="V127" s="831"/>
      <c r="W127" s="831"/>
      <c r="X127" s="831"/>
      <c r="Y127" s="831"/>
      <c r="Z127" s="831"/>
      <c r="AA127" s="831"/>
      <c r="AB127" s="831"/>
      <c r="AC127" s="831"/>
      <c r="AD127" s="831"/>
      <c r="AE127" s="831"/>
      <c r="AF127" s="831"/>
      <c r="AG127" s="831"/>
      <c r="AH127" s="831"/>
      <c r="AI127" s="831"/>
      <c r="AJ127" s="831"/>
      <c r="AK127" s="831"/>
      <c r="AL127" s="831"/>
      <c r="AM127" s="449">
        <f>COUNTIF($O$12:$O$125,"=COMPENSACIÓN DE RETIRO POR JUBILACIÓN POR INVALIDEZ")</f>
        <v>0</v>
      </c>
      <c r="AN127" s="308" t="s">
        <v>335</v>
      </c>
      <c r="AO127" s="305"/>
      <c r="AP127" s="305"/>
      <c r="AQ127" s="134"/>
      <c r="AR127" s="230"/>
      <c r="BM127" s="44"/>
    </row>
    <row r="128" spans="1:65" ht="13.5" customHeight="1" x14ac:dyDescent="0.25">
      <c r="A128" s="46"/>
      <c r="C128" s="134"/>
      <c r="D128" s="134"/>
      <c r="E128" s="134"/>
      <c r="F128" s="134"/>
      <c r="G128" s="134"/>
      <c r="H128" s="134"/>
      <c r="I128" s="134"/>
      <c r="J128" s="134"/>
      <c r="K128" s="134"/>
      <c r="L128" s="41"/>
      <c r="M128" s="41"/>
      <c r="N128" s="831" t="s">
        <v>334</v>
      </c>
      <c r="O128" s="831"/>
      <c r="P128" s="831"/>
      <c r="Q128" s="831"/>
      <c r="R128" s="831"/>
      <c r="S128" s="831"/>
      <c r="T128" s="831"/>
      <c r="U128" s="831"/>
      <c r="V128" s="831"/>
      <c r="W128" s="831"/>
      <c r="X128" s="831"/>
      <c r="Y128" s="831"/>
      <c r="Z128" s="831"/>
      <c r="AA128" s="831"/>
      <c r="AB128" s="831"/>
      <c r="AC128" s="831"/>
      <c r="AD128" s="831"/>
      <c r="AE128" s="831"/>
      <c r="AF128" s="831"/>
      <c r="AG128" s="831"/>
      <c r="AH128" s="831"/>
      <c r="AI128" s="831"/>
      <c r="AJ128" s="831"/>
      <c r="AK128" s="831"/>
      <c r="AL128" s="831"/>
      <c r="AM128" s="449">
        <f>COUNTIF($O$12:$O$125,"=COMPENSACIÓN DE RETIRO POR JUBILACIÓN NO OBLIGATORIA")</f>
        <v>0</v>
      </c>
      <c r="AN128" s="308" t="s">
        <v>333</v>
      </c>
      <c r="AO128" s="305"/>
      <c r="AP128" s="305"/>
      <c r="AQ128" s="134"/>
      <c r="AR128" s="230"/>
      <c r="BM128" s="44"/>
    </row>
    <row r="129" spans="1:65" ht="13.5" customHeight="1" x14ac:dyDescent="0.25">
      <c r="A129" s="46"/>
      <c r="C129" s="134"/>
      <c r="D129" s="134"/>
      <c r="E129" s="134"/>
      <c r="F129" s="134"/>
      <c r="G129" s="134"/>
      <c r="H129" s="134"/>
      <c r="I129" s="134"/>
      <c r="J129" s="134"/>
      <c r="K129" s="134"/>
      <c r="L129" s="41"/>
      <c r="M129" s="41"/>
      <c r="N129" s="831" t="s">
        <v>332</v>
      </c>
      <c r="O129" s="831"/>
      <c r="P129" s="831"/>
      <c r="Q129" s="831"/>
      <c r="R129" s="831"/>
      <c r="S129" s="831"/>
      <c r="T129" s="831"/>
      <c r="U129" s="831"/>
      <c r="V129" s="831"/>
      <c r="W129" s="831"/>
      <c r="X129" s="831"/>
      <c r="Y129" s="831"/>
      <c r="Z129" s="831"/>
      <c r="AA129" s="831"/>
      <c r="AB129" s="831"/>
      <c r="AC129" s="831"/>
      <c r="AD129" s="831"/>
      <c r="AE129" s="831"/>
      <c r="AF129" s="831"/>
      <c r="AG129" s="831"/>
      <c r="AH129" s="831"/>
      <c r="AI129" s="831"/>
      <c r="AJ129" s="831"/>
      <c r="AK129" s="831"/>
      <c r="AL129" s="831"/>
      <c r="AM129" s="449">
        <f>COUNTIF($O$12:$O$125,"=JUBILACIÓN ESPECIAL POR VEJEZ (DISCAPACIDAD)")</f>
        <v>0</v>
      </c>
      <c r="AN129" s="307" t="s">
        <v>331</v>
      </c>
      <c r="AO129" s="305"/>
      <c r="AP129" s="305"/>
      <c r="AQ129" s="134"/>
      <c r="AR129" s="230"/>
      <c r="BM129" s="44"/>
    </row>
    <row r="130" spans="1:65" ht="10.5" customHeight="1" x14ac:dyDescent="0.25">
      <c r="A130" s="46"/>
      <c r="C130" s="134"/>
      <c r="D130" s="134"/>
      <c r="E130" s="134"/>
      <c r="F130" s="134"/>
      <c r="G130" s="134"/>
      <c r="H130" s="134"/>
      <c r="I130" s="134"/>
      <c r="J130" s="134"/>
      <c r="K130" s="134"/>
      <c r="L130" s="41"/>
      <c r="M130" s="41"/>
      <c r="N130" s="831" t="s">
        <v>419</v>
      </c>
      <c r="O130" s="831"/>
      <c r="P130" s="831"/>
      <c r="Q130" s="831"/>
      <c r="R130" s="831"/>
      <c r="S130" s="831"/>
      <c r="T130" s="831"/>
      <c r="U130" s="831"/>
      <c r="V130" s="831"/>
      <c r="W130" s="831"/>
      <c r="X130" s="831"/>
      <c r="Y130" s="831"/>
      <c r="Z130" s="831"/>
      <c r="AA130" s="831"/>
      <c r="AB130" s="831"/>
      <c r="AC130" s="831"/>
      <c r="AD130" s="831"/>
      <c r="AE130" s="831"/>
      <c r="AF130" s="831"/>
      <c r="AG130" s="831"/>
      <c r="AH130" s="831"/>
      <c r="AI130" s="831"/>
      <c r="AJ130" s="831"/>
      <c r="AK130" s="831"/>
      <c r="AL130" s="831"/>
      <c r="AM130" s="449">
        <f>COUNTIF($O$12:$O$125,"=Renuncia Voluntaria con Compensación")</f>
        <v>0</v>
      </c>
      <c r="AN130" s="307" t="s">
        <v>418</v>
      </c>
      <c r="AO130" s="305"/>
      <c r="AP130" s="305"/>
      <c r="AQ130" s="134"/>
      <c r="AR130" s="230"/>
      <c r="BM130" s="44"/>
    </row>
    <row r="131" spans="1:65" ht="15.75" customHeight="1" x14ac:dyDescent="0.25">
      <c r="A131" s="46"/>
      <c r="B131" s="304"/>
      <c r="C131" s="304"/>
      <c r="D131" s="304"/>
      <c r="E131" s="304"/>
      <c r="F131" s="304"/>
      <c r="G131" s="304"/>
      <c r="H131" s="304"/>
      <c r="I131" s="304"/>
      <c r="J131" s="304"/>
      <c r="K131" s="304"/>
      <c r="L131" s="306"/>
      <c r="M131" s="306"/>
      <c r="N131" s="829" t="s">
        <v>330</v>
      </c>
      <c r="O131" s="830"/>
      <c r="P131" s="830"/>
      <c r="Q131" s="830"/>
      <c r="R131" s="830"/>
      <c r="S131" s="830"/>
      <c r="T131" s="830"/>
      <c r="U131" s="830"/>
      <c r="V131" s="830"/>
      <c r="W131" s="830"/>
      <c r="X131" s="830"/>
      <c r="Y131" s="830"/>
      <c r="Z131" s="830"/>
      <c r="AA131" s="830"/>
      <c r="AB131" s="830"/>
      <c r="AC131" s="830"/>
      <c r="AD131" s="830"/>
      <c r="AE131" s="830"/>
      <c r="AF131" s="830"/>
      <c r="AG131" s="830"/>
      <c r="AH131" s="830"/>
      <c r="AI131" s="830"/>
      <c r="AJ131" s="830"/>
      <c r="AK131" s="830"/>
      <c r="AL131" s="830"/>
      <c r="AM131" s="495">
        <f>SUM(AM126:AM130)</f>
        <v>0</v>
      </c>
      <c r="AN131" s="305"/>
      <c r="AO131" s="305"/>
      <c r="AP131" s="305"/>
      <c r="AQ131" s="134"/>
      <c r="BM131" s="44"/>
    </row>
    <row r="132" spans="1:65" ht="19.5" customHeight="1" x14ac:dyDescent="0.25">
      <c r="A132" s="46"/>
      <c r="B132" s="129"/>
      <c r="C132" s="129"/>
      <c r="D132" s="129"/>
      <c r="E132" s="129"/>
      <c r="G132" s="820"/>
      <c r="H132" s="820"/>
      <c r="I132" s="820"/>
      <c r="J132" s="820"/>
      <c r="K132" s="129"/>
      <c r="L132" s="129"/>
      <c r="M132" s="129"/>
      <c r="N132" s="129"/>
      <c r="O132" s="129"/>
      <c r="P132" s="304"/>
      <c r="Q132" s="129"/>
      <c r="R132" s="129"/>
      <c r="S132" s="304"/>
      <c r="T132" s="304"/>
      <c r="U132" s="304"/>
      <c r="V132" s="304"/>
      <c r="W132" s="304"/>
      <c r="X132" s="304"/>
      <c r="Y132" s="304"/>
      <c r="Z132" s="304"/>
      <c r="AA132" s="304"/>
      <c r="AB132" s="304"/>
      <c r="AC132" s="304"/>
      <c r="AD132" s="304"/>
      <c r="AE132" s="304"/>
      <c r="AF132" s="304"/>
      <c r="AG132" s="304"/>
      <c r="AH132" s="304"/>
      <c r="AI132" s="304"/>
      <c r="AJ132" s="304"/>
      <c r="AK132" s="304"/>
      <c r="AL132" s="304"/>
      <c r="AM132" s="303"/>
      <c r="AN132" s="303"/>
      <c r="AO132" s="303"/>
      <c r="AP132" s="303"/>
      <c r="BM132" s="44"/>
    </row>
    <row r="133" spans="1:65" ht="15" customHeight="1" x14ac:dyDescent="0.25">
      <c r="A133" s="46"/>
      <c r="B133" s="129"/>
      <c r="C133" s="129"/>
      <c r="D133" s="129"/>
      <c r="E133" s="129"/>
      <c r="G133" s="821" t="s">
        <v>425</v>
      </c>
      <c r="H133" s="821"/>
      <c r="I133" s="821"/>
      <c r="J133" s="821"/>
      <c r="K133" s="246"/>
      <c r="L133" s="246"/>
      <c r="M133" s="246"/>
      <c r="N133" s="375"/>
      <c r="O133" s="129"/>
      <c r="P133" s="304"/>
      <c r="Q133" s="129"/>
      <c r="R133" s="129"/>
      <c r="S133" s="304"/>
      <c r="T133" s="304"/>
      <c r="U133" s="304"/>
      <c r="V133" s="304"/>
      <c r="W133" s="304"/>
      <c r="X133" s="304"/>
      <c r="Y133" s="304"/>
      <c r="Z133" s="304"/>
      <c r="AA133" s="304"/>
      <c r="AB133" s="304"/>
      <c r="AC133" s="304"/>
      <c r="AD133" s="304"/>
      <c r="AE133" s="304"/>
      <c r="AF133" s="304"/>
      <c r="AG133" s="304"/>
      <c r="AH133" s="304"/>
      <c r="AI133" s="304"/>
      <c r="AJ133" s="304"/>
      <c r="AK133" s="304"/>
      <c r="AL133" s="304"/>
      <c r="AM133" s="372"/>
      <c r="AN133" s="372"/>
      <c r="AO133" s="372"/>
      <c r="AP133" s="372"/>
      <c r="BM133" s="44"/>
    </row>
    <row r="134" spans="1:65" ht="19.5" customHeight="1" thickBot="1" x14ac:dyDescent="0.3">
      <c r="A134" s="130"/>
      <c r="B134" s="262"/>
      <c r="C134" s="448"/>
      <c r="D134" s="448"/>
      <c r="E134" s="448"/>
      <c r="F134" s="448"/>
      <c r="G134" s="448"/>
      <c r="H134" s="448"/>
      <c r="I134" s="448"/>
      <c r="J134" s="448"/>
      <c r="K134" s="448"/>
      <c r="L134" s="448"/>
      <c r="M134" s="448"/>
      <c r="N134" s="448"/>
      <c r="O134" s="448"/>
      <c r="P134" s="448"/>
      <c r="Q134" s="448"/>
      <c r="R134" s="448"/>
      <c r="S134" s="448"/>
      <c r="T134" s="448"/>
      <c r="U134" s="448"/>
      <c r="V134" s="448"/>
      <c r="W134" s="448"/>
      <c r="X134" s="448"/>
      <c r="Y134" s="448"/>
      <c r="Z134" s="448"/>
      <c r="AA134" s="448"/>
      <c r="AB134" s="448"/>
      <c r="AC134" s="448"/>
      <c r="AD134" s="448"/>
      <c r="AE134" s="448"/>
      <c r="AF134" s="448"/>
      <c r="AG134" s="448"/>
      <c r="AH134" s="448"/>
      <c r="AI134" s="448"/>
      <c r="AJ134" s="448"/>
      <c r="AK134" s="448"/>
      <c r="AL134" s="448"/>
      <c r="AM134" s="454"/>
      <c r="AN134" s="454"/>
      <c r="AO134" s="454"/>
      <c r="AP134" s="454"/>
      <c r="AQ134" s="262"/>
      <c r="AR134" s="262"/>
      <c r="AS134" s="262"/>
      <c r="AT134" s="262"/>
      <c r="AU134" s="262"/>
      <c r="AV134" s="262"/>
      <c r="AW134" s="262"/>
      <c r="AX134" s="262"/>
      <c r="AY134" s="262"/>
      <c r="AZ134" s="262"/>
      <c r="BA134" s="262"/>
      <c r="BB134" s="262"/>
      <c r="BC134" s="262"/>
      <c r="BD134" s="262"/>
      <c r="BE134" s="262"/>
      <c r="BF134" s="262"/>
      <c r="BG134" s="262"/>
      <c r="BH134" s="262"/>
      <c r="BI134" s="262"/>
      <c r="BJ134" s="262"/>
      <c r="BK134" s="262"/>
      <c r="BL134" s="262"/>
      <c r="BM134" s="131"/>
    </row>
    <row r="135" spans="1:65" hidden="1" x14ac:dyDescent="0.25">
      <c r="AM135" s="303"/>
      <c r="AN135" s="303"/>
      <c r="AO135" s="303"/>
      <c r="AP135" s="303"/>
    </row>
    <row r="136" spans="1:65" hidden="1" x14ac:dyDescent="0.25">
      <c r="AM136" s="303"/>
      <c r="AN136" s="303"/>
      <c r="AO136" s="303"/>
      <c r="AP136" s="303"/>
    </row>
    <row r="137" spans="1:65" hidden="1" x14ac:dyDescent="0.25">
      <c r="AM137" s="303"/>
      <c r="AN137" s="303"/>
      <c r="AO137" s="303"/>
      <c r="AP137" s="303"/>
    </row>
    <row r="138" spans="1:65" hidden="1" x14ac:dyDescent="0.25">
      <c r="AM138" s="303"/>
      <c r="AN138" s="303"/>
      <c r="AO138" s="303"/>
      <c r="AP138" s="303"/>
    </row>
    <row r="139" spans="1:65" hidden="1" x14ac:dyDescent="0.25">
      <c r="AM139" s="303"/>
      <c r="AN139" s="303"/>
      <c r="AO139" s="303"/>
      <c r="AP139" s="303"/>
    </row>
    <row r="140" spans="1:65" hidden="1" x14ac:dyDescent="0.25">
      <c r="AM140" s="303"/>
      <c r="AN140" s="303"/>
      <c r="AO140" s="303"/>
      <c r="AP140" s="303"/>
    </row>
    <row r="141" spans="1:65" hidden="1" x14ac:dyDescent="0.25">
      <c r="AM141" s="303"/>
      <c r="AN141" s="303"/>
      <c r="AO141" s="303"/>
      <c r="AP141" s="303"/>
    </row>
    <row r="142" spans="1:65" hidden="1" x14ac:dyDescent="0.25">
      <c r="AM142" s="303"/>
      <c r="AN142" s="303"/>
      <c r="AO142" s="303"/>
      <c r="AP142" s="303"/>
    </row>
    <row r="143" spans="1:65" hidden="1" x14ac:dyDescent="0.25">
      <c r="AM143" s="303"/>
      <c r="AN143" s="303"/>
      <c r="AO143" s="303"/>
      <c r="AP143" s="303"/>
    </row>
    <row r="144" spans="1:65" hidden="1" x14ac:dyDescent="0.25">
      <c r="AM144" s="303"/>
      <c r="AN144" s="303"/>
      <c r="AO144" s="303"/>
      <c r="AP144" s="303"/>
    </row>
    <row r="145" spans="39:42" hidden="1" x14ac:dyDescent="0.25">
      <c r="AM145" s="303"/>
      <c r="AN145" s="303"/>
      <c r="AO145" s="303"/>
      <c r="AP145" s="303"/>
    </row>
    <row r="146" spans="39:42" hidden="1" x14ac:dyDescent="0.25">
      <c r="AM146" s="303"/>
      <c r="AN146" s="303"/>
      <c r="AO146" s="303"/>
      <c r="AP146" s="303"/>
    </row>
    <row r="147" spans="39:42" hidden="1" x14ac:dyDescent="0.25">
      <c r="AM147" s="303"/>
      <c r="AN147" s="303"/>
      <c r="AO147" s="303"/>
      <c r="AP147" s="303"/>
    </row>
    <row r="148" spans="39:42" hidden="1" x14ac:dyDescent="0.25">
      <c r="AM148" s="303"/>
      <c r="AN148" s="303"/>
      <c r="AO148" s="303"/>
      <c r="AP148" s="303"/>
    </row>
    <row r="149" spans="39:42" hidden="1" x14ac:dyDescent="0.25">
      <c r="AM149" s="303"/>
      <c r="AN149" s="303"/>
      <c r="AO149" s="303"/>
      <c r="AP149" s="303"/>
    </row>
    <row r="150" spans="39:42" hidden="1" x14ac:dyDescent="0.25">
      <c r="AM150" s="303"/>
      <c r="AN150" s="303"/>
      <c r="AO150" s="303"/>
      <c r="AP150" s="303"/>
    </row>
    <row r="151" spans="39:42" hidden="1" x14ac:dyDescent="0.25">
      <c r="AM151" s="303"/>
      <c r="AN151" s="303"/>
      <c r="AO151" s="303"/>
      <c r="AP151" s="303"/>
    </row>
    <row r="152" spans="39:42" hidden="1" x14ac:dyDescent="0.25">
      <c r="AM152" s="303"/>
      <c r="AN152" s="303"/>
      <c r="AO152" s="303"/>
      <c r="AP152" s="303"/>
    </row>
    <row r="153" spans="39:42" hidden="1" x14ac:dyDescent="0.25">
      <c r="AM153" s="303"/>
      <c r="AN153" s="303"/>
      <c r="AO153" s="303"/>
      <c r="AP153" s="303"/>
    </row>
    <row r="154" spans="39:42" hidden="1" x14ac:dyDescent="0.25">
      <c r="AM154" s="303"/>
      <c r="AN154" s="303"/>
      <c r="AO154" s="303"/>
      <c r="AP154" s="303"/>
    </row>
    <row r="155" spans="39:42" hidden="1" x14ac:dyDescent="0.25">
      <c r="AM155" s="303"/>
      <c r="AN155" s="303"/>
      <c r="AO155" s="303"/>
      <c r="AP155" s="303"/>
    </row>
    <row r="156" spans="39:42" hidden="1" x14ac:dyDescent="0.25">
      <c r="AM156" s="303"/>
      <c r="AN156" s="303"/>
      <c r="AO156" s="303"/>
      <c r="AP156" s="303"/>
    </row>
    <row r="157" spans="39:42" hidden="1" x14ac:dyDescent="0.25">
      <c r="AM157" s="303"/>
      <c r="AN157" s="303"/>
      <c r="AO157" s="303"/>
      <c r="AP157" s="303"/>
    </row>
    <row r="158" spans="39:42" hidden="1" x14ac:dyDescent="0.25">
      <c r="AM158" s="303"/>
      <c r="AN158" s="303"/>
      <c r="AO158" s="303"/>
      <c r="AP158" s="303"/>
    </row>
    <row r="159" spans="39:42" hidden="1" x14ac:dyDescent="0.25">
      <c r="AM159" s="303"/>
      <c r="AN159" s="303"/>
      <c r="AO159" s="303"/>
      <c r="AP159" s="303"/>
    </row>
    <row r="160" spans="39:42" hidden="1" x14ac:dyDescent="0.25">
      <c r="AM160" s="303"/>
      <c r="AN160" s="303"/>
      <c r="AO160" s="303"/>
      <c r="AP160" s="303"/>
    </row>
    <row r="161" spans="39:42" hidden="1" x14ac:dyDescent="0.25">
      <c r="AM161" s="303"/>
      <c r="AN161" s="303"/>
      <c r="AO161" s="303"/>
      <c r="AP161" s="303"/>
    </row>
    <row r="162" spans="39:42" hidden="1" x14ac:dyDescent="0.25">
      <c r="AM162" s="303"/>
      <c r="AN162" s="303"/>
      <c r="AO162" s="303"/>
      <c r="AP162" s="303"/>
    </row>
    <row r="163" spans="39:42" hidden="1" x14ac:dyDescent="0.25">
      <c r="AM163" s="303"/>
      <c r="AN163" s="303"/>
      <c r="AO163" s="303"/>
      <c r="AP163" s="303"/>
    </row>
    <row r="164" spans="39:42" hidden="1" x14ac:dyDescent="0.25">
      <c r="AM164" s="303"/>
      <c r="AN164" s="303"/>
      <c r="AO164" s="303"/>
      <c r="AP164" s="303"/>
    </row>
    <row r="165" spans="39:42" hidden="1" x14ac:dyDescent="0.25">
      <c r="AM165" s="303"/>
      <c r="AN165" s="303"/>
      <c r="AO165" s="303"/>
      <c r="AP165" s="303"/>
    </row>
    <row r="166" spans="39:42" hidden="1" x14ac:dyDescent="0.25">
      <c r="AM166" s="303"/>
      <c r="AN166" s="303"/>
      <c r="AO166" s="303"/>
      <c r="AP166" s="303"/>
    </row>
    <row r="167" spans="39:42" hidden="1" x14ac:dyDescent="0.25">
      <c r="AM167" s="303"/>
      <c r="AN167" s="303"/>
      <c r="AO167" s="303"/>
      <c r="AP167" s="303"/>
    </row>
    <row r="168" spans="39:42" hidden="1" x14ac:dyDescent="0.25">
      <c r="AM168" s="303"/>
      <c r="AN168" s="303"/>
      <c r="AO168" s="303"/>
      <c r="AP168" s="303"/>
    </row>
    <row r="169" spans="39:42" hidden="1" x14ac:dyDescent="0.25">
      <c r="AM169" s="303"/>
      <c r="AN169" s="303"/>
      <c r="AO169" s="303"/>
      <c r="AP169" s="303"/>
    </row>
    <row r="170" spans="39:42" hidden="1" x14ac:dyDescent="0.25">
      <c r="AM170" s="303"/>
      <c r="AN170" s="303"/>
      <c r="AO170" s="303"/>
      <c r="AP170" s="303"/>
    </row>
    <row r="171" spans="39:42" hidden="1" x14ac:dyDescent="0.25">
      <c r="AM171" s="303"/>
      <c r="AN171" s="303"/>
      <c r="AO171" s="303"/>
      <c r="AP171" s="303"/>
    </row>
    <row r="172" spans="39:42" hidden="1" x14ac:dyDescent="0.25">
      <c r="AM172" s="303"/>
      <c r="AN172" s="303"/>
      <c r="AO172" s="303"/>
      <c r="AP172" s="303"/>
    </row>
    <row r="173" spans="39:42" hidden="1" x14ac:dyDescent="0.25">
      <c r="AM173" s="303"/>
      <c r="AN173" s="303"/>
      <c r="AO173" s="303"/>
      <c r="AP173" s="303"/>
    </row>
    <row r="174" spans="39:42" hidden="1" x14ac:dyDescent="0.25">
      <c r="AM174" s="303"/>
      <c r="AN174" s="303"/>
      <c r="AO174" s="303"/>
      <c r="AP174" s="303"/>
    </row>
    <row r="175" spans="39:42" hidden="1" x14ac:dyDescent="0.25">
      <c r="AM175" s="303"/>
      <c r="AN175" s="303"/>
      <c r="AO175" s="303"/>
      <c r="AP175" s="303"/>
    </row>
    <row r="176" spans="39:42" hidden="1" x14ac:dyDescent="0.25">
      <c r="AM176" s="303"/>
      <c r="AN176" s="303"/>
      <c r="AO176" s="303"/>
      <c r="AP176" s="303"/>
    </row>
    <row r="177" spans="39:42" hidden="1" x14ac:dyDescent="0.25">
      <c r="AM177" s="303"/>
      <c r="AN177" s="303"/>
      <c r="AO177" s="303"/>
      <c r="AP177" s="303"/>
    </row>
    <row r="178" spans="39:42" hidden="1" x14ac:dyDescent="0.25">
      <c r="AM178" s="303"/>
      <c r="AN178" s="303"/>
      <c r="AO178" s="303"/>
      <c r="AP178" s="303"/>
    </row>
    <row r="179" spans="39:42" hidden="1" x14ac:dyDescent="0.25">
      <c r="AM179" s="303"/>
      <c r="AN179" s="303"/>
      <c r="AO179" s="303"/>
      <c r="AP179" s="303"/>
    </row>
    <row r="180" spans="39:42" hidden="1" x14ac:dyDescent="0.25">
      <c r="AM180" s="303"/>
      <c r="AN180" s="303"/>
      <c r="AO180" s="303"/>
      <c r="AP180" s="303"/>
    </row>
    <row r="181" spans="39:42" hidden="1" x14ac:dyDescent="0.25">
      <c r="AM181" s="303"/>
      <c r="AN181" s="303"/>
      <c r="AO181" s="303"/>
      <c r="AP181" s="303"/>
    </row>
    <row r="182" spans="39:42" hidden="1" x14ac:dyDescent="0.25">
      <c r="AM182" s="303"/>
      <c r="AN182" s="303"/>
      <c r="AO182" s="303"/>
      <c r="AP182" s="303"/>
    </row>
    <row r="183" spans="39:42" hidden="1" x14ac:dyDescent="0.25">
      <c r="AM183" s="303"/>
      <c r="AN183" s="303"/>
      <c r="AO183" s="303"/>
      <c r="AP183" s="303"/>
    </row>
    <row r="184" spans="39:42" hidden="1" x14ac:dyDescent="0.25">
      <c r="AM184" s="303"/>
      <c r="AN184" s="303"/>
      <c r="AO184" s="303"/>
      <c r="AP184" s="303"/>
    </row>
    <row r="185" spans="39:42" hidden="1" x14ac:dyDescent="0.25">
      <c r="AM185" s="303"/>
      <c r="AN185" s="303"/>
      <c r="AO185" s="303"/>
      <c r="AP185" s="303"/>
    </row>
    <row r="186" spans="39:42" hidden="1" x14ac:dyDescent="0.25">
      <c r="AM186" s="303"/>
      <c r="AN186" s="303"/>
      <c r="AO186" s="303"/>
      <c r="AP186" s="303"/>
    </row>
    <row r="187" spans="39:42" hidden="1" x14ac:dyDescent="0.25">
      <c r="AM187" s="303"/>
      <c r="AN187" s="303"/>
      <c r="AO187" s="303"/>
      <c r="AP187" s="303"/>
    </row>
    <row r="188" spans="39:42" hidden="1" x14ac:dyDescent="0.25">
      <c r="AM188" s="303"/>
      <c r="AN188" s="303"/>
      <c r="AO188" s="303"/>
      <c r="AP188" s="303"/>
    </row>
    <row r="209" spans="14:42" hidden="1" x14ac:dyDescent="0.25">
      <c r="N209" s="41"/>
      <c r="O209" s="41"/>
      <c r="P209" s="259"/>
      <c r="Q209" s="41"/>
      <c r="R209" s="41"/>
      <c r="S209" s="259"/>
      <c r="T209" s="259"/>
      <c r="U209" s="259"/>
      <c r="V209" s="259"/>
      <c r="W209" s="259"/>
      <c r="X209" s="259"/>
      <c r="Y209" s="259"/>
      <c r="Z209" s="259"/>
      <c r="AA209" s="259"/>
      <c r="AB209" s="259"/>
      <c r="AC209" s="259"/>
      <c r="AD209" s="259"/>
      <c r="AE209" s="259"/>
      <c r="AF209" s="259"/>
      <c r="AG209" s="259"/>
      <c r="AH209" s="259"/>
      <c r="AI209" s="259"/>
      <c r="AJ209" s="259"/>
      <c r="AK209" s="259"/>
      <c r="AL209" s="259"/>
      <c r="AM209" s="302"/>
      <c r="AN209" s="302"/>
      <c r="AO209" s="302"/>
      <c r="AP209" s="302"/>
    </row>
    <row r="210" spans="14:42" hidden="1" x14ac:dyDescent="0.25">
      <c r="N210" s="41"/>
      <c r="O210" s="41"/>
      <c r="P210" s="259"/>
      <c r="Q210" s="41"/>
      <c r="R210" s="41"/>
      <c r="S210" s="259"/>
      <c r="T210" s="259"/>
      <c r="U210" s="259"/>
      <c r="V210" s="259"/>
      <c r="W210" s="259"/>
      <c r="X210" s="259"/>
      <c r="Y210" s="259"/>
      <c r="Z210" s="259"/>
      <c r="AA210" s="259"/>
      <c r="AB210" s="259"/>
      <c r="AC210" s="259"/>
      <c r="AD210" s="259"/>
      <c r="AE210" s="259"/>
      <c r="AF210" s="259"/>
      <c r="AG210" s="259"/>
      <c r="AH210" s="259"/>
      <c r="AI210" s="259"/>
      <c r="AJ210" s="259"/>
      <c r="AK210" s="259"/>
      <c r="AL210" s="259"/>
      <c r="AM210" s="302"/>
      <c r="AN210" s="302"/>
      <c r="AO210" s="302"/>
      <c r="AP210" s="302"/>
    </row>
    <row r="211" spans="14:42" hidden="1" x14ac:dyDescent="0.25">
      <c r="N211" s="41"/>
      <c r="O211" s="41"/>
      <c r="P211" s="259"/>
      <c r="Q211" s="41"/>
      <c r="R211" s="41"/>
      <c r="S211" s="259"/>
      <c r="T211" s="259"/>
      <c r="U211" s="259"/>
      <c r="V211" s="259"/>
      <c r="W211" s="259"/>
      <c r="X211" s="259"/>
      <c r="Y211" s="259"/>
      <c r="Z211" s="259"/>
      <c r="AA211" s="259"/>
      <c r="AB211" s="259"/>
      <c r="AC211" s="259"/>
      <c r="AD211" s="259"/>
      <c r="AE211" s="259"/>
      <c r="AF211" s="259"/>
      <c r="AG211" s="259"/>
      <c r="AH211" s="259"/>
      <c r="AI211" s="259"/>
      <c r="AJ211" s="259"/>
      <c r="AK211" s="259"/>
      <c r="AL211" s="259"/>
      <c r="AM211" s="302"/>
      <c r="AN211" s="302"/>
      <c r="AO211" s="302"/>
      <c r="AP211" s="302"/>
    </row>
    <row r="212" spans="14:42" hidden="1" x14ac:dyDescent="0.25">
      <c r="N212" s="41"/>
      <c r="O212" s="41"/>
      <c r="P212" s="259"/>
      <c r="Q212" s="41"/>
      <c r="R212" s="41"/>
      <c r="S212" s="259"/>
      <c r="T212" s="259"/>
      <c r="U212" s="259"/>
      <c r="V212" s="259"/>
      <c r="W212" s="259"/>
      <c r="X212" s="259"/>
      <c r="Y212" s="259"/>
      <c r="Z212" s="259"/>
      <c r="AA212" s="259"/>
      <c r="AB212" s="259"/>
      <c r="AC212" s="259"/>
      <c r="AD212" s="259"/>
      <c r="AE212" s="259"/>
      <c r="AF212" s="259"/>
      <c r="AG212" s="259"/>
      <c r="AH212" s="259"/>
      <c r="AI212" s="259"/>
      <c r="AJ212" s="259"/>
      <c r="AK212" s="259"/>
      <c r="AL212" s="259"/>
      <c r="AM212" s="302"/>
      <c r="AN212" s="302"/>
      <c r="AO212" s="302"/>
      <c r="AP212" s="302"/>
    </row>
    <row r="213" spans="14:42" hidden="1" x14ac:dyDescent="0.25">
      <c r="N213" s="41"/>
      <c r="O213" s="41"/>
      <c r="P213" s="259"/>
      <c r="Q213" s="41"/>
      <c r="R213" s="41"/>
      <c r="S213" s="259"/>
      <c r="T213" s="259"/>
      <c r="U213" s="259"/>
      <c r="V213" s="259"/>
      <c r="W213" s="259"/>
      <c r="X213" s="259"/>
      <c r="Y213" s="259"/>
      <c r="Z213" s="259"/>
      <c r="AA213" s="259"/>
      <c r="AB213" s="259"/>
      <c r="AC213" s="259"/>
      <c r="AD213" s="259"/>
      <c r="AE213" s="259"/>
      <c r="AF213" s="259"/>
      <c r="AG213" s="259"/>
      <c r="AH213" s="259"/>
      <c r="AI213" s="259"/>
      <c r="AJ213" s="259"/>
      <c r="AK213" s="259"/>
      <c r="AL213" s="259"/>
      <c r="AM213" s="302"/>
      <c r="AN213" s="302"/>
      <c r="AO213" s="302"/>
      <c r="AP213" s="302"/>
    </row>
    <row r="214" spans="14:42" hidden="1" x14ac:dyDescent="0.25">
      <c r="N214" s="41"/>
      <c r="O214" s="41"/>
      <c r="P214" s="259"/>
      <c r="Q214" s="41"/>
      <c r="R214" s="41"/>
      <c r="S214" s="259"/>
      <c r="T214" s="259"/>
      <c r="U214" s="259"/>
      <c r="V214" s="259"/>
      <c r="W214" s="259"/>
      <c r="X214" s="259"/>
      <c r="Y214" s="259"/>
      <c r="Z214" s="259"/>
      <c r="AA214" s="259"/>
      <c r="AB214" s="259"/>
      <c r="AC214" s="259"/>
      <c r="AD214" s="259"/>
      <c r="AE214" s="259"/>
      <c r="AF214" s="259"/>
      <c r="AG214" s="259"/>
      <c r="AH214" s="259"/>
      <c r="AI214" s="259"/>
      <c r="AJ214" s="259"/>
      <c r="AK214" s="259"/>
      <c r="AL214" s="259"/>
      <c r="AM214" s="302"/>
      <c r="AN214" s="302"/>
      <c r="AO214" s="302"/>
      <c r="AP214" s="302"/>
    </row>
    <row r="215" spans="14:42" hidden="1" x14ac:dyDescent="0.25">
      <c r="N215" s="41"/>
      <c r="O215" s="41"/>
      <c r="P215" s="259"/>
      <c r="Q215" s="41"/>
      <c r="R215" s="41"/>
      <c r="S215" s="259"/>
      <c r="T215" s="259"/>
      <c r="U215" s="259"/>
      <c r="V215" s="259"/>
      <c r="W215" s="259"/>
      <c r="X215" s="259"/>
      <c r="Y215" s="259"/>
      <c r="Z215" s="259"/>
      <c r="AA215" s="259"/>
      <c r="AB215" s="259"/>
      <c r="AC215" s="259"/>
      <c r="AD215" s="259"/>
      <c r="AE215" s="259"/>
      <c r="AF215" s="259"/>
      <c r="AG215" s="259"/>
      <c r="AH215" s="259"/>
      <c r="AI215" s="259"/>
      <c r="AJ215" s="259"/>
      <c r="AK215" s="259"/>
      <c r="AL215" s="259"/>
      <c r="AM215" s="302"/>
      <c r="AN215" s="302"/>
      <c r="AO215" s="302"/>
      <c r="AP215" s="302"/>
    </row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</sheetData>
  <sheetProtection algorithmName="SHA-512" hashValue="QfRK9EURsHHgeeeD+knaYIrsRbzSN+wMSVLcgyhDuYUuriIEHGyqujKmlTuKU235RY/+PUYfuATktO1kXyUD2A==" saltValue="1fzsqdyQ9BjgxVOZjmJ4hQ==" spinCount="100000" sheet="1" objects="1" scenarios="1"/>
  <protectedRanges>
    <protectedRange sqref="E5:AE5" name="Rango9"/>
    <protectedRange sqref="AH12:AH125 X12:X125" name="Rango7"/>
    <protectedRange sqref="L12:L125 H12:J125" name="Rango5"/>
    <protectedRange sqref="A7:C9 T7:AD9 AQ9:BH9 AQ7:BG8 AE8:AL9 M7:O8 AI7:AK7 L9:S9 H9:I9" name="Rango2"/>
    <protectedRange sqref="E7:G7 K7:K8" name="Rango2_1"/>
    <protectedRange sqref="AM7:AP9" name="Rango2_2"/>
    <protectedRange sqref="B12:F125" name="Rango4"/>
    <protectedRange sqref="P12:T125 N12:N125" name="Rango6"/>
    <protectedRange sqref="M12:M125" name="Rango8"/>
  </protectedRanges>
  <mergeCells count="149"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AL2:AM2"/>
    <mergeCell ref="AL3:AM3"/>
    <mergeCell ref="AL4:AM4"/>
    <mergeCell ref="AL5:AM5"/>
    <mergeCell ref="E10:R10"/>
    <mergeCell ref="B2:G5"/>
    <mergeCell ref="H5:X5"/>
    <mergeCell ref="H4:X4"/>
    <mergeCell ref="H2:X3"/>
    <mergeCell ref="AH7:AM7"/>
    <mergeCell ref="W8:X8"/>
    <mergeCell ref="W7:X7"/>
    <mergeCell ref="B7:H7"/>
    <mergeCell ref="AM10:AM11"/>
    <mergeCell ref="I8:V8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9:D49"/>
    <mergeCell ref="C50:D50"/>
    <mergeCell ref="C51:D51"/>
    <mergeCell ref="C42:D42"/>
    <mergeCell ref="C43:D43"/>
    <mergeCell ref="C44:D44"/>
    <mergeCell ref="C45:D45"/>
    <mergeCell ref="C46:D46"/>
    <mergeCell ref="C57:D57"/>
    <mergeCell ref="N131:AL131"/>
    <mergeCell ref="N128:AL128"/>
    <mergeCell ref="N129:AL129"/>
    <mergeCell ref="N130:AL130"/>
    <mergeCell ref="N127:AL127"/>
    <mergeCell ref="N126:AL126"/>
    <mergeCell ref="C27:D27"/>
    <mergeCell ref="C28:D28"/>
    <mergeCell ref="C29:D29"/>
    <mergeCell ref="C30:D30"/>
    <mergeCell ref="C31:D31"/>
    <mergeCell ref="C41:D41"/>
    <mergeCell ref="C92:D92"/>
    <mergeCell ref="C93:D93"/>
    <mergeCell ref="C95:D95"/>
    <mergeCell ref="C115:D115"/>
    <mergeCell ref="C116:D116"/>
    <mergeCell ref="C107:D107"/>
    <mergeCell ref="C108:D108"/>
    <mergeCell ref="C110:D110"/>
    <mergeCell ref="C109:D109"/>
    <mergeCell ref="C111:D111"/>
    <mergeCell ref="C102:D102"/>
    <mergeCell ref="C118:D118"/>
    <mergeCell ref="C113:D113"/>
    <mergeCell ref="C114:D114"/>
    <mergeCell ref="C121:D121"/>
    <mergeCell ref="C122:D122"/>
    <mergeCell ref="C123:D123"/>
    <mergeCell ref="C124:D124"/>
    <mergeCell ref="C117:D117"/>
    <mergeCell ref="C103:D103"/>
    <mergeCell ref="C22:D22"/>
    <mergeCell ref="C23:D23"/>
    <mergeCell ref="C24:D24"/>
    <mergeCell ref="C25:D25"/>
    <mergeCell ref="C26:D26"/>
    <mergeCell ref="C37:D37"/>
    <mergeCell ref="C38:D38"/>
    <mergeCell ref="C39:D39"/>
    <mergeCell ref="C40:D40"/>
    <mergeCell ref="C32:D32"/>
    <mergeCell ref="C33:D33"/>
    <mergeCell ref="C34:D34"/>
    <mergeCell ref="C35:D35"/>
    <mergeCell ref="C36:D36"/>
    <mergeCell ref="C47:D47"/>
    <mergeCell ref="C48:D48"/>
    <mergeCell ref="C83:D83"/>
    <mergeCell ref="S10:AE10"/>
    <mergeCell ref="AH10:AI10"/>
    <mergeCell ref="AL10:AL11"/>
    <mergeCell ref="C125:D125"/>
    <mergeCell ref="C88:D88"/>
    <mergeCell ref="C84:D84"/>
    <mergeCell ref="C85:D85"/>
    <mergeCell ref="C87:D87"/>
    <mergeCell ref="C14:D14"/>
    <mergeCell ref="C15:D15"/>
    <mergeCell ref="C16:D16"/>
    <mergeCell ref="C119:D119"/>
    <mergeCell ref="C120:D120"/>
    <mergeCell ref="C99:D99"/>
    <mergeCell ref="C100:D100"/>
    <mergeCell ref="C96:D96"/>
    <mergeCell ref="C97:D97"/>
    <mergeCell ref="C98:D98"/>
    <mergeCell ref="C106:D106"/>
    <mergeCell ref="C105:D105"/>
    <mergeCell ref="C104:D104"/>
    <mergeCell ref="C101:D101"/>
    <mergeCell ref="C112:D112"/>
    <mergeCell ref="B126:D127"/>
    <mergeCell ref="E126:E127"/>
    <mergeCell ref="G132:J132"/>
    <mergeCell ref="G133:J133"/>
    <mergeCell ref="I7:V7"/>
    <mergeCell ref="B6:AL6"/>
    <mergeCell ref="C94:D94"/>
    <mergeCell ref="C91:D91"/>
    <mergeCell ref="C17:D17"/>
    <mergeCell ref="C18:D18"/>
    <mergeCell ref="C19:D19"/>
    <mergeCell ref="C20:D20"/>
    <mergeCell ref="C21:D21"/>
    <mergeCell ref="AE8:AM8"/>
    <mergeCell ref="A9:AM9"/>
    <mergeCell ref="B8:H8"/>
    <mergeCell ref="C86:D86"/>
    <mergeCell ref="B10:D10"/>
    <mergeCell ref="C13:D13"/>
    <mergeCell ref="C82:D82"/>
    <mergeCell ref="C89:D89"/>
    <mergeCell ref="C90:D90"/>
    <mergeCell ref="C11:D11"/>
    <mergeCell ref="C12:D12"/>
  </mergeCells>
  <dataValidations xWindow="1028" yWindow="588" count="6">
    <dataValidation type="list" allowBlank="1" showInputMessage="1" showErrorMessage="1" sqref="V12:V125" xr:uid="{00000000-0002-0000-0A00-000000000000}">
      <formula1>DIS</formula1>
    </dataValidation>
    <dataValidation type="list" allowBlank="1" showInputMessage="1" showErrorMessage="1" sqref="W12:W125" xr:uid="{00000000-0002-0000-0A00-000001000000}">
      <formula1>tipo</formula1>
    </dataValidation>
    <dataValidation type="textLength" operator="equal" allowBlank="1" showInputMessage="1" showErrorMessage="1" error="El número de cédula es incorrecto" prompt="Ingrese solo 10 números" sqref="E12:E125" xr:uid="{00000000-0002-0000-0A00-000002000000}">
      <formula1>10</formula1>
    </dataValidation>
    <dataValidation type="list" allowBlank="1" showInputMessage="1" showErrorMessage="1" sqref="Y5:AE5" xr:uid="{00000000-0002-0000-0A00-000003000000}">
      <formula1>#REF!</formula1>
    </dataValidation>
    <dataValidation type="list" allowBlank="1" showInputMessage="1" showErrorMessage="1" prompt="RECUERDE QUE LA RENUNCIA VOLUNTARIA CON COMPENSACIÓN NO ES APLICABLE PARA LOS SERVIDORES QUE CUMPLAN CON LOS REQUISITOS PARA LA JUBILACIÓN" sqref="O12:O125" xr:uid="{00000000-0002-0000-0A00-000004000000}">
      <formula1>MODALIDAD</formula1>
    </dataValidation>
    <dataValidation type="decimal" allowBlank="1" showInputMessage="1" showErrorMessage="1" sqref="X12:X125" xr:uid="{00000000-0002-0000-0A00-000005000000}">
      <formula1>0.3</formula1>
      <formula2>1</formula2>
    </dataValidation>
  </dataValidations>
  <pageMargins left="0.25" right="0.25" top="0.75" bottom="0.75" header="0.3" footer="0.3"/>
  <pageSetup paperSize="206" scale="39" orientation="landscape" r:id="rId1"/>
  <rowBreaks count="1" manualBreakCount="1">
    <brk id="112" max="16383" man="1"/>
  </rowBreaks>
  <colBreaks count="1" manualBreakCount="1">
    <brk id="4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1028" yWindow="588" count="2">
        <x14:dataValidation type="list" allowBlank="1" showInputMessage="1" showErrorMessage="1" xr:uid="{00000000-0002-0000-0A00-000006000000}">
          <x14:formula1>
            <xm:f>Datos!$G$2:$G$11</xm:f>
          </x14:formula1>
          <xm:sqref>AH7:AM7</xm:sqref>
        </x14:dataValidation>
        <x14:dataValidation type="list" allowBlank="1" showInputMessage="1" showErrorMessage="1" xr:uid="{00000000-0002-0000-0A00-000007000000}">
          <x14:formula1>
            <xm:f>Datos!$H$2:$H$9</xm:f>
          </x14:formula1>
          <xm:sqref>H5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4"/>
  <dimension ref="A1:AF81"/>
  <sheetViews>
    <sheetView showGridLines="0" view="pageBreakPreview" zoomScale="140" zoomScaleNormal="120" zoomScaleSheetLayoutView="140" workbookViewId="0">
      <selection activeCell="E5" sqref="E5:L5"/>
    </sheetView>
  </sheetViews>
  <sheetFormatPr baseColWidth="10" defaultColWidth="0" defaultRowHeight="15" zeroHeight="1" x14ac:dyDescent="0.25"/>
  <cols>
    <col min="1" max="1" width="1" style="283" customWidth="1"/>
    <col min="2" max="2" width="7.28515625" style="283" customWidth="1"/>
    <col min="3" max="3" width="7.5703125" style="283" customWidth="1"/>
    <col min="4" max="4" width="9.85546875" style="283" customWidth="1"/>
    <col min="5" max="5" width="3.85546875" style="283" customWidth="1"/>
    <col min="6" max="8" width="5.7109375" style="283" customWidth="1"/>
    <col min="9" max="9" width="6.7109375" style="283" customWidth="1"/>
    <col min="10" max="11" width="5.7109375" style="283" customWidth="1"/>
    <col min="12" max="12" width="6" style="283" customWidth="1"/>
    <col min="13" max="13" width="6.85546875" style="283" customWidth="1"/>
    <col min="14" max="14" width="5.42578125" style="283" customWidth="1"/>
    <col min="15" max="15" width="9.85546875" style="283" customWidth="1"/>
    <col min="16" max="16" width="1.7109375" style="283" customWidth="1"/>
    <col min="17" max="16384" width="11.42578125" style="283" hidden="1"/>
  </cols>
  <sheetData>
    <row r="1" spans="1:32" s="4" customFormat="1" ht="5.25" customHeight="1" x14ac:dyDescent="0.25">
      <c r="A1" s="50"/>
      <c r="B1" s="48"/>
      <c r="C1" s="48"/>
      <c r="D1" s="48"/>
      <c r="E1" s="48"/>
      <c r="F1" s="48"/>
      <c r="G1" s="49"/>
      <c r="H1" s="49"/>
      <c r="I1" s="49"/>
      <c r="J1" s="49"/>
      <c r="K1" s="49"/>
      <c r="L1" s="48"/>
      <c r="M1" s="48"/>
      <c r="N1" s="48"/>
      <c r="O1" s="48"/>
      <c r="P1" s="47"/>
    </row>
    <row r="2" spans="1:32" s="4" customFormat="1" ht="16.5" customHeight="1" x14ac:dyDescent="0.25">
      <c r="A2" s="46"/>
      <c r="B2" s="734"/>
      <c r="C2" s="734"/>
      <c r="D2" s="734"/>
      <c r="E2" s="871" t="s">
        <v>0</v>
      </c>
      <c r="F2" s="871"/>
      <c r="G2" s="871"/>
      <c r="H2" s="871"/>
      <c r="I2" s="871"/>
      <c r="J2" s="871"/>
      <c r="K2" s="871"/>
      <c r="L2" s="871"/>
      <c r="M2" s="455" t="s">
        <v>64</v>
      </c>
      <c r="N2" s="886">
        <f>Datos!I2</f>
        <v>44928</v>
      </c>
      <c r="O2" s="887"/>
      <c r="P2" s="44"/>
    </row>
    <row r="3" spans="1:32" s="4" customFormat="1" ht="16.5" customHeight="1" x14ac:dyDescent="0.25">
      <c r="A3" s="46"/>
      <c r="B3" s="734"/>
      <c r="C3" s="734"/>
      <c r="D3" s="734"/>
      <c r="E3" s="871"/>
      <c r="F3" s="871"/>
      <c r="G3" s="871"/>
      <c r="H3" s="871"/>
      <c r="I3" s="871"/>
      <c r="J3" s="871"/>
      <c r="K3" s="871"/>
      <c r="L3" s="871"/>
      <c r="M3" s="455" t="s">
        <v>67</v>
      </c>
      <c r="N3" s="891" t="s">
        <v>456</v>
      </c>
      <c r="O3" s="891"/>
      <c r="P3" s="44"/>
    </row>
    <row r="4" spans="1:32" s="4" customFormat="1" ht="16.5" customHeight="1" x14ac:dyDescent="0.25">
      <c r="A4" s="46"/>
      <c r="B4" s="734"/>
      <c r="C4" s="734"/>
      <c r="D4" s="734"/>
      <c r="E4" s="842" t="str">
        <f>'ÍNDICE 00'!C15</f>
        <v>INFORME DE OPTIMIZACIÓN Y RACIONALIZACIÓN POR NIVEL TERRITORIAL</v>
      </c>
      <c r="F4" s="842"/>
      <c r="G4" s="842"/>
      <c r="H4" s="842"/>
      <c r="I4" s="842"/>
      <c r="J4" s="842"/>
      <c r="K4" s="842"/>
      <c r="L4" s="842"/>
      <c r="M4" s="456" t="s">
        <v>65</v>
      </c>
      <c r="N4" s="730" t="s">
        <v>405</v>
      </c>
      <c r="O4" s="730"/>
      <c r="P4" s="44"/>
    </row>
    <row r="5" spans="1:32" s="4" customFormat="1" ht="16.5" customHeight="1" x14ac:dyDescent="0.25">
      <c r="A5" s="46"/>
      <c r="B5" s="734"/>
      <c r="C5" s="734"/>
      <c r="D5" s="734"/>
      <c r="E5" s="872" t="s">
        <v>439</v>
      </c>
      <c r="F5" s="872"/>
      <c r="G5" s="872"/>
      <c r="H5" s="872"/>
      <c r="I5" s="872"/>
      <c r="J5" s="872"/>
      <c r="K5" s="872"/>
      <c r="L5" s="872"/>
      <c r="M5" s="456" t="s">
        <v>82</v>
      </c>
      <c r="N5" s="888" t="str">
        <f>'ÍNDICE 00'!I15</f>
        <v>PRO-MDT-PTH-01 FOR 15 EXT</v>
      </c>
      <c r="O5" s="888"/>
      <c r="P5" s="44"/>
    </row>
    <row r="6" spans="1:32" ht="6" customHeight="1" x14ac:dyDescent="0.25">
      <c r="A6" s="876" t="s">
        <v>81</v>
      </c>
      <c r="B6" s="877"/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  <c r="O6" s="877"/>
      <c r="P6" s="878"/>
    </row>
    <row r="7" spans="1:32" s="298" customFormat="1" ht="14.25" customHeight="1" x14ac:dyDescent="0.25">
      <c r="A7" s="299"/>
      <c r="B7" s="873" t="s">
        <v>56</v>
      </c>
      <c r="C7" s="874"/>
      <c r="D7" s="874"/>
      <c r="E7" s="822"/>
      <c r="F7" s="822"/>
      <c r="G7" s="822"/>
      <c r="H7" s="822"/>
      <c r="I7" s="822"/>
      <c r="J7" s="822"/>
      <c r="K7" s="874" t="s">
        <v>79</v>
      </c>
      <c r="L7" s="874"/>
      <c r="M7" s="874"/>
      <c r="N7" s="889"/>
      <c r="O7" s="890"/>
      <c r="P7" s="111"/>
      <c r="Q7" s="45"/>
      <c r="R7" s="41"/>
      <c r="S7" s="56"/>
      <c r="T7" s="41"/>
      <c r="U7" s="45"/>
      <c r="V7" s="41"/>
      <c r="W7" s="56"/>
      <c r="X7" s="41"/>
      <c r="Y7" s="45"/>
      <c r="Z7" s="41"/>
      <c r="AA7" s="56"/>
      <c r="AB7" s="41"/>
      <c r="AC7" s="45"/>
      <c r="AD7" s="41"/>
      <c r="AE7" s="56"/>
      <c r="AF7" s="41"/>
    </row>
    <row r="8" spans="1:32" s="298" customFormat="1" ht="19.5" customHeight="1" x14ac:dyDescent="0.25">
      <c r="A8" s="299"/>
      <c r="B8" s="879" t="s">
        <v>170</v>
      </c>
      <c r="C8" s="880"/>
      <c r="D8" s="880"/>
      <c r="E8" s="558"/>
      <c r="F8" s="558"/>
      <c r="G8" s="558"/>
      <c r="H8" s="558"/>
      <c r="I8" s="558"/>
      <c r="J8" s="558"/>
      <c r="K8" s="875" t="s">
        <v>99</v>
      </c>
      <c r="L8" s="875"/>
      <c r="M8" s="875"/>
      <c r="N8" s="884"/>
      <c r="O8" s="885"/>
      <c r="P8" s="112"/>
      <c r="Q8" s="45"/>
      <c r="R8" s="41"/>
      <c r="S8" s="56"/>
      <c r="T8" s="41"/>
      <c r="U8" s="45"/>
      <c r="V8" s="41"/>
      <c r="W8" s="56"/>
      <c r="X8" s="41"/>
      <c r="Y8" s="45"/>
      <c r="Z8" s="41"/>
      <c r="AA8" s="56"/>
      <c r="AB8" s="41"/>
      <c r="AC8" s="45"/>
      <c r="AD8" s="41"/>
      <c r="AE8" s="56"/>
    </row>
    <row r="9" spans="1:32" s="298" customFormat="1" ht="6" customHeight="1" x14ac:dyDescent="0.25">
      <c r="A9" s="881"/>
      <c r="B9" s="882"/>
      <c r="C9" s="882"/>
      <c r="D9" s="882"/>
      <c r="E9" s="882"/>
      <c r="F9" s="882"/>
      <c r="G9" s="882"/>
      <c r="H9" s="882"/>
      <c r="I9" s="882"/>
      <c r="J9" s="882"/>
      <c r="K9" s="882"/>
      <c r="L9" s="882"/>
      <c r="M9" s="882"/>
      <c r="N9" s="882"/>
      <c r="O9" s="882"/>
      <c r="P9" s="883"/>
      <c r="Q9" s="45"/>
      <c r="R9" s="41"/>
      <c r="S9" s="56"/>
      <c r="T9" s="41"/>
      <c r="U9" s="45"/>
      <c r="V9" s="41"/>
      <c r="W9" s="56"/>
      <c r="X9" s="41"/>
      <c r="Y9" s="45"/>
      <c r="Z9" s="41"/>
      <c r="AA9" s="56"/>
      <c r="AB9" s="41"/>
      <c r="AC9" s="45"/>
      <c r="AD9" s="41"/>
      <c r="AE9" s="56"/>
    </row>
    <row r="10" spans="1:32" ht="19.5" customHeight="1" x14ac:dyDescent="0.25">
      <c r="A10" s="293"/>
      <c r="B10" s="856" t="s">
        <v>426</v>
      </c>
      <c r="C10" s="856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288"/>
    </row>
    <row r="11" spans="1:32" ht="24" customHeight="1" x14ac:dyDescent="0.25">
      <c r="A11" s="291"/>
      <c r="B11" s="846" t="s">
        <v>77</v>
      </c>
      <c r="C11" s="846"/>
      <c r="D11" s="846"/>
      <c r="E11" s="846"/>
      <c r="F11" s="847" t="s">
        <v>76</v>
      </c>
      <c r="G11" s="847"/>
      <c r="H11" s="847"/>
      <c r="I11" s="847" t="s">
        <v>75</v>
      </c>
      <c r="J11" s="847"/>
      <c r="K11" s="847"/>
      <c r="L11" s="847" t="s">
        <v>73</v>
      </c>
      <c r="M11" s="847"/>
      <c r="N11" s="847"/>
      <c r="O11" s="847"/>
      <c r="P11" s="297"/>
    </row>
    <row r="12" spans="1:32" ht="14.25" customHeight="1" x14ac:dyDescent="0.25">
      <c r="A12" s="293"/>
      <c r="B12" s="848" t="str">
        <f>+'MATR-05'!$S$182</f>
        <v>Gobernante</v>
      </c>
      <c r="C12" s="848"/>
      <c r="D12" s="848"/>
      <c r="E12" s="848"/>
      <c r="F12" s="848">
        <f>+'MATR-05'!$X$182</f>
        <v>0</v>
      </c>
      <c r="G12" s="848"/>
      <c r="H12" s="848"/>
      <c r="I12" s="845">
        <f>+'MATR-05'!$AA$182</f>
        <v>0</v>
      </c>
      <c r="J12" s="845"/>
      <c r="K12" s="845"/>
      <c r="L12" s="855">
        <f>+IF((I12-F12)&lt;0,(I12-F12)*-1,(I12-F12))</f>
        <v>0</v>
      </c>
      <c r="M12" s="855"/>
      <c r="N12" s="838" t="str">
        <f>+IF((I12-F12)=0," ",IF((I12-F12)&lt;-1,"Servidores excedentes",IF((I12-F12)=1,"Servidor requerido",IF((I12-F12)=-1,"Servidor excedente",IF((I12-F12)&gt;1,"Servidores requeridos","")))))</f>
        <v xml:space="preserve"> </v>
      </c>
      <c r="O12" s="838"/>
      <c r="P12" s="288"/>
    </row>
    <row r="13" spans="1:32" ht="14.25" customHeight="1" x14ac:dyDescent="0.25">
      <c r="A13" s="293"/>
      <c r="B13" s="848" t="str">
        <f>+'MATR-05'!$S$183</f>
        <v>Sustantivo</v>
      </c>
      <c r="C13" s="848"/>
      <c r="D13" s="848"/>
      <c r="E13" s="848"/>
      <c r="F13" s="848">
        <f>+'MATR-05'!$X$183</f>
        <v>0</v>
      </c>
      <c r="G13" s="848"/>
      <c r="H13" s="848"/>
      <c r="I13" s="845">
        <f>+'MATR-05'!$AA$183</f>
        <v>0</v>
      </c>
      <c r="J13" s="845"/>
      <c r="K13" s="845"/>
      <c r="L13" s="855">
        <f>+IF((I13-F13)&lt;0,(I13-F13)*-1,(I13-F13))</f>
        <v>0</v>
      </c>
      <c r="M13" s="855"/>
      <c r="N13" s="838" t="str">
        <f>+IF((I13-F13)=0," ",IF((I13-F13)&lt;-1,"Servidores excedentes",IF((I13-F13)=1,"Servidor requerido",IF((I13-F13)=-1,"Servidor excedente",IF((I13-F13)&gt;1,"Servidores requeridos","")))))</f>
        <v xml:space="preserve"> </v>
      </c>
      <c r="O13" s="838"/>
      <c r="P13" s="288"/>
    </row>
    <row r="14" spans="1:32" ht="14.25" customHeight="1" x14ac:dyDescent="0.25">
      <c r="A14" s="293"/>
      <c r="B14" s="848" t="str">
        <f>+'MATR-05'!$S$184</f>
        <v>Adjetivo</v>
      </c>
      <c r="C14" s="848"/>
      <c r="D14" s="848"/>
      <c r="E14" s="848"/>
      <c r="F14" s="848">
        <f>+'MATR-05'!$X$184</f>
        <v>0</v>
      </c>
      <c r="G14" s="848"/>
      <c r="H14" s="848"/>
      <c r="I14" s="845">
        <f>+'MATR-05'!$AA$184</f>
        <v>0</v>
      </c>
      <c r="J14" s="845"/>
      <c r="K14" s="845"/>
      <c r="L14" s="855">
        <f>+IF((I14-F14)&lt;0,(I14-F14)*-1,(I14-F14))</f>
        <v>0</v>
      </c>
      <c r="M14" s="855"/>
      <c r="N14" s="838" t="str">
        <f>+IF((I14-F14)=0," ",IF((I14-F14)&lt;-1,"Servidores excedentes",IF((I14-F14)=1,"Servidor requerido",IF((I14-F14)=-1,"Servidor excedente",IF((I14-F14)&gt;1,"Servidores requeridos","")))))</f>
        <v xml:space="preserve"> </v>
      </c>
      <c r="O14" s="838"/>
      <c r="P14" s="288"/>
    </row>
    <row r="15" spans="1:32" ht="14.25" customHeight="1" x14ac:dyDescent="0.25">
      <c r="A15" s="293"/>
      <c r="B15" s="847" t="s">
        <v>74</v>
      </c>
      <c r="C15" s="847"/>
      <c r="D15" s="847"/>
      <c r="E15" s="847"/>
      <c r="F15" s="846">
        <f>SUM(F12:H14)</f>
        <v>0</v>
      </c>
      <c r="G15" s="847"/>
      <c r="H15" s="847"/>
      <c r="I15" s="846">
        <f>SUM(I12:K14)</f>
        <v>0</v>
      </c>
      <c r="J15" s="847"/>
      <c r="K15" s="847"/>
      <c r="L15" s="846">
        <f>+IF((I15-F15)&lt;0,(I15-F15)*-1,(I15-F15))</f>
        <v>0</v>
      </c>
      <c r="M15" s="846"/>
      <c r="N15" s="858" t="str">
        <f>+IF((I15-F15)=0," ",IF((I15-F15)&lt;-1,"Servidores excedentes",IF((I15-F15)=1,"Servidor requerido",IF((I15-F15)=-1,"Servidor excedente",IF((I15-F15)&gt;1,"Servidores requeridos","")))))</f>
        <v xml:space="preserve"> </v>
      </c>
      <c r="O15" s="859"/>
      <c r="P15" s="288"/>
    </row>
    <row r="16" spans="1:32" ht="6" customHeight="1" x14ac:dyDescent="0.25">
      <c r="A16" s="293"/>
      <c r="B16" s="843"/>
      <c r="C16" s="843"/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288"/>
    </row>
    <row r="17" spans="1:18" s="296" customFormat="1" ht="18" customHeight="1" x14ac:dyDescent="0.25">
      <c r="A17" s="293"/>
      <c r="B17" s="856" t="s">
        <v>119</v>
      </c>
      <c r="C17" s="856"/>
      <c r="D17" s="856"/>
      <c r="E17" s="856"/>
      <c r="F17" s="856"/>
      <c r="G17" s="856"/>
      <c r="H17" s="856"/>
      <c r="I17" s="856"/>
      <c r="J17" s="856"/>
      <c r="K17" s="856"/>
      <c r="L17" s="856"/>
      <c r="M17" s="856"/>
      <c r="N17" s="856"/>
      <c r="O17" s="856"/>
      <c r="P17" s="288"/>
    </row>
    <row r="18" spans="1:18" s="296" customFormat="1" ht="21.75" customHeight="1" x14ac:dyDescent="0.25">
      <c r="A18" s="293"/>
      <c r="B18" s="857" t="s">
        <v>17</v>
      </c>
      <c r="C18" s="857"/>
      <c r="D18" s="857"/>
      <c r="E18" s="857"/>
      <c r="F18" s="837" t="s">
        <v>76</v>
      </c>
      <c r="G18" s="837"/>
      <c r="H18" s="837"/>
      <c r="I18" s="837" t="s">
        <v>75</v>
      </c>
      <c r="J18" s="837"/>
      <c r="K18" s="837"/>
      <c r="L18" s="837" t="s">
        <v>73</v>
      </c>
      <c r="M18" s="837"/>
      <c r="N18" s="837"/>
      <c r="O18" s="837"/>
      <c r="P18" s="288"/>
    </row>
    <row r="19" spans="1:18" s="296" customFormat="1" ht="14.25" customHeight="1" x14ac:dyDescent="0.25">
      <c r="A19" s="293"/>
      <c r="B19" s="850" t="str">
        <f>+'MATR-05'!$C$182</f>
        <v>Nivel Jerárquico Superior</v>
      </c>
      <c r="C19" s="851"/>
      <c r="D19" s="851"/>
      <c r="E19" s="852"/>
      <c r="F19" s="848">
        <f>+'MATR-05'!$G$182</f>
        <v>0</v>
      </c>
      <c r="G19" s="848"/>
      <c r="H19" s="848"/>
      <c r="I19" s="845">
        <f>+'MATR-05'!$J$182</f>
        <v>0</v>
      </c>
      <c r="J19" s="845"/>
      <c r="K19" s="845"/>
      <c r="L19" s="855">
        <f t="shared" ref="L19:L27" si="0">+IF((I19-F19)&lt;0,(I19-F19)*-1,(I19-F19))</f>
        <v>0</v>
      </c>
      <c r="M19" s="855"/>
      <c r="N19" s="838" t="str">
        <f t="shared" ref="N19:N27" si="1">+IF((I19-F19)=0," ",IF((I19-F19)&lt;-1,"Servidores excedentes",IF((I19-F19)=1,"Servidor requerido",IF((I19-F19)=-1,"Servidor excedente",IF((I19-F19)&gt;1,"Servidores requeridos","")))))</f>
        <v xml:space="preserve"> </v>
      </c>
      <c r="O19" s="838"/>
      <c r="P19" s="288"/>
    </row>
    <row r="20" spans="1:18" s="296" customFormat="1" ht="14.25" customHeight="1" x14ac:dyDescent="0.25">
      <c r="A20" s="293"/>
      <c r="B20" s="850" t="str">
        <f>+'MATR-05'!$C$183</f>
        <v>Ejecución y coordinación de procesos</v>
      </c>
      <c r="C20" s="851"/>
      <c r="D20" s="851"/>
      <c r="E20" s="852"/>
      <c r="F20" s="848">
        <f>+'MATR-05'!$G$183</f>
        <v>0</v>
      </c>
      <c r="G20" s="848"/>
      <c r="H20" s="848"/>
      <c r="I20" s="845">
        <f>+'MATR-05'!$J$183</f>
        <v>0</v>
      </c>
      <c r="J20" s="845"/>
      <c r="K20" s="845"/>
      <c r="L20" s="855">
        <f t="shared" si="0"/>
        <v>0</v>
      </c>
      <c r="M20" s="855"/>
      <c r="N20" s="838" t="str">
        <f t="shared" si="1"/>
        <v xml:space="preserve"> </v>
      </c>
      <c r="O20" s="838"/>
      <c r="P20" s="288"/>
    </row>
    <row r="21" spans="1:18" s="296" customFormat="1" ht="14.25" customHeight="1" x14ac:dyDescent="0.25">
      <c r="A21" s="293"/>
      <c r="B21" s="850" t="str">
        <f>+'MATR-05'!$C$184</f>
        <v>Ejecución y supervisión de procesos</v>
      </c>
      <c r="C21" s="851"/>
      <c r="D21" s="851"/>
      <c r="E21" s="852"/>
      <c r="F21" s="848">
        <f>+'MATR-05'!$G$184</f>
        <v>0</v>
      </c>
      <c r="G21" s="848"/>
      <c r="H21" s="848"/>
      <c r="I21" s="845">
        <f>+'MATR-05'!$J$184</f>
        <v>0</v>
      </c>
      <c r="J21" s="845"/>
      <c r="K21" s="845"/>
      <c r="L21" s="855">
        <f t="shared" si="0"/>
        <v>0</v>
      </c>
      <c r="M21" s="855"/>
      <c r="N21" s="838" t="str">
        <f t="shared" si="1"/>
        <v xml:space="preserve"> </v>
      </c>
      <c r="O21" s="838"/>
      <c r="P21" s="288"/>
    </row>
    <row r="22" spans="1:18" s="296" customFormat="1" ht="14.25" customHeight="1" x14ac:dyDescent="0.25">
      <c r="A22" s="293"/>
      <c r="B22" s="850" t="str">
        <f>+'MATR-05'!$C$185</f>
        <v xml:space="preserve">Ejecución de procesos  </v>
      </c>
      <c r="C22" s="851"/>
      <c r="D22" s="851"/>
      <c r="E22" s="852"/>
      <c r="F22" s="848">
        <f>+'MATR-05'!$G$185</f>
        <v>0</v>
      </c>
      <c r="G22" s="848"/>
      <c r="H22" s="848"/>
      <c r="I22" s="845">
        <f>+'MATR-05'!$J$185</f>
        <v>0</v>
      </c>
      <c r="J22" s="845"/>
      <c r="K22" s="845"/>
      <c r="L22" s="855">
        <f t="shared" si="0"/>
        <v>0</v>
      </c>
      <c r="M22" s="855"/>
      <c r="N22" s="838" t="str">
        <f t="shared" si="1"/>
        <v xml:space="preserve"> </v>
      </c>
      <c r="O22" s="838"/>
      <c r="P22" s="288"/>
    </row>
    <row r="23" spans="1:18" s="296" customFormat="1" ht="14.25" customHeight="1" x14ac:dyDescent="0.25">
      <c r="A23" s="293"/>
      <c r="B23" s="850" t="str">
        <f>+'MATR-05'!$C$186</f>
        <v>Ejecución de procesos de apoyo</v>
      </c>
      <c r="C23" s="851"/>
      <c r="D23" s="851"/>
      <c r="E23" s="852"/>
      <c r="F23" s="848">
        <f>+'MATR-05'!$G$186</f>
        <v>0</v>
      </c>
      <c r="G23" s="848"/>
      <c r="H23" s="848"/>
      <c r="I23" s="845">
        <f>+'MATR-05'!$J$186</f>
        <v>0</v>
      </c>
      <c r="J23" s="845"/>
      <c r="K23" s="845"/>
      <c r="L23" s="855">
        <f t="shared" si="0"/>
        <v>0</v>
      </c>
      <c r="M23" s="855"/>
      <c r="N23" s="838" t="str">
        <f t="shared" si="1"/>
        <v xml:space="preserve"> </v>
      </c>
      <c r="O23" s="838"/>
      <c r="P23" s="288"/>
    </row>
    <row r="24" spans="1:18" s="296" customFormat="1" ht="14.25" customHeight="1" x14ac:dyDescent="0.25">
      <c r="A24" s="293"/>
      <c r="B24" s="865" t="str">
        <f>+'MATR-05'!$C$187</f>
        <v>Técnico</v>
      </c>
      <c r="C24" s="865"/>
      <c r="D24" s="865"/>
      <c r="E24" s="865"/>
      <c r="F24" s="848">
        <f>+'MATR-05'!$G$187</f>
        <v>0</v>
      </c>
      <c r="G24" s="848"/>
      <c r="H24" s="848"/>
      <c r="I24" s="845">
        <f>+'MATR-05'!$J$187</f>
        <v>0</v>
      </c>
      <c r="J24" s="845"/>
      <c r="K24" s="845"/>
      <c r="L24" s="855">
        <f t="shared" si="0"/>
        <v>0</v>
      </c>
      <c r="M24" s="855"/>
      <c r="N24" s="838" t="str">
        <f t="shared" si="1"/>
        <v xml:space="preserve"> </v>
      </c>
      <c r="O24" s="838"/>
      <c r="P24" s="288"/>
    </row>
    <row r="25" spans="1:18" s="296" customFormat="1" ht="14.25" customHeight="1" x14ac:dyDescent="0.25">
      <c r="A25" s="293"/>
      <c r="B25" s="865" t="str">
        <f>+'MATR-05'!$C$188</f>
        <v>Administrativo</v>
      </c>
      <c r="C25" s="865"/>
      <c r="D25" s="865"/>
      <c r="E25" s="865"/>
      <c r="F25" s="848">
        <f>+'MATR-05'!$G$188</f>
        <v>0</v>
      </c>
      <c r="G25" s="848"/>
      <c r="H25" s="848"/>
      <c r="I25" s="845">
        <f>+'MATR-05'!$J$188</f>
        <v>0</v>
      </c>
      <c r="J25" s="845"/>
      <c r="K25" s="845"/>
      <c r="L25" s="855">
        <f t="shared" si="0"/>
        <v>0</v>
      </c>
      <c r="M25" s="855"/>
      <c r="N25" s="838" t="str">
        <f t="shared" si="1"/>
        <v xml:space="preserve"> </v>
      </c>
      <c r="O25" s="838"/>
      <c r="P25" s="288"/>
    </row>
    <row r="26" spans="1:18" s="296" customFormat="1" ht="14.25" customHeight="1" x14ac:dyDescent="0.25">
      <c r="A26" s="293"/>
      <c r="B26" s="865" t="str">
        <f>+'MATR-05'!$C$189</f>
        <v>Servicios</v>
      </c>
      <c r="C26" s="865"/>
      <c r="D26" s="865"/>
      <c r="E26" s="865"/>
      <c r="F26" s="848">
        <f>+'MATR-05'!$G$189</f>
        <v>0</v>
      </c>
      <c r="G26" s="848"/>
      <c r="H26" s="848"/>
      <c r="I26" s="845">
        <f>+'MATR-05'!$J$189</f>
        <v>0</v>
      </c>
      <c r="J26" s="845"/>
      <c r="K26" s="845"/>
      <c r="L26" s="855">
        <f t="shared" si="0"/>
        <v>0</v>
      </c>
      <c r="M26" s="855"/>
      <c r="N26" s="838" t="str">
        <f t="shared" si="1"/>
        <v xml:space="preserve"> </v>
      </c>
      <c r="O26" s="838"/>
      <c r="P26" s="288"/>
    </row>
    <row r="27" spans="1:18" s="296" customFormat="1" ht="14.25" customHeight="1" x14ac:dyDescent="0.25">
      <c r="A27" s="293"/>
      <c r="B27" s="847" t="s">
        <v>78</v>
      </c>
      <c r="C27" s="847"/>
      <c r="D27" s="847"/>
      <c r="E27" s="847"/>
      <c r="F27" s="847">
        <f>SUM(F19:H26)</f>
        <v>0</v>
      </c>
      <c r="G27" s="847"/>
      <c r="H27" s="847"/>
      <c r="I27" s="846">
        <f>SUM(I19:K26)</f>
        <v>0</v>
      </c>
      <c r="J27" s="846"/>
      <c r="K27" s="846"/>
      <c r="L27" s="846">
        <f t="shared" si="0"/>
        <v>0</v>
      </c>
      <c r="M27" s="846"/>
      <c r="N27" s="846" t="str">
        <f t="shared" si="1"/>
        <v xml:space="preserve"> </v>
      </c>
      <c r="O27" s="846"/>
      <c r="P27" s="288"/>
    </row>
    <row r="28" spans="1:18" ht="6" customHeight="1" x14ac:dyDescent="0.25">
      <c r="A28" s="293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88"/>
    </row>
    <row r="29" spans="1:18" ht="18" customHeight="1" x14ac:dyDescent="0.25">
      <c r="A29" s="293"/>
      <c r="B29" s="868" t="s">
        <v>427</v>
      </c>
      <c r="C29" s="869"/>
      <c r="D29" s="869"/>
      <c r="E29" s="869"/>
      <c r="F29" s="869"/>
      <c r="G29" s="869"/>
      <c r="H29" s="869"/>
      <c r="I29" s="869"/>
      <c r="J29" s="869"/>
      <c r="K29" s="869"/>
      <c r="L29" s="869"/>
      <c r="M29" s="869"/>
      <c r="N29" s="869"/>
      <c r="O29" s="870"/>
      <c r="P29" s="288"/>
    </row>
    <row r="30" spans="1:18" ht="22.5" customHeight="1" x14ac:dyDescent="0.25">
      <c r="A30" s="293"/>
      <c r="B30" s="860" t="s">
        <v>156</v>
      </c>
      <c r="C30" s="861"/>
      <c r="D30" s="861"/>
      <c r="E30" s="861"/>
      <c r="F30" s="861"/>
      <c r="G30" s="861"/>
      <c r="H30" s="861"/>
      <c r="I30" s="861"/>
      <c r="J30" s="861"/>
      <c r="K30" s="861"/>
      <c r="L30" s="861"/>
      <c r="M30" s="861"/>
      <c r="N30" s="862"/>
      <c r="O30" s="496" t="s">
        <v>136</v>
      </c>
      <c r="P30" s="288"/>
    </row>
    <row r="31" spans="1:18" ht="18.75" hidden="1" customHeight="1" x14ac:dyDescent="0.25">
      <c r="A31" s="293"/>
      <c r="B31" s="854" t="s">
        <v>148</v>
      </c>
      <c r="C31" s="854"/>
      <c r="D31" s="854"/>
      <c r="E31" s="854"/>
      <c r="F31" s="854"/>
      <c r="G31" s="854"/>
      <c r="H31" s="854"/>
      <c r="I31" s="854"/>
      <c r="J31" s="854"/>
      <c r="K31" s="854"/>
      <c r="L31" s="854"/>
      <c r="M31" s="841">
        <v>0</v>
      </c>
      <c r="N31" s="842"/>
      <c r="O31" s="842"/>
      <c r="P31" s="288"/>
      <c r="Q31" s="853"/>
      <c r="R31" s="853"/>
    </row>
    <row r="32" spans="1:18" ht="18.75" customHeight="1" x14ac:dyDescent="0.25">
      <c r="A32" s="293"/>
      <c r="B32" s="840" t="s">
        <v>157</v>
      </c>
      <c r="C32" s="840"/>
      <c r="D32" s="840"/>
      <c r="E32" s="840"/>
      <c r="F32" s="840"/>
      <c r="G32" s="840"/>
      <c r="H32" s="840"/>
      <c r="I32" s="840"/>
      <c r="J32" s="840"/>
      <c r="K32" s="840"/>
      <c r="L32" s="840"/>
      <c r="M32" s="840"/>
      <c r="N32" s="840"/>
      <c r="O32" s="505">
        <f>+'TRPA-07'!$N$151</f>
        <v>1</v>
      </c>
      <c r="P32" s="288"/>
      <c r="Q32" s="853"/>
      <c r="R32" s="853"/>
    </row>
    <row r="33" spans="1:18" ht="18.75" customHeight="1" x14ac:dyDescent="0.25">
      <c r="A33" s="293"/>
      <c r="B33" s="840" t="s">
        <v>158</v>
      </c>
      <c r="C33" s="840"/>
      <c r="D33" s="840"/>
      <c r="E33" s="840"/>
      <c r="F33" s="840"/>
      <c r="G33" s="840"/>
      <c r="H33" s="840"/>
      <c r="I33" s="840"/>
      <c r="J33" s="840"/>
      <c r="K33" s="840"/>
      <c r="L33" s="840"/>
      <c r="M33" s="840"/>
      <c r="N33" s="840"/>
      <c r="O33" s="513">
        <f>+'TRPA-07'!$N$152</f>
        <v>1</v>
      </c>
      <c r="P33" s="288"/>
      <c r="Q33" s="295"/>
      <c r="R33" s="295"/>
    </row>
    <row r="34" spans="1:18" ht="18.75" hidden="1" customHeight="1" x14ac:dyDescent="0.25">
      <c r="A34" s="293"/>
      <c r="B34" s="840" t="s">
        <v>260</v>
      </c>
      <c r="C34" s="840"/>
      <c r="D34" s="840"/>
      <c r="E34" s="840"/>
      <c r="F34" s="840"/>
      <c r="G34" s="840"/>
      <c r="H34" s="840"/>
      <c r="I34" s="840"/>
      <c r="J34" s="840"/>
      <c r="K34" s="840"/>
      <c r="L34" s="840"/>
      <c r="M34" s="840"/>
      <c r="N34" s="840"/>
      <c r="O34" s="513"/>
      <c r="P34" s="288"/>
      <c r="Q34" s="853"/>
      <c r="R34" s="853"/>
    </row>
    <row r="35" spans="1:18" ht="18.75" customHeight="1" x14ac:dyDescent="0.25">
      <c r="A35" s="293"/>
      <c r="B35" s="840" t="s">
        <v>149</v>
      </c>
      <c r="C35" s="840"/>
      <c r="D35" s="840"/>
      <c r="E35" s="840"/>
      <c r="F35" s="840"/>
      <c r="G35" s="840"/>
      <c r="H35" s="840"/>
      <c r="I35" s="840"/>
      <c r="J35" s="840"/>
      <c r="K35" s="840"/>
      <c r="L35" s="840"/>
      <c r="M35" s="840"/>
      <c r="N35" s="840"/>
      <c r="O35" s="513">
        <f>SUM(O36:O38)</f>
        <v>0</v>
      </c>
      <c r="P35" s="288"/>
      <c r="Q35" s="294"/>
    </row>
    <row r="36" spans="1:18" ht="18.75" customHeight="1" x14ac:dyDescent="0.25">
      <c r="A36" s="293"/>
      <c r="B36" s="839" t="s">
        <v>379</v>
      </c>
      <c r="C36" s="839"/>
      <c r="D36" s="839"/>
      <c r="E36" s="839"/>
      <c r="F36" s="839"/>
      <c r="G36" s="839"/>
      <c r="H36" s="839"/>
      <c r="I36" s="839"/>
      <c r="J36" s="839"/>
      <c r="K36" s="839"/>
      <c r="L36" s="839"/>
      <c r="M36" s="839"/>
      <c r="N36" s="839"/>
      <c r="O36" s="353">
        <f>+'CONT-10'!$Q$513</f>
        <v>0</v>
      </c>
      <c r="P36" s="288"/>
    </row>
    <row r="37" spans="1:18" ht="18.75" customHeight="1" x14ac:dyDescent="0.25">
      <c r="A37" s="293"/>
      <c r="B37" s="839" t="s">
        <v>390</v>
      </c>
      <c r="C37" s="839"/>
      <c r="D37" s="839"/>
      <c r="E37" s="839"/>
      <c r="F37" s="839"/>
      <c r="G37" s="839"/>
      <c r="H37" s="839"/>
      <c r="I37" s="839"/>
      <c r="J37" s="839"/>
      <c r="K37" s="839"/>
      <c r="L37" s="839"/>
      <c r="M37" s="839"/>
      <c r="N37" s="839"/>
      <c r="O37" s="353">
        <f>+'CONT-10'!$Q$514</f>
        <v>0</v>
      </c>
      <c r="P37" s="288"/>
    </row>
    <row r="38" spans="1:18" ht="18.75" customHeight="1" x14ac:dyDescent="0.25">
      <c r="A38" s="293"/>
      <c r="B38" s="839" t="s">
        <v>293</v>
      </c>
      <c r="C38" s="839"/>
      <c r="D38" s="839"/>
      <c r="E38" s="839"/>
      <c r="F38" s="839"/>
      <c r="G38" s="839"/>
      <c r="H38" s="839"/>
      <c r="I38" s="839"/>
      <c r="J38" s="839"/>
      <c r="K38" s="839"/>
      <c r="L38" s="839"/>
      <c r="M38" s="839"/>
      <c r="N38" s="839"/>
      <c r="O38" s="353">
        <f>+'CONT-10'!Q515</f>
        <v>0</v>
      </c>
      <c r="P38" s="288"/>
    </row>
    <row r="39" spans="1:18" ht="18.75" customHeight="1" x14ac:dyDescent="0.25">
      <c r="A39" s="293"/>
      <c r="B39" s="840" t="s">
        <v>433</v>
      </c>
      <c r="C39" s="840"/>
      <c r="D39" s="840"/>
      <c r="E39" s="840"/>
      <c r="F39" s="840"/>
      <c r="G39" s="840"/>
      <c r="H39" s="840"/>
      <c r="I39" s="840"/>
      <c r="J39" s="840"/>
      <c r="K39" s="840"/>
      <c r="L39" s="840"/>
      <c r="M39" s="840"/>
      <c r="N39" s="840"/>
      <c r="O39" s="514">
        <f>SUM(O40:O43)</f>
        <v>0</v>
      </c>
      <c r="P39" s="288"/>
    </row>
    <row r="40" spans="1:18" ht="18.75" customHeight="1" x14ac:dyDescent="0.25">
      <c r="A40" s="293"/>
      <c r="B40" s="839" t="s">
        <v>436</v>
      </c>
      <c r="C40" s="839"/>
      <c r="D40" s="839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353">
        <f>+'REVCLA-11'!$R$352</f>
        <v>0</v>
      </c>
      <c r="P40" s="288"/>
    </row>
    <row r="41" spans="1:18" ht="18.75" customHeight="1" x14ac:dyDescent="0.25">
      <c r="A41" s="293"/>
      <c r="B41" s="839" t="s">
        <v>251</v>
      </c>
      <c r="C41" s="839"/>
      <c r="D41" s="839"/>
      <c r="E41" s="839"/>
      <c r="F41" s="839"/>
      <c r="G41" s="839"/>
      <c r="H41" s="839"/>
      <c r="I41" s="839"/>
      <c r="J41" s="839"/>
      <c r="K41" s="839"/>
      <c r="L41" s="839"/>
      <c r="M41" s="839"/>
      <c r="N41" s="839"/>
      <c r="O41" s="353">
        <f>+'REVCLA-11'!$R$353</f>
        <v>0</v>
      </c>
      <c r="P41" s="288"/>
    </row>
    <row r="42" spans="1:18" ht="18.75" customHeight="1" x14ac:dyDescent="0.25">
      <c r="A42" s="293"/>
      <c r="B42" s="839" t="s">
        <v>292</v>
      </c>
      <c r="C42" s="839"/>
      <c r="D42" s="839"/>
      <c r="E42" s="839"/>
      <c r="F42" s="839"/>
      <c r="G42" s="839"/>
      <c r="H42" s="839"/>
      <c r="I42" s="839"/>
      <c r="J42" s="839"/>
      <c r="K42" s="839"/>
      <c r="L42" s="839"/>
      <c r="M42" s="839"/>
      <c r="N42" s="839"/>
      <c r="O42" s="353">
        <f>+'REVCLA-11'!$R$354</f>
        <v>0</v>
      </c>
      <c r="P42" s="288"/>
    </row>
    <row r="43" spans="1:18" ht="18.75" customHeight="1" x14ac:dyDescent="0.25">
      <c r="A43" s="293"/>
      <c r="B43" s="839" t="s">
        <v>291</v>
      </c>
      <c r="C43" s="839"/>
      <c r="D43" s="839"/>
      <c r="E43" s="839"/>
      <c r="F43" s="839"/>
      <c r="G43" s="839"/>
      <c r="H43" s="839"/>
      <c r="I43" s="839"/>
      <c r="J43" s="839"/>
      <c r="K43" s="839"/>
      <c r="L43" s="839"/>
      <c r="M43" s="839"/>
      <c r="N43" s="839"/>
      <c r="O43" s="353">
        <f>+'REVCLA-11'!$R$355</f>
        <v>0</v>
      </c>
      <c r="P43" s="288"/>
    </row>
    <row r="44" spans="1:18" ht="18.75" customHeight="1" x14ac:dyDescent="0.25">
      <c r="A44" s="293"/>
      <c r="B44" s="840" t="s">
        <v>150</v>
      </c>
      <c r="C44" s="840"/>
      <c r="D44" s="840"/>
      <c r="E44" s="840"/>
      <c r="F44" s="840"/>
      <c r="G44" s="840"/>
      <c r="H44" s="840"/>
      <c r="I44" s="840"/>
      <c r="J44" s="840"/>
      <c r="K44" s="840"/>
      <c r="L44" s="840"/>
      <c r="M44" s="840"/>
      <c r="N44" s="840"/>
      <c r="O44" s="514">
        <f>SUM(O45:O46)</f>
        <v>0</v>
      </c>
      <c r="P44" s="288"/>
    </row>
    <row r="45" spans="1:18" ht="18.75" customHeight="1" x14ac:dyDescent="0.25">
      <c r="A45" s="293"/>
      <c r="B45" s="839" t="s">
        <v>258</v>
      </c>
      <c r="C45" s="839"/>
      <c r="D45" s="839"/>
      <c r="E45" s="839"/>
      <c r="F45" s="839"/>
      <c r="G45" s="839"/>
      <c r="H45" s="839"/>
      <c r="I45" s="839"/>
      <c r="J45" s="839"/>
      <c r="K45" s="839"/>
      <c r="L45" s="839"/>
      <c r="M45" s="839"/>
      <c r="N45" s="839"/>
      <c r="O45" s="353">
        <f>+'HABP-9'!$K$350</f>
        <v>0</v>
      </c>
      <c r="P45" s="288"/>
    </row>
    <row r="46" spans="1:18" ht="18.75" customHeight="1" x14ac:dyDescent="0.25">
      <c r="A46" s="293"/>
      <c r="B46" s="839" t="s">
        <v>259</v>
      </c>
      <c r="C46" s="839"/>
      <c r="D46" s="839"/>
      <c r="E46" s="839"/>
      <c r="F46" s="839"/>
      <c r="G46" s="839"/>
      <c r="H46" s="839"/>
      <c r="I46" s="839"/>
      <c r="J46" s="839"/>
      <c r="K46" s="839"/>
      <c r="L46" s="839"/>
      <c r="M46" s="839"/>
      <c r="N46" s="839"/>
      <c r="O46" s="353">
        <f>+'HABP-9'!$K$351</f>
        <v>0</v>
      </c>
      <c r="P46" s="288"/>
    </row>
    <row r="47" spans="1:18" ht="18.75" customHeight="1" x14ac:dyDescent="0.25">
      <c r="A47" s="293"/>
      <c r="B47" s="840" t="s">
        <v>151</v>
      </c>
      <c r="C47" s="840"/>
      <c r="D47" s="840"/>
      <c r="E47" s="840"/>
      <c r="F47" s="840"/>
      <c r="G47" s="840"/>
      <c r="H47" s="840"/>
      <c r="I47" s="840"/>
      <c r="J47" s="840"/>
      <c r="K47" s="840"/>
      <c r="L47" s="840"/>
      <c r="M47" s="840"/>
      <c r="N47" s="840"/>
      <c r="O47" s="514">
        <f>SUM(O48:O50)</f>
        <v>0</v>
      </c>
      <c r="P47" s="288"/>
    </row>
    <row r="48" spans="1:18" ht="18.75" customHeight="1" x14ac:dyDescent="0.25">
      <c r="A48" s="293"/>
      <c r="B48" s="839" t="s">
        <v>380</v>
      </c>
      <c r="C48" s="839"/>
      <c r="D48" s="839"/>
      <c r="E48" s="839"/>
      <c r="F48" s="839"/>
      <c r="G48" s="839"/>
      <c r="H48" s="839"/>
      <c r="I48" s="839"/>
      <c r="J48" s="839"/>
      <c r="K48" s="839"/>
      <c r="L48" s="839"/>
      <c r="M48" s="839"/>
      <c r="N48" s="839"/>
      <c r="O48" s="353">
        <f>+'CREA-13'!$N$512</f>
        <v>0</v>
      </c>
      <c r="P48" s="288"/>
    </row>
    <row r="49" spans="1:16" ht="18.75" customHeight="1" x14ac:dyDescent="0.25">
      <c r="A49" s="293"/>
      <c r="B49" s="839" t="s">
        <v>434</v>
      </c>
      <c r="C49" s="839"/>
      <c r="D49" s="839"/>
      <c r="E49" s="839"/>
      <c r="F49" s="839"/>
      <c r="G49" s="839"/>
      <c r="H49" s="839"/>
      <c r="I49" s="839"/>
      <c r="J49" s="839"/>
      <c r="K49" s="839"/>
      <c r="L49" s="839"/>
      <c r="M49" s="839"/>
      <c r="N49" s="839"/>
      <c r="O49" s="353">
        <f>+'CREA-13'!$N$513</f>
        <v>0</v>
      </c>
      <c r="P49" s="288"/>
    </row>
    <row r="50" spans="1:16" ht="18.75" customHeight="1" x14ac:dyDescent="0.25">
      <c r="A50" s="293"/>
      <c r="B50" s="839" t="s">
        <v>381</v>
      </c>
      <c r="C50" s="839"/>
      <c r="D50" s="839"/>
      <c r="E50" s="839"/>
      <c r="F50" s="839"/>
      <c r="G50" s="839"/>
      <c r="H50" s="839"/>
      <c r="I50" s="839"/>
      <c r="J50" s="839"/>
      <c r="K50" s="839"/>
      <c r="L50" s="839"/>
      <c r="M50" s="839"/>
      <c r="N50" s="839"/>
      <c r="O50" s="353">
        <f>+'CREA-13'!$N$514</f>
        <v>0</v>
      </c>
      <c r="P50" s="288"/>
    </row>
    <row r="51" spans="1:16" ht="18.75" customHeight="1" x14ac:dyDescent="0.25">
      <c r="A51" s="293"/>
      <c r="B51" s="840" t="s">
        <v>152</v>
      </c>
      <c r="C51" s="840"/>
      <c r="D51" s="840"/>
      <c r="E51" s="840"/>
      <c r="F51" s="840"/>
      <c r="G51" s="840"/>
      <c r="H51" s="840"/>
      <c r="I51" s="840"/>
      <c r="J51" s="840"/>
      <c r="K51" s="840"/>
      <c r="L51" s="840"/>
      <c r="M51" s="840"/>
      <c r="N51" s="840"/>
      <c r="O51" s="514">
        <f>+'SUPR-12'!$R$151</f>
        <v>0</v>
      </c>
      <c r="P51" s="288"/>
    </row>
    <row r="52" spans="1:16" ht="18.75" customHeight="1" x14ac:dyDescent="0.25">
      <c r="A52" s="293"/>
      <c r="B52" s="840" t="s">
        <v>153</v>
      </c>
      <c r="C52" s="840"/>
      <c r="D52" s="840"/>
      <c r="E52" s="840"/>
      <c r="F52" s="840"/>
      <c r="G52" s="840"/>
      <c r="H52" s="840"/>
      <c r="I52" s="840"/>
      <c r="J52" s="840"/>
      <c r="K52" s="840"/>
      <c r="L52" s="840"/>
      <c r="M52" s="840"/>
      <c r="N52" s="840"/>
      <c r="O52" s="513">
        <f>+SUM(O53:O57)</f>
        <v>0</v>
      </c>
      <c r="P52" s="288"/>
    </row>
    <row r="53" spans="1:16" ht="18.75" customHeight="1" x14ac:dyDescent="0.25">
      <c r="A53" s="293"/>
      <c r="B53" s="839" t="s">
        <v>290</v>
      </c>
      <c r="C53" s="839"/>
      <c r="D53" s="839"/>
      <c r="E53" s="839"/>
      <c r="F53" s="839"/>
      <c r="G53" s="839"/>
      <c r="H53" s="839"/>
      <c r="I53" s="839"/>
      <c r="J53" s="839"/>
      <c r="K53" s="839"/>
      <c r="L53" s="839"/>
      <c r="M53" s="839"/>
      <c r="N53" s="839"/>
      <c r="O53" s="515">
        <f>'DESV-14'!AM126</f>
        <v>0</v>
      </c>
      <c r="P53" s="288"/>
    </row>
    <row r="54" spans="1:16" ht="18.75" customHeight="1" x14ac:dyDescent="0.25">
      <c r="A54" s="293"/>
      <c r="B54" s="839" t="s">
        <v>451</v>
      </c>
      <c r="C54" s="839"/>
      <c r="D54" s="839"/>
      <c r="E54" s="839"/>
      <c r="F54" s="839"/>
      <c r="G54" s="839"/>
      <c r="H54" s="839"/>
      <c r="I54" s="839"/>
      <c r="J54" s="839"/>
      <c r="K54" s="839"/>
      <c r="L54" s="839"/>
      <c r="M54" s="839"/>
      <c r="N54" s="839"/>
      <c r="O54" s="515">
        <f>'DESV-14'!AM127</f>
        <v>0</v>
      </c>
      <c r="P54" s="288"/>
    </row>
    <row r="55" spans="1:16" ht="18.75" customHeight="1" x14ac:dyDescent="0.25">
      <c r="A55" s="293"/>
      <c r="B55" s="839" t="s">
        <v>449</v>
      </c>
      <c r="C55" s="839"/>
      <c r="D55" s="839"/>
      <c r="E55" s="839"/>
      <c r="F55" s="839"/>
      <c r="G55" s="839"/>
      <c r="H55" s="839"/>
      <c r="I55" s="839"/>
      <c r="J55" s="839"/>
      <c r="K55" s="839"/>
      <c r="L55" s="839"/>
      <c r="M55" s="839"/>
      <c r="N55" s="839"/>
      <c r="O55" s="515">
        <f>'DESV-14'!AM128</f>
        <v>0</v>
      </c>
      <c r="P55" s="288"/>
    </row>
    <row r="56" spans="1:16" ht="18.75" customHeight="1" x14ac:dyDescent="0.25">
      <c r="A56" s="293"/>
      <c r="B56" s="839" t="s">
        <v>435</v>
      </c>
      <c r="C56" s="839"/>
      <c r="D56" s="839"/>
      <c r="E56" s="839"/>
      <c r="F56" s="839"/>
      <c r="G56" s="839"/>
      <c r="H56" s="839"/>
      <c r="I56" s="839"/>
      <c r="J56" s="839"/>
      <c r="K56" s="839"/>
      <c r="L56" s="839"/>
      <c r="M56" s="839"/>
      <c r="N56" s="839"/>
      <c r="O56" s="515">
        <f>'DESV-14'!AM129</f>
        <v>0</v>
      </c>
      <c r="P56" s="288"/>
    </row>
    <row r="57" spans="1:16" ht="18.75" customHeight="1" x14ac:dyDescent="0.25">
      <c r="A57" s="293"/>
      <c r="B57" s="839" t="s">
        <v>450</v>
      </c>
      <c r="C57" s="839"/>
      <c r="D57" s="839"/>
      <c r="E57" s="839"/>
      <c r="F57" s="839"/>
      <c r="G57" s="839"/>
      <c r="H57" s="839"/>
      <c r="I57" s="839"/>
      <c r="J57" s="839"/>
      <c r="K57" s="839"/>
      <c r="L57" s="839"/>
      <c r="M57" s="839"/>
      <c r="N57" s="839"/>
      <c r="O57" s="515">
        <f>'DESV-14'!AM130</f>
        <v>0</v>
      </c>
      <c r="P57" s="288"/>
    </row>
    <row r="58" spans="1:16" ht="18.75" customHeight="1" x14ac:dyDescent="0.25">
      <c r="A58" s="291"/>
      <c r="B58" s="847" t="s">
        <v>139</v>
      </c>
      <c r="C58" s="847"/>
      <c r="D58" s="847"/>
      <c r="E58" s="847"/>
      <c r="F58" s="847"/>
      <c r="G58" s="847"/>
      <c r="H58" s="847"/>
      <c r="I58" s="847"/>
      <c r="J58" s="847"/>
      <c r="K58" s="847"/>
      <c r="L58" s="847"/>
      <c r="M58" s="847"/>
      <c r="N58" s="847"/>
      <c r="O58" s="506">
        <f>+SUM(O52,O51,O47,O44,O39,O35,O33,O32)</f>
        <v>2</v>
      </c>
      <c r="P58" s="288"/>
    </row>
    <row r="59" spans="1:16" ht="21.75" customHeight="1" x14ac:dyDescent="0.25">
      <c r="A59" s="293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843"/>
      <c r="P59" s="844"/>
    </row>
    <row r="60" spans="1:16" ht="11.1" customHeight="1" x14ac:dyDescent="0.25">
      <c r="A60" s="291"/>
      <c r="B60" s="863"/>
      <c r="C60" s="863"/>
      <c r="D60" s="863"/>
      <c r="E60" s="863"/>
      <c r="F60" s="863"/>
      <c r="G60" s="290"/>
      <c r="H60" s="289"/>
      <c r="I60" s="289"/>
      <c r="J60" s="843"/>
      <c r="K60" s="843"/>
      <c r="L60" s="843"/>
      <c r="M60" s="843"/>
      <c r="N60" s="843"/>
      <c r="O60" s="289"/>
      <c r="P60" s="288"/>
    </row>
    <row r="61" spans="1:16" ht="20.100000000000001" customHeight="1" x14ac:dyDescent="0.25">
      <c r="A61" s="287"/>
      <c r="B61" s="511"/>
      <c r="C61" s="866"/>
      <c r="D61" s="866"/>
      <c r="E61" s="866"/>
      <c r="F61" s="866"/>
      <c r="G61" s="286"/>
      <c r="H61" s="511"/>
      <c r="I61" s="511"/>
      <c r="J61" s="866"/>
      <c r="K61" s="866"/>
      <c r="L61" s="866"/>
      <c r="M61" s="866"/>
      <c r="N61" s="866"/>
      <c r="O61" s="511"/>
      <c r="P61" s="285"/>
    </row>
    <row r="62" spans="1:16" ht="9" customHeight="1" x14ac:dyDescent="0.25">
      <c r="A62" s="431"/>
      <c r="B62" s="457"/>
      <c r="C62" s="849" t="s">
        <v>72</v>
      </c>
      <c r="D62" s="849"/>
      <c r="E62" s="849"/>
      <c r="F62" s="849"/>
      <c r="G62" s="457"/>
      <c r="H62" s="286"/>
      <c r="I62" s="457"/>
      <c r="J62" s="849" t="s">
        <v>72</v>
      </c>
      <c r="K62" s="849"/>
      <c r="L62" s="849"/>
      <c r="M62" s="849"/>
      <c r="N62" s="849"/>
      <c r="O62" s="457"/>
      <c r="P62" s="285"/>
    </row>
    <row r="63" spans="1:16" ht="10.5" customHeight="1" x14ac:dyDescent="0.25">
      <c r="A63" s="430"/>
      <c r="C63" s="867" t="s">
        <v>428</v>
      </c>
      <c r="D63" s="867"/>
      <c r="E63" s="867"/>
      <c r="F63" s="867"/>
      <c r="G63" s="512"/>
      <c r="H63" s="461"/>
      <c r="J63" s="864" t="s">
        <v>429</v>
      </c>
      <c r="K63" s="864"/>
      <c r="L63" s="864"/>
      <c r="M63" s="864"/>
      <c r="N63" s="864"/>
      <c r="O63" s="458"/>
      <c r="P63" s="285"/>
    </row>
    <row r="64" spans="1:16" ht="13.5" customHeight="1" x14ac:dyDescent="0.25">
      <c r="A64" s="429"/>
      <c r="B64" s="463" t="s">
        <v>189</v>
      </c>
      <c r="C64" s="638"/>
      <c r="D64" s="638"/>
      <c r="E64" s="638"/>
      <c r="F64" s="638"/>
      <c r="G64" s="459"/>
      <c r="I64" s="465" t="s">
        <v>189</v>
      </c>
      <c r="J64" s="836"/>
      <c r="K64" s="836"/>
      <c r="L64" s="836"/>
      <c r="M64" s="836"/>
      <c r="N64" s="836"/>
      <c r="O64" s="460"/>
      <c r="P64" s="285"/>
    </row>
    <row r="65" spans="1:16" ht="5.25" customHeight="1" thickBot="1" x14ac:dyDescent="0.3">
      <c r="A65" s="428"/>
      <c r="B65" s="464"/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4"/>
      <c r="N65" s="464"/>
      <c r="O65" s="462"/>
      <c r="P65" s="284"/>
    </row>
    <row r="66" spans="1:16" ht="10.5" hidden="1" customHeight="1" x14ac:dyDescent="0.25"/>
    <row r="67" spans="1:16" x14ac:dyDescent="0.25"/>
    <row r="68" spans="1:16" x14ac:dyDescent="0.25"/>
    <row r="69" spans="1:16" x14ac:dyDescent="0.25"/>
    <row r="70" spans="1:16" x14ac:dyDescent="0.25"/>
    <row r="71" spans="1:16" x14ac:dyDescent="0.25"/>
    <row r="72" spans="1:16" x14ac:dyDescent="0.25"/>
    <row r="73" spans="1:16" x14ac:dyDescent="0.25"/>
    <row r="74" spans="1:16" x14ac:dyDescent="0.25"/>
    <row r="75" spans="1:16" x14ac:dyDescent="0.25"/>
    <row r="76" spans="1:16" x14ac:dyDescent="0.25"/>
    <row r="77" spans="1:16" x14ac:dyDescent="0.25"/>
    <row r="78" spans="1:16" x14ac:dyDescent="0.25"/>
    <row r="79" spans="1:16" x14ac:dyDescent="0.25"/>
    <row r="80" spans="1:16" x14ac:dyDescent="0.25"/>
    <row r="81" x14ac:dyDescent="0.25"/>
  </sheetData>
  <sheetProtection algorithmName="SHA-512" hashValue="j3r/FhifqWCkOhJmQ91ZpGn2Ue0IBDZnD0Yro4JS0Fn6dRGGH4qad6y8A8ztiiS/sIPNWb/PjeMnZ+o7nxGmuw==" saltValue="UaCuHa23xTLl7vxUZ/lKKw==" spinCount="100000" sheet="1" objects="1" scenarios="1" deleteColumns="0" deleteRows="0"/>
  <protectedRanges>
    <protectedRange sqref="A7:B9 H7 K7:K8 F7 D7 O7:Z9 N8:N9 I8:J9 K9:M9" name="Rango2"/>
  </protectedRanges>
  <mergeCells count="139">
    <mergeCell ref="N12:O12"/>
    <mergeCell ref="B13:E13"/>
    <mergeCell ref="F13:H13"/>
    <mergeCell ref="I13:K13"/>
    <mergeCell ref="N13:O13"/>
    <mergeCell ref="N8:O8"/>
    <mergeCell ref="N2:O2"/>
    <mergeCell ref="N5:O5"/>
    <mergeCell ref="K7:M7"/>
    <mergeCell ref="N7:O7"/>
    <mergeCell ref="F11:H11"/>
    <mergeCell ref="I11:K11"/>
    <mergeCell ref="L11:O11"/>
    <mergeCell ref="N3:O3"/>
    <mergeCell ref="N4:O4"/>
    <mergeCell ref="B14:E14"/>
    <mergeCell ref="F14:H14"/>
    <mergeCell ref="I14:K14"/>
    <mergeCell ref="L14:M14"/>
    <mergeCell ref="N14:O14"/>
    <mergeCell ref="B42:N42"/>
    <mergeCell ref="L13:M13"/>
    <mergeCell ref="B2:D5"/>
    <mergeCell ref="E2:L3"/>
    <mergeCell ref="E4:L4"/>
    <mergeCell ref="E5:L5"/>
    <mergeCell ref="B7:D7"/>
    <mergeCell ref="K8:M8"/>
    <mergeCell ref="E8:J8"/>
    <mergeCell ref="E7:J7"/>
    <mergeCell ref="B12:E12"/>
    <mergeCell ref="F12:H12"/>
    <mergeCell ref="I12:K12"/>
    <mergeCell ref="A6:P6"/>
    <mergeCell ref="B8:D8"/>
    <mergeCell ref="B10:O10"/>
    <mergeCell ref="B11:E11"/>
    <mergeCell ref="A9:P9"/>
    <mergeCell ref="L12:M12"/>
    <mergeCell ref="B43:N43"/>
    <mergeCell ref="J63:N63"/>
    <mergeCell ref="B40:N40"/>
    <mergeCell ref="B41:N41"/>
    <mergeCell ref="B25:E25"/>
    <mergeCell ref="F24:H24"/>
    <mergeCell ref="I24:K24"/>
    <mergeCell ref="L24:M24"/>
    <mergeCell ref="C61:F61"/>
    <mergeCell ref="J61:N61"/>
    <mergeCell ref="C63:F63"/>
    <mergeCell ref="B29:O29"/>
    <mergeCell ref="N24:O24"/>
    <mergeCell ref="F25:H25"/>
    <mergeCell ref="B26:E26"/>
    <mergeCell ref="F26:H26"/>
    <mergeCell ref="I25:K25"/>
    <mergeCell ref="B24:E24"/>
    <mergeCell ref="N25:O25"/>
    <mergeCell ref="B20:E20"/>
    <mergeCell ref="F20:H20"/>
    <mergeCell ref="I20:K20"/>
    <mergeCell ref="B23:E23"/>
    <mergeCell ref="F23:H23"/>
    <mergeCell ref="I23:K23"/>
    <mergeCell ref="L23:M23"/>
    <mergeCell ref="N23:O23"/>
    <mergeCell ref="L21:M21"/>
    <mergeCell ref="Q32:R32"/>
    <mergeCell ref="B30:N30"/>
    <mergeCell ref="B32:N32"/>
    <mergeCell ref="B33:N33"/>
    <mergeCell ref="B34:N34"/>
    <mergeCell ref="Q34:R34"/>
    <mergeCell ref="B35:N35"/>
    <mergeCell ref="B60:F60"/>
    <mergeCell ref="J60:N60"/>
    <mergeCell ref="B58:N58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B55:N55"/>
    <mergeCell ref="B56:N56"/>
    <mergeCell ref="B57:N57"/>
    <mergeCell ref="Q31:R31"/>
    <mergeCell ref="B31:L31"/>
    <mergeCell ref="I26:K26"/>
    <mergeCell ref="L26:M26"/>
    <mergeCell ref="N26:O26"/>
    <mergeCell ref="B16:O16"/>
    <mergeCell ref="B15:E15"/>
    <mergeCell ref="F15:H15"/>
    <mergeCell ref="I15:K15"/>
    <mergeCell ref="L15:M15"/>
    <mergeCell ref="B17:O17"/>
    <mergeCell ref="L19:M19"/>
    <mergeCell ref="B18:E18"/>
    <mergeCell ref="N19:O19"/>
    <mergeCell ref="F19:H19"/>
    <mergeCell ref="I19:K19"/>
    <mergeCell ref="N15:O15"/>
    <mergeCell ref="L22:M22"/>
    <mergeCell ref="L25:M25"/>
    <mergeCell ref="N21:O21"/>
    <mergeCell ref="B22:E22"/>
    <mergeCell ref="B19:E19"/>
    <mergeCell ref="L20:M20"/>
    <mergeCell ref="N20:O20"/>
    <mergeCell ref="C64:F64"/>
    <mergeCell ref="J64:N64"/>
    <mergeCell ref="F18:H18"/>
    <mergeCell ref="I18:K18"/>
    <mergeCell ref="L18:O18"/>
    <mergeCell ref="N22:O22"/>
    <mergeCell ref="B36:N36"/>
    <mergeCell ref="B37:N37"/>
    <mergeCell ref="B38:N38"/>
    <mergeCell ref="B39:N39"/>
    <mergeCell ref="M31:O31"/>
    <mergeCell ref="O59:P59"/>
    <mergeCell ref="I21:K21"/>
    <mergeCell ref="N27:O27"/>
    <mergeCell ref="B27:E27"/>
    <mergeCell ref="F27:H27"/>
    <mergeCell ref="I27:K27"/>
    <mergeCell ref="L27:M27"/>
    <mergeCell ref="F22:H22"/>
    <mergeCell ref="I22:K22"/>
    <mergeCell ref="C62:F62"/>
    <mergeCell ref="J62:N62"/>
    <mergeCell ref="B21:E21"/>
    <mergeCell ref="F21:H21"/>
  </mergeCells>
  <conditionalFormatting sqref="B31:B32">
    <cfRule type="colorScale" priority="27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{29751952-9A22-457A-9977-89854E611036}</x14:id>
        </ext>
      </extLst>
    </cfRule>
  </conditionalFormatting>
  <conditionalFormatting sqref="B33:B57">
    <cfRule type="colorScale" priority="153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15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{F1CC2FFA-DFAE-4FB0-A0AD-BCA85805761F}</x14:id>
        </ext>
      </extLst>
    </cfRule>
  </conditionalFormatting>
  <conditionalFormatting sqref="B12:E14">
    <cfRule type="colorScale" priority="29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{A7C1F5C5-F618-48D8-958B-F8CB490D154C}</x14:id>
        </ext>
      </extLst>
    </cfRule>
  </conditionalFormatting>
  <printOptions gridLines="1"/>
  <pageMargins left="0.59055118110236227" right="0.23622047244094491" top="0.74803149606299213" bottom="0.74803149606299213" header="0.31496062992125984" footer="0.31496062992125984"/>
  <pageSetup paperSize="9" scale="74" fitToWidth="0" fitToHeight="0" orientation="portrait" horizontalDpi="4294967294" verticalDpi="4294967294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751952-9A22-457A-9977-89854E61103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B31:B32</xm:sqref>
        </x14:conditionalFormatting>
        <x14:conditionalFormatting xmlns:xm="http://schemas.microsoft.com/office/excel/2006/main">
          <x14:cfRule type="dataBar" id="{F1CC2FFA-DFAE-4FB0-A0AD-BCA85805761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B33:B57</xm:sqref>
        </x14:conditionalFormatting>
        <x14:conditionalFormatting xmlns:xm="http://schemas.microsoft.com/office/excel/2006/main">
          <x14:cfRule type="dataBar" id="{A7C1F5C5-F618-48D8-958B-F8CB490D154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B12:E14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Datos!$G$2:$G$11</xm:f>
          </x14:formula1>
          <xm:sqref>N7:O7</xm:sqref>
        </x14:dataValidation>
        <x14:dataValidation type="list" allowBlank="1" showInputMessage="1" showErrorMessage="1" xr:uid="{00000000-0002-0000-0B00-000001000000}">
          <x14:formula1>
            <xm:f>Datos!$H$2:$H$9</xm:f>
          </x14:formula1>
          <xm:sqref>E5:L5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5"/>
  <dimension ref="A1:Z52"/>
  <sheetViews>
    <sheetView showGridLines="0" view="pageBreakPreview" zoomScale="120" zoomScaleNormal="120" zoomScaleSheetLayoutView="120" zoomScalePageLayoutView="140" workbookViewId="0">
      <selection activeCell="H5" sqref="H5:U5"/>
    </sheetView>
  </sheetViews>
  <sheetFormatPr baseColWidth="10" defaultColWidth="0" defaultRowHeight="9.9499999999999993" customHeight="1" zeroHeight="1" x14ac:dyDescent="0.25"/>
  <cols>
    <col min="1" max="1" width="1.140625" customWidth="1"/>
    <col min="2" max="2" width="4.7109375" customWidth="1"/>
    <col min="3" max="3" width="4" customWidth="1"/>
    <col min="4" max="4" width="3.5703125" customWidth="1"/>
    <col min="5" max="5" width="4.7109375" customWidth="1"/>
    <col min="6" max="6" width="4" customWidth="1"/>
    <col min="7" max="7" width="4.42578125" customWidth="1"/>
    <col min="8" max="13" width="4" customWidth="1"/>
    <col min="14" max="14" width="4.28515625" customWidth="1"/>
    <col min="15" max="15" width="4.5703125" customWidth="1"/>
    <col min="16" max="16" width="4.140625" customWidth="1"/>
    <col min="17" max="21" width="4" customWidth="1"/>
    <col min="22" max="22" width="5.140625" customWidth="1"/>
    <col min="23" max="23" width="4" customWidth="1"/>
    <col min="24" max="24" width="4.5703125" customWidth="1"/>
    <col min="25" max="25" width="5.42578125" customWidth="1"/>
    <col min="26" max="26" width="1" customWidth="1"/>
    <col min="27" max="16384" width="11.42578125" hidden="1"/>
  </cols>
  <sheetData>
    <row r="1" spans="1:26" ht="5.25" customHeight="1" x14ac:dyDescent="0.25">
      <c r="A1" s="50"/>
      <c r="B1" s="48"/>
      <c r="C1" s="48"/>
      <c r="D1" s="48"/>
      <c r="E1" s="48"/>
      <c r="F1" s="48"/>
      <c r="G1" s="49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7"/>
    </row>
    <row r="2" spans="1:26" ht="11.25" customHeight="1" x14ac:dyDescent="0.25">
      <c r="A2" s="46"/>
      <c r="B2" s="734"/>
      <c r="C2" s="734"/>
      <c r="D2" s="734"/>
      <c r="E2" s="734"/>
      <c r="F2" s="734"/>
      <c r="G2" s="734"/>
      <c r="H2" s="902" t="s">
        <v>0</v>
      </c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44" t="s">
        <v>64</v>
      </c>
      <c r="W2" s="896">
        <f>Datos!I2</f>
        <v>44928</v>
      </c>
      <c r="X2" s="897"/>
      <c r="Y2" s="898"/>
      <c r="Z2" s="44"/>
    </row>
    <row r="3" spans="1:26" ht="11.25" customHeight="1" x14ac:dyDescent="0.25">
      <c r="A3" s="46"/>
      <c r="B3" s="734"/>
      <c r="C3" s="734"/>
      <c r="D3" s="734"/>
      <c r="E3" s="734"/>
      <c r="F3" s="734"/>
      <c r="G3" s="734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44" t="s">
        <v>134</v>
      </c>
      <c r="W3" s="901" t="s">
        <v>456</v>
      </c>
      <c r="X3" s="901"/>
      <c r="Y3" s="901"/>
      <c r="Z3" s="44"/>
    </row>
    <row r="4" spans="1:26" ht="11.25" customHeight="1" x14ac:dyDescent="0.25">
      <c r="A4" s="46"/>
      <c r="B4" s="734"/>
      <c r="C4" s="734"/>
      <c r="D4" s="734"/>
      <c r="E4" s="734"/>
      <c r="F4" s="734"/>
      <c r="G4" s="734"/>
      <c r="H4" s="903" t="str">
        <f>'ÍNDICE 00'!C16</f>
        <v>INFORME DE PLAN CONSOLIDADO DE LA PLANIFICACIÓN DEL TALENTO HUMANO</v>
      </c>
      <c r="I4" s="903"/>
      <c r="J4" s="903"/>
      <c r="K4" s="903"/>
      <c r="L4" s="903"/>
      <c r="M4" s="903"/>
      <c r="N4" s="903"/>
      <c r="O4" s="903"/>
      <c r="P4" s="903"/>
      <c r="Q4" s="903"/>
      <c r="R4" s="903"/>
      <c r="S4" s="903"/>
      <c r="T4" s="903"/>
      <c r="U4" s="903"/>
      <c r="V4" s="944" t="s">
        <v>133</v>
      </c>
      <c r="W4" s="900" t="s">
        <v>405</v>
      </c>
      <c r="X4" s="900"/>
      <c r="Y4" s="900"/>
      <c r="Z4" s="44"/>
    </row>
    <row r="5" spans="1:26" ht="11.25" customHeight="1" x14ac:dyDescent="0.25">
      <c r="A5" s="46"/>
      <c r="B5" s="734"/>
      <c r="C5" s="734"/>
      <c r="D5" s="734"/>
      <c r="E5" s="734"/>
      <c r="F5" s="734"/>
      <c r="G5" s="734"/>
      <c r="H5" s="556" t="s">
        <v>439</v>
      </c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944" t="s">
        <v>82</v>
      </c>
      <c r="W5" s="899" t="str">
        <f>'ÍNDICE 00'!I16</f>
        <v>PRO-MDT-PTH-01 FOR 16 EXT</v>
      </c>
      <c r="X5" s="899"/>
      <c r="Y5" s="899"/>
      <c r="Z5" s="44"/>
    </row>
    <row r="6" spans="1:26" ht="5.25" customHeight="1" x14ac:dyDescent="0.25">
      <c r="A6" s="94" t="s">
        <v>81</v>
      </c>
      <c r="B6" s="53"/>
      <c r="C6" s="53"/>
      <c r="D6" s="53"/>
      <c r="E6" s="53"/>
      <c r="F6" s="53"/>
      <c r="G6" s="53"/>
      <c r="H6" s="53"/>
      <c r="I6" s="5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4"/>
    </row>
    <row r="7" spans="1:26" ht="14.25" customHeight="1" x14ac:dyDescent="0.25">
      <c r="A7" s="3"/>
      <c r="B7" s="907" t="s">
        <v>56</v>
      </c>
      <c r="C7" s="908"/>
      <c r="D7" s="908"/>
      <c r="E7" s="908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4"/>
      <c r="Z7" s="111"/>
    </row>
    <row r="8" spans="1:26" ht="14.25" customHeight="1" x14ac:dyDescent="0.25">
      <c r="A8" s="3"/>
      <c r="B8" s="909" t="s">
        <v>80</v>
      </c>
      <c r="C8" s="904"/>
      <c r="D8" s="904"/>
      <c r="E8" s="904"/>
      <c r="F8" s="910"/>
      <c r="G8" s="910"/>
      <c r="H8" s="910"/>
      <c r="I8" s="910"/>
      <c r="J8" s="910"/>
      <c r="K8" s="910"/>
      <c r="L8" s="910"/>
      <c r="M8" s="910"/>
      <c r="N8" s="910"/>
      <c r="O8" s="910"/>
      <c r="P8" s="910"/>
      <c r="Q8" s="910"/>
      <c r="R8" s="910"/>
      <c r="S8" s="910"/>
      <c r="T8" s="904" t="s">
        <v>99</v>
      </c>
      <c r="U8" s="904"/>
      <c r="V8" s="905"/>
      <c r="W8" s="905"/>
      <c r="X8" s="905"/>
      <c r="Y8" s="906"/>
      <c r="Z8" s="112"/>
    </row>
    <row r="9" spans="1:26" ht="6" customHeight="1" x14ac:dyDescent="0.25">
      <c r="A9" s="3"/>
      <c r="B9" s="115"/>
      <c r="C9" s="115"/>
      <c r="D9" s="115"/>
      <c r="E9" s="115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1"/>
      <c r="S9" s="91"/>
      <c r="T9" s="90"/>
      <c r="U9" s="90"/>
      <c r="V9" s="90"/>
      <c r="W9" s="90"/>
      <c r="X9" s="90"/>
      <c r="Y9" s="90"/>
      <c r="Z9" s="116"/>
    </row>
    <row r="10" spans="1:26" ht="20.100000000000001" customHeight="1" x14ac:dyDescent="0.25">
      <c r="A10" s="1"/>
      <c r="B10" s="600" t="s">
        <v>430</v>
      </c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600"/>
      <c r="O10" s="600"/>
      <c r="P10" s="600"/>
      <c r="Q10" s="600"/>
      <c r="R10" s="600"/>
      <c r="S10" s="600"/>
      <c r="T10" s="600"/>
      <c r="U10" s="600"/>
      <c r="V10" s="600"/>
      <c r="W10" s="600"/>
      <c r="X10" s="600"/>
      <c r="Y10" s="600"/>
      <c r="Z10" s="117"/>
    </row>
    <row r="11" spans="1:26" ht="17.100000000000001" customHeight="1" x14ac:dyDescent="0.25">
      <c r="A11" s="1"/>
      <c r="B11" s="915" t="s">
        <v>77</v>
      </c>
      <c r="C11" s="915"/>
      <c r="D11" s="915"/>
      <c r="E11" s="915"/>
      <c r="F11" s="916" t="s">
        <v>172</v>
      </c>
      <c r="G11" s="917"/>
      <c r="H11" s="917"/>
      <c r="I11" s="918"/>
      <c r="J11" s="895" t="s">
        <v>171</v>
      </c>
      <c r="K11" s="895"/>
      <c r="L11" s="895"/>
      <c r="M11" s="895"/>
      <c r="N11" s="895" t="s">
        <v>180</v>
      </c>
      <c r="O11" s="895"/>
      <c r="P11" s="895"/>
      <c r="Q11" s="895"/>
      <c r="R11" s="895" t="s">
        <v>181</v>
      </c>
      <c r="S11" s="895"/>
      <c r="T11" s="895"/>
      <c r="U11" s="895"/>
      <c r="V11" s="911" t="s">
        <v>131</v>
      </c>
      <c r="W11" s="911"/>
      <c r="X11" s="911"/>
      <c r="Y11" s="911"/>
      <c r="Z11" s="117"/>
    </row>
    <row r="12" spans="1:26" ht="17.100000000000001" customHeight="1" x14ac:dyDescent="0.25">
      <c r="A12" s="1"/>
      <c r="B12" s="915"/>
      <c r="C12" s="915"/>
      <c r="D12" s="915"/>
      <c r="E12" s="915"/>
      <c r="F12" s="93" t="s">
        <v>76</v>
      </c>
      <c r="G12" s="263" t="s">
        <v>75</v>
      </c>
      <c r="H12" s="921" t="s">
        <v>73</v>
      </c>
      <c r="I12" s="922"/>
      <c r="J12" s="263" t="s">
        <v>76</v>
      </c>
      <c r="K12" s="263" t="s">
        <v>75</v>
      </c>
      <c r="L12" s="912" t="s">
        <v>73</v>
      </c>
      <c r="M12" s="912"/>
      <c r="N12" s="263" t="s">
        <v>76</v>
      </c>
      <c r="O12" s="263" t="s">
        <v>75</v>
      </c>
      <c r="P12" s="912" t="s">
        <v>73</v>
      </c>
      <c r="Q12" s="912"/>
      <c r="R12" s="263" t="s">
        <v>76</v>
      </c>
      <c r="S12" s="263" t="s">
        <v>75</v>
      </c>
      <c r="T12" s="912" t="s">
        <v>73</v>
      </c>
      <c r="U12" s="912"/>
      <c r="V12" s="263" t="s">
        <v>76</v>
      </c>
      <c r="W12" s="263" t="s">
        <v>75</v>
      </c>
      <c r="X12" s="914" t="s">
        <v>127</v>
      </c>
      <c r="Y12" s="914"/>
      <c r="Z12" s="117"/>
    </row>
    <row r="13" spans="1:26" ht="18" customHeight="1" x14ac:dyDescent="0.25">
      <c r="A13" s="1"/>
      <c r="B13" s="919" t="s">
        <v>83</v>
      </c>
      <c r="C13" s="919"/>
      <c r="D13" s="919"/>
      <c r="E13" s="919"/>
      <c r="F13" s="158"/>
      <c r="G13" s="516"/>
      <c r="H13" s="92" t="str">
        <f>IF((G13-F13)=0," ",IF((G13-F13)&lt;0,(G13-F13)*-1,(G13-F13)))</f>
        <v xml:space="preserve"> </v>
      </c>
      <c r="I13" s="475" t="str">
        <f>IF((G13-F13)=0," ",IF((G13-F13)&lt;-1,"Servidores excedentes",IF((G13-F13)=1,"Servidor requerido",IF((G13-F13)=-1,"Servidor excedente",IF((G13-F13)&gt;1,"Servidores requeridos","")))))</f>
        <v xml:space="preserve"> </v>
      </c>
      <c r="J13" s="158"/>
      <c r="K13" s="158"/>
      <c r="L13" s="92" t="str">
        <f>IF((K13-J13)=0," ",IF((K13-J13)&lt;0,(K13-J13)*-1,(K13-J13)))</f>
        <v xml:space="preserve"> </v>
      </c>
      <c r="M13" s="475" t="str">
        <f>IF((K13-J13)=0," ",IF((K13-J13)&lt;-1,"Servidores excedentes",IF((K13-J13)=1,"Servidor requerido",IF((K13-J13)=-1,"Servidor excedente",IF((K13-J13)&gt;1,"Servidores requeridos","")))))</f>
        <v xml:space="preserve"> </v>
      </c>
      <c r="N13" s="158"/>
      <c r="O13" s="158"/>
      <c r="P13" s="92" t="str">
        <f>IF((O13-N13)=0," ",IF((O13-N13)&lt;0,(O13-N13)*-1,(O13-N13)))</f>
        <v xml:space="preserve"> </v>
      </c>
      <c r="Q13" s="475" t="str">
        <f>IF((O13-N13)=0," ",IF((O13-N13)&lt;-1,"Servidores excedentes",IF((O13-N13)=1,"Servidor requerido",IF((O13-N13)=-1,"Servidor excedente",IF((O13-N13)&gt;1,"Servidores requeridos","")))))</f>
        <v xml:space="preserve"> </v>
      </c>
      <c r="R13" s="158"/>
      <c r="S13" s="158"/>
      <c r="T13" s="92" t="str">
        <f>IF((S13-R13)=0," ",IF((S13-R13)&lt;0,(S13-R13)*-1,(S13-R13)))</f>
        <v xml:space="preserve"> </v>
      </c>
      <c r="U13" s="475" t="str">
        <f>IF((S13-R13)=0," ",IF((S13-R13)&lt;-1,"Servidores excedentes",IF((S13-R13)=1,"Servidor requerido",IF((S13-R13)=-1,"Servidor excedente",IF((S13-R13)&gt;1,"Servidores requeridos","")))))</f>
        <v xml:space="preserve"> </v>
      </c>
      <c r="V13" s="476" t="str">
        <f t="shared" ref="V13:W15" si="0">IF((F13+J13+N13+R13)=0," ",(F13+J13+N13+R13))</f>
        <v xml:space="preserve"> </v>
      </c>
      <c r="W13" s="98" t="str">
        <f t="shared" si="0"/>
        <v xml:space="preserve"> </v>
      </c>
      <c r="X13" s="92" t="str">
        <f>IF(((G13+K13+O13+S13)-(F13+J13+N13+R13))&lt;0,((G13+K13+O13+S13)-(F13+J13+N13+R13))*-1,IF(((G13+K13+O13+S13)-(F13+J13+N13+R13))=0," ",((G13+K13+O13+S13)-(F13+J13+N13+R13))))</f>
        <v xml:space="preserve"> </v>
      </c>
      <c r="Y13" s="475" t="str">
        <f>IF(((G13+K13+O13+S13)-(F13+J13+N13+R13))=0," ",IF(((G13+K13+O13+S13)-(F13+J13+N13+R13))&lt;-1,"Servidores excedentes",IF(((G13+K13+O13+S13)-(F13+J13+N13+R13))=1,"Servidor requerido",IF(((G13+K13+O13+S13)-(F13+J13+N13+R13))=-1,"Servidor excedente",IF(((G13+K13+O13+S13)-(F13+J13+N13+R13))&gt;1,"Servidores requeridos","")))))</f>
        <v xml:space="preserve"> </v>
      </c>
      <c r="Z13" s="117"/>
    </row>
    <row r="14" spans="1:26" ht="18" customHeight="1" x14ac:dyDescent="0.25">
      <c r="A14" s="1"/>
      <c r="B14" s="919" t="s">
        <v>173</v>
      </c>
      <c r="C14" s="919"/>
      <c r="D14" s="919"/>
      <c r="E14" s="919"/>
      <c r="F14" s="158"/>
      <c r="G14" s="516"/>
      <c r="H14" s="92" t="str">
        <f>IF((G14-F14)=0," ",IF((G14-F14)&lt;0,(G14-F14)*-1,(G14-F14)))</f>
        <v xml:space="preserve"> </v>
      </c>
      <c r="I14" s="475" t="str">
        <f>IF((G14-F14)=0," ",IF((G14-F14)&lt;-1,"Servidores excedentes",IF((G14-F14)=1,"Servidor requerido",IF((G14-F14)=-1,"Servidor excedente",IF((G14-F14)&gt;1,"Servidores requeridos","")))))</f>
        <v xml:space="preserve"> </v>
      </c>
      <c r="J14" s="158"/>
      <c r="K14" s="158"/>
      <c r="L14" s="92" t="str">
        <f>IF((K14-J14)=0," ",IF((K14-J14)&lt;0,(K14-J14)*-1,(K14-J14)))</f>
        <v xml:space="preserve"> </v>
      </c>
      <c r="M14" s="475" t="str">
        <f>IF((K14-J14)=0," ",IF((K14-J14)&lt;-1,"Servidores excedentes",IF((K14-J14)=1,"Servidor requerido",IF((K14-J14)=-1,"Servidor excedente",IF((K14-J14)&gt;1,"Servidores requeridos","")))))</f>
        <v xml:space="preserve"> </v>
      </c>
      <c r="N14" s="158"/>
      <c r="O14" s="158"/>
      <c r="P14" s="92" t="str">
        <f>IF((O14-N14)=0," ",IF((O14-N14)&lt;0,(O14-N14)*-1,(O14-N14)))</f>
        <v xml:space="preserve"> </v>
      </c>
      <c r="Q14" s="475" t="str">
        <f>IF((O14-N14)=0," ",IF((O14-N14)&lt;-1,"Servidores excedentes",IF((O14-N14)=1,"Servidor requerido",IF((O14-N14)=-1,"Servidor excedente",IF((O14-N14)&gt;1,"Servidores requeridos","")))))</f>
        <v xml:space="preserve"> </v>
      </c>
      <c r="R14" s="158"/>
      <c r="S14" s="158"/>
      <c r="T14" s="92" t="str">
        <f>IF((S14-R14)=0," ",IF((S14-R14)&lt;0,(S14-R14)*-1,(S14-R14)))</f>
        <v xml:space="preserve"> </v>
      </c>
      <c r="U14" s="475" t="str">
        <f>IF((S14-R14)=0," ",IF((S14-R14)&lt;-1,"Servidores excedentes",IF((S14-R14)=1,"Servidor requerido",IF((S14-R14)=-1,"Servidor excedente",IF((S14-R14)&gt;1,"Servidores requeridos","")))))</f>
        <v xml:space="preserve"> </v>
      </c>
      <c r="V14" s="476" t="str">
        <f t="shared" si="0"/>
        <v xml:space="preserve"> </v>
      </c>
      <c r="W14" s="98" t="str">
        <f t="shared" si="0"/>
        <v xml:space="preserve"> </v>
      </c>
      <c r="X14" s="92" t="str">
        <f>IF(((G14+K14+O14+S14)-(F14+J14+N14+R14))&lt;0,((G14+K14+O14+S14)-(F14+J14+N14+R14))*-1,IF(((G14+K14+O14+S14)-(F14+J14+N14+R14))=0," ",((G14+K14+O14+S14)-(F14+J14+N14+R14))))</f>
        <v xml:space="preserve"> </v>
      </c>
      <c r="Y14" s="475" t="str">
        <f>IF(((G14+K14+O14+S14)-(F14+J14+N14+R14))=0," ",IF(((G14+K14+O14+S14)-(F14+J14+N14+R14))&lt;-1,"Servidores excedentes",IF(((G14+K14+O14+S14)-(F14+J14+N14+R14))=1,"Servidor requerido",IF(((G14+K14+O14+S14)-(F14+J14+N14+R14))=-1,"Servidor excedente",IF(((G14+K14+O14+S14)-(F14+J14+N14+R14))&gt;1,"Servidores requeridos","")))))</f>
        <v xml:space="preserve"> </v>
      </c>
      <c r="Z14" s="117"/>
    </row>
    <row r="15" spans="1:26" ht="18" customHeight="1" x14ac:dyDescent="0.25">
      <c r="A15" s="1"/>
      <c r="B15" s="919" t="s">
        <v>174</v>
      </c>
      <c r="C15" s="919"/>
      <c r="D15" s="919"/>
      <c r="E15" s="919"/>
      <c r="F15" s="158"/>
      <c r="G15" s="516"/>
      <c r="H15" s="92" t="str">
        <f>IF((G15-F15)=0," ",IF((G15-F15)&lt;0,(G15-F15)*-1,(G15-F15)))</f>
        <v xml:space="preserve"> </v>
      </c>
      <c r="I15" s="475" t="str">
        <f>IF((G15-F15)=0," ",IF((G15-F15)&lt;-1,"Servidores excedentes",IF((G15-F15)=1,"Servidor requerido",IF((G15-F15)=-1,"Servidor excedente",IF((G15-F15)&gt;1,"Servidores requeridos","")))))</f>
        <v xml:space="preserve"> </v>
      </c>
      <c r="J15" s="158"/>
      <c r="K15" s="158"/>
      <c r="L15" s="92" t="str">
        <f>IF((K15-J15)=0," ",IF((K15-J15)&lt;0,(K15-J15)*-1,(K15-J15)))</f>
        <v xml:space="preserve"> </v>
      </c>
      <c r="M15" s="475" t="str">
        <f>IF((K15-J15)=0," ",IF((K15-J15)&lt;-1,"Servidores excedentes",IF((K15-J15)=1,"Servidor requerido",IF((K15-J15)=-1,"Servidor excedente",IF((K15-J15)&gt;1,"Servidores requeridos","")))))</f>
        <v xml:space="preserve"> </v>
      </c>
      <c r="N15" s="158"/>
      <c r="O15" s="158"/>
      <c r="P15" s="92" t="str">
        <f>IF((O15-N15)=0," ",IF((O15-N15)&lt;0,(O15-N15)*-1,(O15-N15)))</f>
        <v xml:space="preserve"> </v>
      </c>
      <c r="Q15" s="475" t="str">
        <f>IF((O15-N15)=0," ",IF((O15-N15)&lt;-1,"Servidores excedentes",IF((O15-N15)=1,"Servidor requerido",IF((O15-N15)=-1,"Servidor excedente",IF((O15-N15)&gt;1,"Servidores requeridos","")))))</f>
        <v xml:space="preserve"> </v>
      </c>
      <c r="R15" s="158"/>
      <c r="S15" s="158"/>
      <c r="T15" s="92" t="str">
        <f>IF((S15-R15)=0," ",IF((S15-R15)&lt;0,(S15-R15)*-1,(S15-R15)))</f>
        <v xml:space="preserve"> </v>
      </c>
      <c r="U15" s="475" t="str">
        <f>IF((S15-R15)=0," ",IF((S15-R15)&lt;-1,"Servidores excedentes",IF((S15-R15)=1,"Servidor requerido",IF((S15-R15)=-1,"Servidor excedente",IF((S15-R15)&gt;1,"Servidores requeridos","")))))</f>
        <v xml:space="preserve"> </v>
      </c>
      <c r="V15" s="476" t="str">
        <f t="shared" si="0"/>
        <v xml:space="preserve"> </v>
      </c>
      <c r="W15" s="98" t="str">
        <f t="shared" si="0"/>
        <v xml:space="preserve"> </v>
      </c>
      <c r="X15" s="92" t="str">
        <f>IF(((G15+K15+O15+S15)-(F15+J15+N15+R15))&lt;0,((G15+K15+O15+S15)-(F15+J15+N15+R15))*-1,IF(((G15+K15+O15+S15)-(F15+J15+N15+R15))=0," ",((G15+K15+O15+S15)-(F15+J15+N15+R15))))</f>
        <v xml:space="preserve"> </v>
      </c>
      <c r="Y15" s="475" t="str">
        <f>IF(((G15+K15+O15+S15)-(F15+J15+N15+R15))=0," ",IF(((G15+K15+O15+S15)-(F15+J15+N15+R15))&lt;-1,"Servidores excedentes",IF(((G15+K15+O15+S15)-(F15+J15+N15+R15))=1,"Servidor requerido",IF(((G15+K15+O15+S15)-(F15+J15+N15+R15))=-1,"Servidor excedente",IF(((G15+K15+O15+S15)-(F15+J15+N15+R15))&gt;1,"Servidores requeridos","")))))</f>
        <v xml:space="preserve"> </v>
      </c>
      <c r="Z15" s="117"/>
    </row>
    <row r="16" spans="1:26" ht="17.100000000000001" customHeight="1" x14ac:dyDescent="0.25">
      <c r="A16" s="1"/>
      <c r="B16" s="920" t="s">
        <v>141</v>
      </c>
      <c r="C16" s="920"/>
      <c r="D16" s="920"/>
      <c r="E16" s="920"/>
      <c r="F16" s="497">
        <f>SUM(F13:F15)</f>
        <v>0</v>
      </c>
      <c r="G16" s="498">
        <f>SUM(G13:G15)</f>
        <v>0</v>
      </c>
      <c r="H16" s="477" t="str">
        <f>IF((G16-F16)=0," ",IF((G16-F16)&lt;0,(G16-F16)*-1,(G16-F16)))</f>
        <v xml:space="preserve"> </v>
      </c>
      <c r="I16" s="478" t="str">
        <f>IF((G16-F16)=0," ",IF((G16-F16)&lt;-1,"Servidores excedentes",IF((G16-F16)=1,"Servidor requerido",IF((G16-F16)=-1,"Servidor excedente",IF((G16-F16)&gt;1,"Servidores requeridos","")))))</f>
        <v xml:space="preserve"> </v>
      </c>
      <c r="J16" s="497">
        <f>SUM(J13:J15)</f>
        <v>0</v>
      </c>
      <c r="K16" s="498">
        <f>SUM(K13:K15)</f>
        <v>0</v>
      </c>
      <c r="L16" s="477" t="str">
        <f>IF((K16-J16)=0," ",IF((K16-J16)&lt;0,(K16-J16)*-1,(K16-J16)))</f>
        <v xml:space="preserve"> </v>
      </c>
      <c r="M16" s="478" t="str">
        <f>IF((K16-J16)=0," ",IF((K16-J16)&lt;-1,"Servidores excedentes",IF((K16-J16)=1,"Servidor requerido",IF((K16-J16)=-1,"Servidor excedente",IF((K16-J16)&gt;1,"Servidores requeridos","")))))</f>
        <v xml:space="preserve"> </v>
      </c>
      <c r="N16" s="497">
        <f>SUM(N13:N15)</f>
        <v>0</v>
      </c>
      <c r="O16" s="498">
        <f>SUM(O13:O15)</f>
        <v>0</v>
      </c>
      <c r="P16" s="477" t="str">
        <f>IF((O16-N16)=0," ",IF((O16-N16)&lt;0,(O16-N16)*-1,(O16-N16)))</f>
        <v xml:space="preserve"> </v>
      </c>
      <c r="Q16" s="478" t="str">
        <f>IF((O16-N16)=0," ",IF((O16-N16)&lt;-1,"Servidores excedentes",IF((O16-N16)=1,"Servidor requerido",IF((O16-N16)=-1,"Servidor excedente",IF((O16-N16)&gt;1,"Servidores requeridos","")))))</f>
        <v xml:space="preserve"> </v>
      </c>
      <c r="R16" s="497">
        <f>SUM(R13:R15)</f>
        <v>0</v>
      </c>
      <c r="S16" s="498">
        <f>SUM(S13:S15)</f>
        <v>0</v>
      </c>
      <c r="T16" s="477" t="str">
        <f>IF((S16-R16)=0," ",IF((S16-R16)&lt;0,(S16-R16)*-1,(S16-R16)))</f>
        <v xml:space="preserve"> </v>
      </c>
      <c r="U16" s="478" t="str">
        <f>IF((S16-R16)=0," ",IF((S16-R16)&lt;-1,"Servidores excedentes",IF((S16-R16)=1,"Servidor requerido",IF((S16-R16)=-1,"Servidor excedente",IF((S16-R16)&gt;1,"Servidores requeridos","")))))</f>
        <v xml:space="preserve"> </v>
      </c>
      <c r="V16" s="497">
        <f>SUM(V13:V15)</f>
        <v>0</v>
      </c>
      <c r="W16" s="499">
        <f>SUM(W13:W15)</f>
        <v>0</v>
      </c>
      <c r="X16" s="477" t="str">
        <f>IF(((G16+K16+O16+S16)-(F16+J16+N16+R16))&lt;0,((G16+K16+O16+S16)-(F16+J16+N16+R16))*-1,IF(((G16+K16+O16+S16)-(F16+J16+N16+R16))=0," ",((G16+K16+O16+S16)-(F16+J16+N16+R16))))</f>
        <v xml:space="preserve"> </v>
      </c>
      <c r="Y16" s="478" t="str">
        <f>IF(((G16+K16+O16+S16)-(F16+J16+N16+R16))=0," ",IF(((G16+K16+O16+S16)-(F16+J16+N16+R16))&lt;-1,"Servidores excedentes",IF(((G16+K16+O16+S16)-(F16+J16+N16+R16))=1,"Servidor requerido",IF(((G16+K16+O16+S16)-(F16+J16+N16+R16))=-1,"Servidor excedente",IF(((G16+K16+O16+S16)-(F16+J16+N16+R16))&gt;1,"Servidores requeridos","")))))</f>
        <v xml:space="preserve"> </v>
      </c>
      <c r="Z16" s="116"/>
    </row>
    <row r="17" spans="1:26" ht="20.100000000000001" customHeight="1" x14ac:dyDescent="0.25">
      <c r="A17" s="1"/>
      <c r="B17" s="600" t="s">
        <v>431</v>
      </c>
      <c r="C17" s="600"/>
      <c r="D17" s="600"/>
      <c r="E17" s="600"/>
      <c r="F17" s="600"/>
      <c r="G17" s="600"/>
      <c r="H17" s="600"/>
      <c r="I17" s="600"/>
      <c r="J17" s="600"/>
      <c r="K17" s="600"/>
      <c r="L17" s="600"/>
      <c r="M17" s="600"/>
      <c r="N17" s="600"/>
      <c r="O17" s="600"/>
      <c r="P17" s="600"/>
      <c r="Q17" s="600"/>
      <c r="R17" s="600"/>
      <c r="S17" s="600"/>
      <c r="T17" s="600"/>
      <c r="U17" s="600"/>
      <c r="V17" s="600"/>
      <c r="W17" s="600"/>
      <c r="X17" s="600"/>
      <c r="Y17" s="600"/>
      <c r="Z17" s="116"/>
    </row>
    <row r="18" spans="1:26" ht="17.100000000000001" customHeight="1" x14ac:dyDescent="0.25">
      <c r="A18" s="1"/>
      <c r="B18" s="915" t="s">
        <v>17</v>
      </c>
      <c r="C18" s="915"/>
      <c r="D18" s="915"/>
      <c r="E18" s="915"/>
      <c r="F18" s="895" t="s">
        <v>172</v>
      </c>
      <c r="G18" s="895"/>
      <c r="H18" s="895"/>
      <c r="I18" s="895"/>
      <c r="J18" s="895" t="s">
        <v>171</v>
      </c>
      <c r="K18" s="895"/>
      <c r="L18" s="895"/>
      <c r="M18" s="895"/>
      <c r="N18" s="895" t="s">
        <v>180</v>
      </c>
      <c r="O18" s="895"/>
      <c r="P18" s="895"/>
      <c r="Q18" s="895"/>
      <c r="R18" s="895" t="s">
        <v>181</v>
      </c>
      <c r="S18" s="895"/>
      <c r="T18" s="895"/>
      <c r="U18" s="895"/>
      <c r="V18" s="911" t="s">
        <v>131</v>
      </c>
      <c r="W18" s="911"/>
      <c r="X18" s="911"/>
      <c r="Y18" s="911"/>
      <c r="Z18" s="117"/>
    </row>
    <row r="19" spans="1:26" ht="17.100000000000001" customHeight="1" x14ac:dyDescent="0.25">
      <c r="A19" s="2"/>
      <c r="B19" s="915"/>
      <c r="C19" s="915"/>
      <c r="D19" s="915"/>
      <c r="E19" s="915"/>
      <c r="F19" s="263" t="s">
        <v>76</v>
      </c>
      <c r="G19" s="263" t="s">
        <v>75</v>
      </c>
      <c r="H19" s="912" t="s">
        <v>73</v>
      </c>
      <c r="I19" s="913"/>
      <c r="J19" s="263" t="s">
        <v>76</v>
      </c>
      <c r="K19" s="263" t="s">
        <v>75</v>
      </c>
      <c r="L19" s="912" t="s">
        <v>73</v>
      </c>
      <c r="M19" s="913"/>
      <c r="N19" s="263" t="s">
        <v>76</v>
      </c>
      <c r="O19" s="263" t="s">
        <v>75</v>
      </c>
      <c r="P19" s="912" t="s">
        <v>73</v>
      </c>
      <c r="Q19" s="913"/>
      <c r="R19" s="263" t="s">
        <v>76</v>
      </c>
      <c r="S19" s="263" t="s">
        <v>75</v>
      </c>
      <c r="T19" s="912" t="s">
        <v>73</v>
      </c>
      <c r="U19" s="913"/>
      <c r="V19" s="263" t="s">
        <v>76</v>
      </c>
      <c r="W19" s="263" t="s">
        <v>75</v>
      </c>
      <c r="X19" s="914" t="s">
        <v>127</v>
      </c>
      <c r="Y19" s="914"/>
      <c r="Z19" s="116"/>
    </row>
    <row r="20" spans="1:26" ht="18" customHeight="1" x14ac:dyDescent="0.25">
      <c r="A20" s="1"/>
      <c r="B20" s="926" t="s">
        <v>84</v>
      </c>
      <c r="C20" s="926"/>
      <c r="D20" s="926"/>
      <c r="E20" s="926"/>
      <c r="F20" s="158"/>
      <c r="G20" s="516"/>
      <c r="H20" s="92" t="str">
        <f t="shared" ref="H20:H26" si="1">IF((G20-F20)=0," ",IF((G20-F20)&lt;0,(G20-F20)*-1,(G20-F20)))</f>
        <v xml:space="preserve"> </v>
      </c>
      <c r="I20" s="95" t="str">
        <f t="shared" ref="I20:I26" si="2">IF((G20-F20)=0," ",IF((G20-F20)&lt;-1,"Servidores excedentes",IF((G20-F20)=1,"Servidor requerido",IF((G20-F20)=-1,"Servidor excedente",IF((G20-F20)&gt;1,"Servidores requeridos","")))))</f>
        <v xml:space="preserve"> </v>
      </c>
      <c r="J20" s="473"/>
      <c r="K20" s="158"/>
      <c r="L20" s="92" t="str">
        <f t="shared" ref="L20:L27" si="3">IF((K20-J20)=0," ",IF((K20-J20)&lt;0,(K20-J20)*-1,(K20-J20)))</f>
        <v xml:space="preserve"> </v>
      </c>
      <c r="M20" s="95" t="str">
        <f t="shared" ref="M20:M27" si="4">IF((K20-J20)=0," ",IF((K20-J20)&lt;-1,"Servidores excedentes",IF((K20-J20)=1,"Servidor requerido",IF((K20-J20)=-1,"Servidor excedente",IF((K20-J20)&gt;1,"Servidores requeridos","")))))</f>
        <v xml:space="preserve"> </v>
      </c>
      <c r="N20" s="473"/>
      <c r="O20" s="158"/>
      <c r="P20" s="92" t="str">
        <f t="shared" ref="P20:P27" si="5">IF((O20-N20)=0," ",IF((O20-N20)&lt;0,(O20-N20)*-1,(O20-N20)))</f>
        <v xml:space="preserve"> </v>
      </c>
      <c r="Q20" s="95" t="str">
        <f t="shared" ref="Q20:Q27" si="6">IF((O20-N20)=0," ",IF((O20-N20)&lt;-1,"Servidores excedentes",IF((O20-N20)=1,"Servidor requerido",IF((O20-N20)=-1,"Servidor excedente",IF((O20-N20)&gt;1,"Servidores requeridos","")))))</f>
        <v xml:space="preserve"> </v>
      </c>
      <c r="R20" s="473"/>
      <c r="S20" s="158"/>
      <c r="T20" s="92" t="str">
        <f t="shared" ref="T20:T27" si="7">IF((S20-R20)=0," ",IF((S20-R20)&lt;0,(S20-R20)*-1,(S20-R20)))</f>
        <v xml:space="preserve"> </v>
      </c>
      <c r="U20" s="95" t="str">
        <f t="shared" ref="U20:U27" si="8">IF((S20-R20)=0," ",IF((S20-R20)&lt;-1,"Servidores excedentes",IF((S20-R20)=1,"Servidor requerido",IF((S20-R20)=-1,"Servidor excedente",IF((S20-R20)&gt;1,"Servidores requeridos","")))))</f>
        <v xml:space="preserve"> </v>
      </c>
      <c r="V20" s="474" t="str">
        <f t="shared" ref="V20:W26" si="9">IF((F20+J20+N20+R20)=0," ",(F20+J20+N20+R20))</f>
        <v xml:space="preserve"> </v>
      </c>
      <c r="W20" s="98" t="str">
        <f t="shared" si="9"/>
        <v xml:space="preserve"> </v>
      </c>
      <c r="X20" s="92" t="str">
        <f t="shared" ref="X20:X27" si="10">IF(((G20+K20+O20+S20)-(F20+J20+N20+R20))&lt;0,((G20+K20+O20+S20)-(F20+J20+N20+R20))*-1,IF(((G20+K20+O20+S20)-(F20+J20+N20+R20))=0," ",((G20+K20+O20+S20)-(F20+J20+N20+R20))))</f>
        <v xml:space="preserve"> </v>
      </c>
      <c r="Y20" s="475" t="str">
        <f t="shared" ref="Y20:Y27" si="11">IF(((G20+K20+O20+S20)-(F20+J20+N20+R20))=0," ",IF(((G20+K20+O20+S20)-(F20+J20+N20+R20))&lt;-1,"Servidores excedentes",IF(((G20+K20+O20+S20)-(F20+J20+N20+R20))=1,"Servidor requerido",IF(((G20+K20+O20+S20)-(F20+J20+N20+R20))=-1,"Servidor excedente",IF(((G20+K20+O20+S20)-(F20+J20+N20+R20))&gt;1,"Servidores requeridos","")))))</f>
        <v xml:space="preserve"> </v>
      </c>
      <c r="Z20" s="116"/>
    </row>
    <row r="21" spans="1:26" ht="18" customHeight="1" x14ac:dyDescent="0.25">
      <c r="A21" s="1"/>
      <c r="B21" s="926" t="s">
        <v>19</v>
      </c>
      <c r="C21" s="926"/>
      <c r="D21" s="926"/>
      <c r="E21" s="926"/>
      <c r="F21" s="158"/>
      <c r="G21" s="516"/>
      <c r="H21" s="92" t="str">
        <f t="shared" si="1"/>
        <v xml:space="preserve"> </v>
      </c>
      <c r="I21" s="95" t="str">
        <f t="shared" si="2"/>
        <v xml:space="preserve"> </v>
      </c>
      <c r="J21" s="473"/>
      <c r="K21" s="158"/>
      <c r="L21" s="92" t="str">
        <f t="shared" si="3"/>
        <v xml:space="preserve"> </v>
      </c>
      <c r="M21" s="95" t="str">
        <f t="shared" si="4"/>
        <v xml:space="preserve"> </v>
      </c>
      <c r="N21" s="473"/>
      <c r="O21" s="158"/>
      <c r="P21" s="92" t="str">
        <f t="shared" si="5"/>
        <v xml:space="preserve"> </v>
      </c>
      <c r="Q21" s="95" t="str">
        <f t="shared" si="6"/>
        <v xml:space="preserve"> </v>
      </c>
      <c r="R21" s="473"/>
      <c r="S21" s="158"/>
      <c r="T21" s="92" t="str">
        <f t="shared" si="7"/>
        <v xml:space="preserve"> </v>
      </c>
      <c r="U21" s="95" t="str">
        <f t="shared" si="8"/>
        <v xml:space="preserve"> </v>
      </c>
      <c r="V21" s="474" t="str">
        <f t="shared" si="9"/>
        <v xml:space="preserve"> </v>
      </c>
      <c r="W21" s="98" t="str">
        <f t="shared" si="9"/>
        <v xml:space="preserve"> </v>
      </c>
      <c r="X21" s="92" t="str">
        <f t="shared" si="10"/>
        <v xml:space="preserve"> </v>
      </c>
      <c r="Y21" s="475" t="str">
        <f t="shared" si="11"/>
        <v xml:space="preserve"> </v>
      </c>
      <c r="Z21" s="116"/>
    </row>
    <row r="22" spans="1:26" ht="18" customHeight="1" x14ac:dyDescent="0.25">
      <c r="A22" s="1"/>
      <c r="B22" s="926" t="s">
        <v>20</v>
      </c>
      <c r="C22" s="926"/>
      <c r="D22" s="926"/>
      <c r="E22" s="926"/>
      <c r="F22" s="158"/>
      <c r="G22" s="516"/>
      <c r="H22" s="92" t="str">
        <f t="shared" si="1"/>
        <v xml:space="preserve"> </v>
      </c>
      <c r="I22" s="95" t="str">
        <f t="shared" si="2"/>
        <v xml:space="preserve"> </v>
      </c>
      <c r="J22" s="473"/>
      <c r="K22" s="158"/>
      <c r="L22" s="92" t="str">
        <f t="shared" si="3"/>
        <v xml:space="preserve"> </v>
      </c>
      <c r="M22" s="95" t="str">
        <f t="shared" si="4"/>
        <v xml:space="preserve"> </v>
      </c>
      <c r="N22" s="473"/>
      <c r="O22" s="158"/>
      <c r="P22" s="92" t="str">
        <f t="shared" si="5"/>
        <v xml:space="preserve"> </v>
      </c>
      <c r="Q22" s="95" t="str">
        <f t="shared" si="6"/>
        <v xml:space="preserve"> </v>
      </c>
      <c r="R22" s="473"/>
      <c r="S22" s="158"/>
      <c r="T22" s="92" t="str">
        <f t="shared" si="7"/>
        <v xml:space="preserve"> </v>
      </c>
      <c r="U22" s="95" t="str">
        <f t="shared" si="8"/>
        <v xml:space="preserve"> </v>
      </c>
      <c r="V22" s="474" t="str">
        <f t="shared" si="9"/>
        <v xml:space="preserve"> </v>
      </c>
      <c r="W22" s="98" t="str">
        <f t="shared" si="9"/>
        <v xml:space="preserve"> </v>
      </c>
      <c r="X22" s="92" t="str">
        <f t="shared" si="10"/>
        <v xml:space="preserve"> </v>
      </c>
      <c r="Y22" s="475" t="str">
        <f t="shared" si="11"/>
        <v xml:space="preserve"> </v>
      </c>
      <c r="Z22" s="116"/>
    </row>
    <row r="23" spans="1:26" ht="18" customHeight="1" x14ac:dyDescent="0.25">
      <c r="A23" s="1"/>
      <c r="B23" s="926" t="s">
        <v>21</v>
      </c>
      <c r="C23" s="926"/>
      <c r="D23" s="926"/>
      <c r="E23" s="926"/>
      <c r="F23" s="158"/>
      <c r="G23" s="516"/>
      <c r="H23" s="92" t="str">
        <f t="shared" si="1"/>
        <v xml:space="preserve"> </v>
      </c>
      <c r="I23" s="95" t="str">
        <f t="shared" si="2"/>
        <v xml:space="preserve"> </v>
      </c>
      <c r="J23" s="473"/>
      <c r="K23" s="158"/>
      <c r="L23" s="92" t="str">
        <f t="shared" si="3"/>
        <v xml:space="preserve"> </v>
      </c>
      <c r="M23" s="95" t="str">
        <f t="shared" si="4"/>
        <v xml:space="preserve"> </v>
      </c>
      <c r="N23" s="473"/>
      <c r="O23" s="158"/>
      <c r="P23" s="92" t="str">
        <f t="shared" si="5"/>
        <v xml:space="preserve"> </v>
      </c>
      <c r="Q23" s="95" t="str">
        <f t="shared" si="6"/>
        <v xml:space="preserve"> </v>
      </c>
      <c r="R23" s="473"/>
      <c r="S23" s="158"/>
      <c r="T23" s="92" t="str">
        <f t="shared" si="7"/>
        <v xml:space="preserve"> </v>
      </c>
      <c r="U23" s="95" t="str">
        <f t="shared" si="8"/>
        <v xml:space="preserve"> </v>
      </c>
      <c r="V23" s="474" t="str">
        <f t="shared" si="9"/>
        <v xml:space="preserve"> </v>
      </c>
      <c r="W23" s="98" t="str">
        <f t="shared" si="9"/>
        <v xml:space="preserve"> </v>
      </c>
      <c r="X23" s="92" t="str">
        <f t="shared" si="10"/>
        <v xml:space="preserve"> </v>
      </c>
      <c r="Y23" s="475" t="str">
        <f t="shared" si="11"/>
        <v xml:space="preserve"> </v>
      </c>
      <c r="Z23" s="116"/>
    </row>
    <row r="24" spans="1:26" ht="18" customHeight="1" x14ac:dyDescent="0.25">
      <c r="A24" s="1"/>
      <c r="B24" s="926" t="s">
        <v>235</v>
      </c>
      <c r="C24" s="926"/>
      <c r="D24" s="926"/>
      <c r="E24" s="926"/>
      <c r="F24" s="158"/>
      <c r="G24" s="516"/>
      <c r="H24" s="92" t="str">
        <f t="shared" si="1"/>
        <v xml:space="preserve"> </v>
      </c>
      <c r="I24" s="95" t="str">
        <f t="shared" si="2"/>
        <v xml:space="preserve"> </v>
      </c>
      <c r="J24" s="473"/>
      <c r="K24" s="158"/>
      <c r="L24" s="92" t="str">
        <f t="shared" si="3"/>
        <v xml:space="preserve"> </v>
      </c>
      <c r="M24" s="95" t="str">
        <f t="shared" si="4"/>
        <v xml:space="preserve"> </v>
      </c>
      <c r="N24" s="473"/>
      <c r="O24" s="158"/>
      <c r="P24" s="92" t="str">
        <f t="shared" si="5"/>
        <v xml:space="preserve"> </v>
      </c>
      <c r="Q24" s="95" t="str">
        <f t="shared" si="6"/>
        <v xml:space="preserve"> </v>
      </c>
      <c r="R24" s="473"/>
      <c r="S24" s="158"/>
      <c r="T24" s="92" t="str">
        <f t="shared" si="7"/>
        <v xml:space="preserve"> </v>
      </c>
      <c r="U24" s="95" t="str">
        <f t="shared" si="8"/>
        <v xml:space="preserve"> </v>
      </c>
      <c r="V24" s="474" t="str">
        <f t="shared" si="9"/>
        <v xml:space="preserve"> </v>
      </c>
      <c r="W24" s="98" t="str">
        <f t="shared" si="9"/>
        <v xml:space="preserve"> </v>
      </c>
      <c r="X24" s="92" t="str">
        <f t="shared" si="10"/>
        <v xml:space="preserve"> </v>
      </c>
      <c r="Y24" s="475" t="str">
        <f t="shared" si="11"/>
        <v xml:space="preserve"> </v>
      </c>
      <c r="Z24" s="116"/>
    </row>
    <row r="25" spans="1:26" ht="18" customHeight="1" x14ac:dyDescent="0.25">
      <c r="A25" s="1"/>
      <c r="B25" s="923" t="s">
        <v>238</v>
      </c>
      <c r="C25" s="923"/>
      <c r="D25" s="923"/>
      <c r="E25" s="923"/>
      <c r="F25" s="158"/>
      <c r="G25" s="516"/>
      <c r="H25" s="92" t="str">
        <f t="shared" si="1"/>
        <v xml:space="preserve"> </v>
      </c>
      <c r="I25" s="95" t="str">
        <f t="shared" si="2"/>
        <v xml:space="preserve"> </v>
      </c>
      <c r="J25" s="473"/>
      <c r="K25" s="158"/>
      <c r="L25" s="92" t="str">
        <f t="shared" si="3"/>
        <v xml:space="preserve"> </v>
      </c>
      <c r="M25" s="95" t="str">
        <f t="shared" si="4"/>
        <v xml:space="preserve"> </v>
      </c>
      <c r="N25" s="473"/>
      <c r="O25" s="158"/>
      <c r="P25" s="92" t="str">
        <f t="shared" si="5"/>
        <v xml:space="preserve"> </v>
      </c>
      <c r="Q25" s="95" t="str">
        <f t="shared" si="6"/>
        <v xml:space="preserve"> </v>
      </c>
      <c r="R25" s="473"/>
      <c r="S25" s="158"/>
      <c r="T25" s="92" t="str">
        <f t="shared" si="7"/>
        <v xml:space="preserve"> </v>
      </c>
      <c r="U25" s="95" t="str">
        <f t="shared" si="8"/>
        <v xml:space="preserve"> </v>
      </c>
      <c r="V25" s="474" t="str">
        <f t="shared" si="9"/>
        <v xml:space="preserve"> </v>
      </c>
      <c r="W25" s="98" t="str">
        <f t="shared" si="9"/>
        <v xml:space="preserve"> </v>
      </c>
      <c r="X25" s="92" t="str">
        <f t="shared" si="10"/>
        <v xml:space="preserve"> </v>
      </c>
      <c r="Y25" s="475" t="str">
        <f t="shared" si="11"/>
        <v xml:space="preserve"> </v>
      </c>
      <c r="Z25" s="116"/>
    </row>
    <row r="26" spans="1:26" ht="18" customHeight="1" x14ac:dyDescent="0.25">
      <c r="A26" s="1"/>
      <c r="B26" s="923" t="s">
        <v>239</v>
      </c>
      <c r="C26" s="923"/>
      <c r="D26" s="923"/>
      <c r="E26" s="923"/>
      <c r="F26" s="158"/>
      <c r="G26" s="516"/>
      <c r="H26" s="92" t="str">
        <f t="shared" si="1"/>
        <v xml:space="preserve"> </v>
      </c>
      <c r="I26" s="95" t="str">
        <f t="shared" si="2"/>
        <v xml:space="preserve"> </v>
      </c>
      <c r="J26" s="473"/>
      <c r="K26" s="158"/>
      <c r="L26" s="92" t="str">
        <f t="shared" si="3"/>
        <v xml:space="preserve"> </v>
      </c>
      <c r="M26" s="95" t="str">
        <f t="shared" si="4"/>
        <v xml:space="preserve"> </v>
      </c>
      <c r="N26" s="473"/>
      <c r="O26" s="158"/>
      <c r="P26" s="92" t="str">
        <f t="shared" si="5"/>
        <v xml:space="preserve"> </v>
      </c>
      <c r="Q26" s="95" t="str">
        <f t="shared" si="6"/>
        <v xml:space="preserve"> </v>
      </c>
      <c r="R26" s="473"/>
      <c r="S26" s="158"/>
      <c r="T26" s="92" t="str">
        <f t="shared" si="7"/>
        <v xml:space="preserve"> </v>
      </c>
      <c r="U26" s="95" t="str">
        <f t="shared" si="8"/>
        <v xml:space="preserve"> </v>
      </c>
      <c r="V26" s="474" t="str">
        <f t="shared" si="9"/>
        <v xml:space="preserve"> </v>
      </c>
      <c r="W26" s="98" t="str">
        <f t="shared" si="9"/>
        <v xml:space="preserve"> </v>
      </c>
      <c r="X26" s="92" t="str">
        <f t="shared" si="10"/>
        <v xml:space="preserve"> </v>
      </c>
      <c r="Y26" s="475" t="str">
        <f t="shared" si="11"/>
        <v xml:space="preserve"> </v>
      </c>
      <c r="Z26" s="116"/>
    </row>
    <row r="27" spans="1:26" ht="18" customHeight="1" x14ac:dyDescent="0.25">
      <c r="A27" s="1"/>
      <c r="B27" s="923" t="s">
        <v>461</v>
      </c>
      <c r="C27" s="923"/>
      <c r="D27" s="923"/>
      <c r="E27" s="923"/>
      <c r="F27" s="249"/>
      <c r="G27" s="517"/>
      <c r="H27" s="92" t="str">
        <f t="shared" ref="H27" si="12">IF((G27-F27)=0," ",IF((G27-F27)&lt;0,(G27-F27)*-1,(G27-F27)))</f>
        <v xml:space="preserve"> </v>
      </c>
      <c r="I27" s="95" t="str">
        <f t="shared" ref="I27" si="13">IF((G27-F27)=0," ",IF((G27-F27)&lt;-1,"Servidores excedentes",IF((G27-F27)=1,"Servidor requerido",IF((G27-F27)=-1,"Servidor excedente",IF((G27-F27)&gt;1,"Servidores requeridos","")))))</f>
        <v xml:space="preserve"> </v>
      </c>
      <c r="J27" s="473"/>
      <c r="K27" s="249"/>
      <c r="L27" s="92" t="str">
        <f t="shared" si="3"/>
        <v xml:space="preserve"> </v>
      </c>
      <c r="M27" s="95" t="str">
        <f t="shared" si="4"/>
        <v xml:space="preserve"> </v>
      </c>
      <c r="N27" s="473"/>
      <c r="O27" s="249"/>
      <c r="P27" s="92" t="str">
        <f t="shared" si="5"/>
        <v xml:space="preserve"> </v>
      </c>
      <c r="Q27" s="95" t="str">
        <f t="shared" si="6"/>
        <v xml:space="preserve"> </v>
      </c>
      <c r="R27" s="473"/>
      <c r="S27" s="249"/>
      <c r="T27" s="92" t="str">
        <f t="shared" si="7"/>
        <v xml:space="preserve"> </v>
      </c>
      <c r="U27" s="95" t="str">
        <f t="shared" si="8"/>
        <v xml:space="preserve"> </v>
      </c>
      <c r="V27" s="474" t="str">
        <f>IF((F27+J27+N27+R27)=0," ",(F27+J27+N27+R27))</f>
        <v xml:space="preserve"> </v>
      </c>
      <c r="W27" s="98" t="str">
        <f>IF((G27+K27+O27+S27)=0," ",(G27+K27+O27+S27))</f>
        <v xml:space="preserve"> </v>
      </c>
      <c r="X27" s="92" t="str">
        <f t="shared" si="10"/>
        <v xml:space="preserve"> </v>
      </c>
      <c r="Y27" s="475" t="str">
        <f t="shared" si="11"/>
        <v xml:space="preserve"> </v>
      </c>
      <c r="Z27" s="116"/>
    </row>
    <row r="28" spans="1:26" ht="17.100000000000001" customHeight="1" x14ac:dyDescent="0.25">
      <c r="A28" s="1"/>
      <c r="B28" s="920" t="s">
        <v>141</v>
      </c>
      <c r="C28" s="920"/>
      <c r="D28" s="920"/>
      <c r="E28" s="920"/>
      <c r="F28" s="497">
        <f>SUM(F20:F27)</f>
        <v>0</v>
      </c>
      <c r="G28" s="498">
        <f>SUM(G20:G27)</f>
        <v>0</v>
      </c>
      <c r="H28" s="477" t="str">
        <f>IF((G28-F28)=0," ",IF((G28-F28)&lt;0,(G28-F28)*-1,(G28-F28)))</f>
        <v xml:space="preserve"> </v>
      </c>
      <c r="I28" s="479" t="str">
        <f>IF((G28-F28)=0," ",IF((G28-F28)&lt;-1,"Servidores excedentes",IF((G28-F28)=1,"Servidor requerido",IF((G28-F28)=-1,"Servidor excedente",IF((G28-F28)&gt;1,"Servidores requeridos","")))))</f>
        <v xml:space="preserve"> </v>
      </c>
      <c r="J28" s="500">
        <f>SUM(J20:J27)</f>
        <v>0</v>
      </c>
      <c r="K28" s="501">
        <f>SUM(K20:K27)</f>
        <v>0</v>
      </c>
      <c r="L28" s="477" t="str">
        <f>IF((K28-J28)=0," ",IF((K28-J28)&lt;0,(K28-J28)*-1,(K28-J28)))</f>
        <v xml:space="preserve"> </v>
      </c>
      <c r="M28" s="479" t="str">
        <f>IF((K28-J28)=0," ",IF((K28-J28)&lt;-1,"Servidores excedentes",IF((K28-J28)=1,"Servidor requerido",IF((K28-J28)=-1,"Servidor excedente",IF((K28-J28)&gt;1,"Servidores requeridos","")))))</f>
        <v xml:space="preserve"> </v>
      </c>
      <c r="N28" s="500">
        <f>SUM(N20:N27)</f>
        <v>0</v>
      </c>
      <c r="O28" s="501">
        <f>SUM(O20:O27)</f>
        <v>0</v>
      </c>
      <c r="P28" s="477" t="str">
        <f>IF((O28-N28)=0," ",IF((O28-N28)&lt;0,(O28-N28)*-1,(O28-N28)))</f>
        <v xml:space="preserve"> </v>
      </c>
      <c r="Q28" s="479" t="str">
        <f>IF((O28-N28)=0," ",IF((O28-N28)&lt;-1,"Servidores excedentes",IF((O28-N28)=1,"Servidor requerido",IF((O28-N28)=-1,"Servidor excedente",IF((O28-N28)&gt;1,"Servidores requeridos","")))))</f>
        <v xml:space="preserve"> </v>
      </c>
      <c r="R28" s="500">
        <f>SUM(R20:R27)</f>
        <v>0</v>
      </c>
      <c r="S28" s="501">
        <f>SUM(S20:S27)</f>
        <v>0</v>
      </c>
      <c r="T28" s="477" t="str">
        <f>IF((S28-R28)=0," ",IF((S28-R28)&lt;0,(S28-R28)*-1,(S28-R28)))</f>
        <v xml:space="preserve"> </v>
      </c>
      <c r="U28" s="479" t="str">
        <f>IF((S28-R28)=0," ",IF((S28-R28)&lt;-1,"Servidores excedentes",IF((S28-R28)=1,"Servidor requerido",IF((S28-R28)=-1,"Servidor excedente",IF((S28-R28)&gt;1,"Servidores requeridos","")))))</f>
        <v xml:space="preserve"> </v>
      </c>
      <c r="V28" s="500">
        <f>SUM(V20:V27)</f>
        <v>0</v>
      </c>
      <c r="W28" s="502">
        <f>SUM(W20:W27)</f>
        <v>0</v>
      </c>
      <c r="X28" s="477" t="str">
        <f>IF(((G28+K28+O28+S28)-(F28+J28+N28+R28))&lt;0,((G28+K28+O28+S28)-(F28+J28+N28+R28))*-1,IF(((G28+K28+O28+S28)-(F28+J28+N28+R28))=0," ",((G28+K28+O28+S28)-(F28+J28+N28+R28))))</f>
        <v xml:space="preserve"> </v>
      </c>
      <c r="Y28" s="478" t="str">
        <f>IF(((G28+K28+O28+S28)-(F28+J28+N28+R28))=0," ",IF(((G28+K28+O28+S28)-(F28+J28+N28+R28))&lt;-1,"Servidores excedentes",IF(((G28+K28+O28+S28)-(F28+J28+N28+R28))=1,"Servidor requerido",IF(((G28+K28+O28+S28)-(F28+J28+N28+R28))=-1,"Servidor excedente",IF(((G28+K28+O28+S28)-(F28+J28+N28+R28))&gt;1,"Servidores requeridos","")))))</f>
        <v xml:space="preserve"> </v>
      </c>
      <c r="Z28" s="116"/>
    </row>
    <row r="29" spans="1:26" ht="20.100000000000001" customHeight="1" x14ac:dyDescent="0.25">
      <c r="A29" s="118"/>
      <c r="B29" s="600" t="s">
        <v>432</v>
      </c>
      <c r="C29" s="600"/>
      <c r="D29" s="600"/>
      <c r="E29" s="600"/>
      <c r="F29" s="600"/>
      <c r="G29" s="600"/>
      <c r="H29" s="600"/>
      <c r="I29" s="600"/>
      <c r="J29" s="600"/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  <c r="V29" s="600"/>
      <c r="W29" s="600"/>
      <c r="X29" s="600"/>
      <c r="Y29" s="600"/>
      <c r="Z29" s="116"/>
    </row>
    <row r="30" spans="1:26" ht="17.100000000000001" customHeight="1" x14ac:dyDescent="0.25">
      <c r="A30" s="120"/>
      <c r="B30" s="924" t="s">
        <v>117</v>
      </c>
      <c r="C30" s="924"/>
      <c r="D30" s="924"/>
      <c r="E30" s="924"/>
      <c r="F30" s="925" t="s">
        <v>172</v>
      </c>
      <c r="G30" s="925"/>
      <c r="H30" s="925"/>
      <c r="I30" s="925"/>
      <c r="J30" s="925" t="s">
        <v>171</v>
      </c>
      <c r="K30" s="925"/>
      <c r="L30" s="925"/>
      <c r="M30" s="925"/>
      <c r="N30" s="925" t="s">
        <v>180</v>
      </c>
      <c r="O30" s="925"/>
      <c r="P30" s="925"/>
      <c r="Q30" s="925"/>
      <c r="R30" s="925" t="s">
        <v>181</v>
      </c>
      <c r="S30" s="925"/>
      <c r="T30" s="925"/>
      <c r="U30" s="925"/>
      <c r="V30" s="911" t="s">
        <v>135</v>
      </c>
      <c r="W30" s="911"/>
      <c r="X30" s="911"/>
      <c r="Y30" s="911"/>
      <c r="Z30" s="116"/>
    </row>
    <row r="31" spans="1:26" ht="18" hidden="1" customHeight="1" x14ac:dyDescent="0.25">
      <c r="A31" s="120"/>
      <c r="B31" s="929" t="s">
        <v>120</v>
      </c>
      <c r="C31" s="930"/>
      <c r="D31" s="930"/>
      <c r="E31" s="931"/>
      <c r="F31" s="932"/>
      <c r="G31" s="932"/>
      <c r="H31" s="932"/>
      <c r="I31" s="933"/>
      <c r="J31" s="934"/>
      <c r="K31" s="932"/>
      <c r="L31" s="932"/>
      <c r="M31" s="933"/>
      <c r="N31" s="934"/>
      <c r="O31" s="932"/>
      <c r="P31" s="932"/>
      <c r="Q31" s="933"/>
      <c r="R31" s="934"/>
      <c r="S31" s="932"/>
      <c r="T31" s="932"/>
      <c r="U31" s="933"/>
      <c r="V31" s="935">
        <f t="shared" ref="V31:V41" si="14">SUM(F31:U31)</f>
        <v>0</v>
      </c>
      <c r="W31" s="936"/>
      <c r="X31" s="936"/>
      <c r="Y31" s="937"/>
      <c r="Z31" s="116"/>
    </row>
    <row r="32" spans="1:26" ht="18" customHeight="1" x14ac:dyDescent="0.25">
      <c r="A32" s="120"/>
      <c r="B32" s="919" t="s">
        <v>159</v>
      </c>
      <c r="C32" s="919"/>
      <c r="D32" s="919"/>
      <c r="E32" s="919"/>
      <c r="F32" s="927"/>
      <c r="G32" s="927"/>
      <c r="H32" s="927"/>
      <c r="I32" s="927"/>
      <c r="J32" s="927"/>
      <c r="K32" s="927"/>
      <c r="L32" s="927"/>
      <c r="M32" s="927"/>
      <c r="N32" s="927"/>
      <c r="O32" s="927"/>
      <c r="P32" s="927"/>
      <c r="Q32" s="927"/>
      <c r="R32" s="927"/>
      <c r="S32" s="927"/>
      <c r="T32" s="927"/>
      <c r="U32" s="927"/>
      <c r="V32" s="928">
        <f t="shared" si="14"/>
        <v>0</v>
      </c>
      <c r="W32" s="928"/>
      <c r="X32" s="928"/>
      <c r="Y32" s="928"/>
      <c r="Z32" s="116"/>
    </row>
    <row r="33" spans="1:26" ht="18" customHeight="1" x14ac:dyDescent="0.25">
      <c r="A33" s="120"/>
      <c r="B33" s="919" t="s">
        <v>160</v>
      </c>
      <c r="C33" s="919"/>
      <c r="D33" s="919"/>
      <c r="E33" s="919"/>
      <c r="F33" s="927"/>
      <c r="G33" s="927"/>
      <c r="H33" s="927"/>
      <c r="I33" s="927"/>
      <c r="J33" s="927"/>
      <c r="K33" s="927"/>
      <c r="L33" s="927"/>
      <c r="M33" s="927"/>
      <c r="N33" s="927"/>
      <c r="O33" s="927"/>
      <c r="P33" s="927"/>
      <c r="Q33" s="927"/>
      <c r="R33" s="927"/>
      <c r="S33" s="927"/>
      <c r="T33" s="927"/>
      <c r="U33" s="927"/>
      <c r="V33" s="928">
        <f t="shared" si="14"/>
        <v>0</v>
      </c>
      <c r="W33" s="928"/>
      <c r="X33" s="928"/>
      <c r="Y33" s="928"/>
      <c r="Z33" s="116"/>
    </row>
    <row r="34" spans="1:26" ht="18" hidden="1" customHeight="1" x14ac:dyDescent="0.25">
      <c r="A34" s="120"/>
      <c r="B34" s="919" t="s">
        <v>132</v>
      </c>
      <c r="C34" s="919"/>
      <c r="D34" s="919"/>
      <c r="E34" s="919"/>
      <c r="F34" s="927"/>
      <c r="G34" s="927"/>
      <c r="H34" s="927"/>
      <c r="I34" s="927"/>
      <c r="J34" s="927"/>
      <c r="K34" s="927"/>
      <c r="L34" s="927"/>
      <c r="M34" s="927"/>
      <c r="N34" s="927"/>
      <c r="O34" s="927"/>
      <c r="P34" s="927"/>
      <c r="Q34" s="927"/>
      <c r="R34" s="927"/>
      <c r="S34" s="927"/>
      <c r="T34" s="927"/>
      <c r="U34" s="927"/>
      <c r="V34" s="928">
        <f t="shared" si="14"/>
        <v>0</v>
      </c>
      <c r="W34" s="928"/>
      <c r="X34" s="928"/>
      <c r="Y34" s="928"/>
      <c r="Z34" s="116"/>
    </row>
    <row r="35" spans="1:26" ht="18" hidden="1" customHeight="1" x14ac:dyDescent="0.25">
      <c r="A35" s="120"/>
      <c r="B35" s="919" t="s">
        <v>121</v>
      </c>
      <c r="C35" s="919"/>
      <c r="D35" s="919"/>
      <c r="E35" s="919"/>
      <c r="F35" s="927"/>
      <c r="G35" s="927"/>
      <c r="H35" s="927"/>
      <c r="I35" s="927"/>
      <c r="J35" s="927"/>
      <c r="K35" s="927"/>
      <c r="L35" s="927"/>
      <c r="M35" s="927"/>
      <c r="N35" s="927"/>
      <c r="O35" s="927"/>
      <c r="P35" s="927"/>
      <c r="Q35" s="927"/>
      <c r="R35" s="927"/>
      <c r="S35" s="927"/>
      <c r="T35" s="927"/>
      <c r="U35" s="927"/>
      <c r="V35" s="928">
        <f t="shared" si="14"/>
        <v>0</v>
      </c>
      <c r="W35" s="928"/>
      <c r="X35" s="928"/>
      <c r="Y35" s="928"/>
      <c r="Z35" s="116"/>
    </row>
    <row r="36" spans="1:26" ht="18" customHeight="1" x14ac:dyDescent="0.25">
      <c r="A36" s="120"/>
      <c r="B36" s="919" t="s">
        <v>149</v>
      </c>
      <c r="C36" s="919"/>
      <c r="D36" s="919"/>
      <c r="E36" s="919"/>
      <c r="F36" s="927"/>
      <c r="G36" s="927"/>
      <c r="H36" s="927"/>
      <c r="I36" s="927"/>
      <c r="J36" s="927"/>
      <c r="K36" s="927"/>
      <c r="L36" s="927"/>
      <c r="M36" s="927"/>
      <c r="N36" s="927"/>
      <c r="O36" s="927"/>
      <c r="P36" s="927"/>
      <c r="Q36" s="927"/>
      <c r="R36" s="927"/>
      <c r="S36" s="927"/>
      <c r="T36" s="927"/>
      <c r="U36" s="927"/>
      <c r="V36" s="928">
        <f t="shared" ref="V36" si="15">SUM(F36:U36)</f>
        <v>0</v>
      </c>
      <c r="W36" s="928"/>
      <c r="X36" s="928"/>
      <c r="Y36" s="928"/>
      <c r="Z36" s="116"/>
    </row>
    <row r="37" spans="1:26" ht="18" customHeight="1" x14ac:dyDescent="0.25">
      <c r="A37" s="120"/>
      <c r="B37" s="919" t="s">
        <v>240</v>
      </c>
      <c r="C37" s="919"/>
      <c r="D37" s="919"/>
      <c r="E37" s="919"/>
      <c r="F37" s="927"/>
      <c r="G37" s="927"/>
      <c r="H37" s="927"/>
      <c r="I37" s="927"/>
      <c r="J37" s="927"/>
      <c r="K37" s="927"/>
      <c r="L37" s="927"/>
      <c r="M37" s="927"/>
      <c r="N37" s="927"/>
      <c r="O37" s="927"/>
      <c r="P37" s="927"/>
      <c r="Q37" s="927"/>
      <c r="R37" s="927"/>
      <c r="S37" s="927"/>
      <c r="T37" s="927"/>
      <c r="U37" s="927"/>
      <c r="V37" s="928">
        <f>SUM(F37:U37)</f>
        <v>0</v>
      </c>
      <c r="W37" s="928"/>
      <c r="X37" s="928"/>
      <c r="Y37" s="928"/>
      <c r="Z37" s="116"/>
    </row>
    <row r="38" spans="1:26" ht="18" customHeight="1" x14ac:dyDescent="0.25">
      <c r="A38" s="120"/>
      <c r="B38" s="919" t="s">
        <v>122</v>
      </c>
      <c r="C38" s="919"/>
      <c r="D38" s="919"/>
      <c r="E38" s="919"/>
      <c r="F38" s="927"/>
      <c r="G38" s="927"/>
      <c r="H38" s="927"/>
      <c r="I38" s="927"/>
      <c r="J38" s="927"/>
      <c r="K38" s="927"/>
      <c r="L38" s="927"/>
      <c r="M38" s="927"/>
      <c r="N38" s="927"/>
      <c r="O38" s="927"/>
      <c r="P38" s="927"/>
      <c r="Q38" s="927"/>
      <c r="R38" s="927"/>
      <c r="S38" s="927"/>
      <c r="T38" s="927"/>
      <c r="U38" s="927"/>
      <c r="V38" s="928">
        <f t="shared" si="14"/>
        <v>0</v>
      </c>
      <c r="W38" s="928"/>
      <c r="X38" s="928"/>
      <c r="Y38" s="928"/>
      <c r="Z38" s="116"/>
    </row>
    <row r="39" spans="1:26" ht="18" customHeight="1" x14ac:dyDescent="0.25">
      <c r="A39" s="120"/>
      <c r="B39" s="919" t="s">
        <v>123</v>
      </c>
      <c r="C39" s="919"/>
      <c r="D39" s="919"/>
      <c r="E39" s="919"/>
      <c r="F39" s="927"/>
      <c r="G39" s="927"/>
      <c r="H39" s="927"/>
      <c r="I39" s="927"/>
      <c r="J39" s="927"/>
      <c r="K39" s="927"/>
      <c r="L39" s="927"/>
      <c r="M39" s="927"/>
      <c r="N39" s="927"/>
      <c r="O39" s="927"/>
      <c r="P39" s="927"/>
      <c r="Q39" s="927"/>
      <c r="R39" s="927"/>
      <c r="S39" s="927"/>
      <c r="T39" s="927"/>
      <c r="U39" s="927"/>
      <c r="V39" s="928">
        <f t="shared" si="14"/>
        <v>0</v>
      </c>
      <c r="W39" s="928"/>
      <c r="X39" s="928"/>
      <c r="Y39" s="928"/>
      <c r="Z39" s="116"/>
    </row>
    <row r="40" spans="1:26" ht="18" customHeight="1" x14ac:dyDescent="0.25">
      <c r="A40" s="120"/>
      <c r="B40" s="919" t="s">
        <v>124</v>
      </c>
      <c r="C40" s="919"/>
      <c r="D40" s="919"/>
      <c r="E40" s="919"/>
      <c r="F40" s="927"/>
      <c r="G40" s="927"/>
      <c r="H40" s="927"/>
      <c r="I40" s="927"/>
      <c r="J40" s="927"/>
      <c r="K40" s="927"/>
      <c r="L40" s="927"/>
      <c r="M40" s="927"/>
      <c r="N40" s="927"/>
      <c r="O40" s="927"/>
      <c r="P40" s="927"/>
      <c r="Q40" s="927"/>
      <c r="R40" s="927"/>
      <c r="S40" s="927"/>
      <c r="T40" s="927"/>
      <c r="U40" s="927"/>
      <c r="V40" s="928">
        <f t="shared" si="14"/>
        <v>0</v>
      </c>
      <c r="W40" s="928"/>
      <c r="X40" s="928"/>
      <c r="Y40" s="928"/>
      <c r="Z40" s="116"/>
    </row>
    <row r="41" spans="1:26" ht="18" customHeight="1" x14ac:dyDescent="0.25">
      <c r="A41" s="1"/>
      <c r="B41" s="919" t="s">
        <v>125</v>
      </c>
      <c r="C41" s="919"/>
      <c r="D41" s="919"/>
      <c r="E41" s="919"/>
      <c r="F41" s="927"/>
      <c r="G41" s="927"/>
      <c r="H41" s="927"/>
      <c r="I41" s="927"/>
      <c r="J41" s="927"/>
      <c r="K41" s="927"/>
      <c r="L41" s="927"/>
      <c r="M41" s="927"/>
      <c r="N41" s="927"/>
      <c r="O41" s="927"/>
      <c r="P41" s="927"/>
      <c r="Q41" s="927"/>
      <c r="R41" s="927"/>
      <c r="S41" s="927"/>
      <c r="T41" s="927"/>
      <c r="U41" s="927"/>
      <c r="V41" s="928">
        <f t="shared" si="14"/>
        <v>0</v>
      </c>
      <c r="W41" s="928"/>
      <c r="X41" s="928"/>
      <c r="Y41" s="928"/>
      <c r="Z41" s="116"/>
    </row>
    <row r="42" spans="1:26" ht="24" customHeight="1" x14ac:dyDescent="0.25">
      <c r="A42" s="121"/>
      <c r="B42" s="942" t="s">
        <v>142</v>
      </c>
      <c r="C42" s="942"/>
      <c r="D42" s="942"/>
      <c r="E42" s="942"/>
      <c r="F42" s="938">
        <f>SUM(F31:I41)</f>
        <v>0</v>
      </c>
      <c r="G42" s="938"/>
      <c r="H42" s="938"/>
      <c r="I42" s="938"/>
      <c r="J42" s="938">
        <f>SUM(J31:M41)</f>
        <v>0</v>
      </c>
      <c r="K42" s="938"/>
      <c r="L42" s="938"/>
      <c r="M42" s="938"/>
      <c r="N42" s="938">
        <f>SUM(N31:Q41)</f>
        <v>0</v>
      </c>
      <c r="O42" s="938"/>
      <c r="P42" s="938"/>
      <c r="Q42" s="938"/>
      <c r="R42" s="938">
        <f>SUM(R31:U41)</f>
        <v>0</v>
      </c>
      <c r="S42" s="938"/>
      <c r="T42" s="938"/>
      <c r="U42" s="938"/>
      <c r="V42" s="938">
        <f>SUM(V31:Y41)</f>
        <v>0</v>
      </c>
      <c r="W42" s="938"/>
      <c r="X42" s="938"/>
      <c r="Y42" s="938"/>
      <c r="Z42" s="116"/>
    </row>
    <row r="43" spans="1:26" ht="12.75" customHeight="1" x14ac:dyDescent="0.25">
      <c r="A43" s="120"/>
      <c r="B43" s="11"/>
      <c r="C43" s="11"/>
      <c r="D43" s="11"/>
      <c r="E43" s="11"/>
      <c r="F43" s="11"/>
      <c r="G43" s="939"/>
      <c r="H43" s="939"/>
      <c r="I43" s="93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6"/>
    </row>
    <row r="44" spans="1:26" ht="12.75" customHeight="1" x14ac:dyDescent="0.25">
      <c r="A44" s="120"/>
      <c r="B44" s="11"/>
      <c r="C44" s="11"/>
      <c r="D44" s="11"/>
      <c r="E44" s="11"/>
      <c r="F44" s="11"/>
      <c r="G44" s="507"/>
      <c r="H44" s="507"/>
      <c r="I44" s="507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6"/>
    </row>
    <row r="45" spans="1:26" ht="12.75" customHeight="1" x14ac:dyDescent="0.25">
      <c r="A45" s="120"/>
      <c r="B45" s="11"/>
      <c r="C45" s="11"/>
      <c r="D45" s="11"/>
      <c r="E45" s="11"/>
      <c r="F45" s="11"/>
      <c r="G45" s="507"/>
      <c r="H45" s="507"/>
      <c r="I45" s="507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6"/>
    </row>
    <row r="46" spans="1:26" ht="12.75" customHeight="1" x14ac:dyDescent="0.25">
      <c r="A46" s="120"/>
      <c r="B46" s="11"/>
      <c r="C46" s="11"/>
      <c r="D46" s="11"/>
      <c r="E46" s="11"/>
      <c r="F46" s="11"/>
      <c r="G46" s="507"/>
      <c r="H46" s="507"/>
      <c r="I46" s="507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6"/>
    </row>
    <row r="47" spans="1:26" ht="15.75" customHeight="1" x14ac:dyDescent="0.25">
      <c r="A47" s="123"/>
      <c r="B47" s="119"/>
      <c r="C47" s="119"/>
      <c r="D47" s="119"/>
      <c r="E47" s="119"/>
      <c r="F47" s="940"/>
      <c r="G47" s="940"/>
      <c r="H47" s="940"/>
      <c r="I47" s="940"/>
      <c r="J47" s="940"/>
      <c r="K47" s="940"/>
      <c r="L47" s="940"/>
      <c r="M47" s="940"/>
      <c r="N47" s="122"/>
      <c r="O47" s="122"/>
      <c r="P47" s="503"/>
      <c r="Q47" s="940"/>
      <c r="R47" s="940"/>
      <c r="S47" s="940"/>
      <c r="T47" s="940"/>
      <c r="U47" s="940"/>
      <c r="V47" s="940"/>
      <c r="W47" s="940"/>
      <c r="X47" s="119"/>
      <c r="Y47" s="119"/>
      <c r="Z47" s="116"/>
    </row>
    <row r="48" spans="1:26" ht="8.25" customHeight="1" x14ac:dyDescent="0.25">
      <c r="A48" s="123"/>
      <c r="B48" s="119"/>
      <c r="C48" s="119"/>
      <c r="D48" s="119"/>
      <c r="E48" s="119"/>
      <c r="F48" s="941" t="s">
        <v>72</v>
      </c>
      <c r="G48" s="941"/>
      <c r="H48" s="941"/>
      <c r="I48" s="941"/>
      <c r="J48" s="941"/>
      <c r="K48" s="941"/>
      <c r="L48" s="941"/>
      <c r="M48" s="941"/>
      <c r="N48" s="122"/>
      <c r="O48" s="122"/>
      <c r="P48" s="40"/>
      <c r="Q48" s="943" t="s">
        <v>72</v>
      </c>
      <c r="R48" s="943"/>
      <c r="S48" s="943"/>
      <c r="T48" s="943"/>
      <c r="U48" s="943"/>
      <c r="V48" s="943"/>
      <c r="W48" s="943"/>
      <c r="X48" s="119"/>
      <c r="Y48" s="119"/>
      <c r="Z48" s="116"/>
    </row>
    <row r="49" spans="1:26" ht="9.75" customHeight="1" x14ac:dyDescent="0.25">
      <c r="A49" s="120"/>
      <c r="B49" s="119"/>
      <c r="C49" s="119"/>
      <c r="D49" s="119"/>
      <c r="E49" s="119"/>
      <c r="F49" s="638" t="s">
        <v>86</v>
      </c>
      <c r="G49" s="638"/>
      <c r="H49" s="638"/>
      <c r="I49" s="638"/>
      <c r="J49" s="638"/>
      <c r="K49" s="638"/>
      <c r="L49" s="638"/>
      <c r="M49" s="638"/>
      <c r="N49" s="122"/>
      <c r="O49" s="122"/>
      <c r="P49" s="40"/>
      <c r="Q49" s="638" t="s">
        <v>169</v>
      </c>
      <c r="R49" s="638"/>
      <c r="S49" s="638"/>
      <c r="T49" s="638"/>
      <c r="U49" s="638"/>
      <c r="V49" s="638"/>
      <c r="W49" s="638"/>
      <c r="X49" s="119"/>
      <c r="Y49" s="119"/>
      <c r="Z49" s="116"/>
    </row>
    <row r="50" spans="1:26" ht="6.75" customHeight="1" x14ac:dyDescent="0.25">
      <c r="A50" s="120"/>
      <c r="B50" s="119"/>
      <c r="C50" s="892" t="s">
        <v>189</v>
      </c>
      <c r="D50" s="892"/>
      <c r="E50" s="892"/>
      <c r="F50" s="893"/>
      <c r="G50" s="893"/>
      <c r="H50" s="893"/>
      <c r="I50" s="893"/>
      <c r="J50" s="893"/>
      <c r="K50" s="893"/>
      <c r="L50" s="893"/>
      <c r="M50" s="893"/>
      <c r="N50" s="892" t="s">
        <v>126</v>
      </c>
      <c r="O50" s="892"/>
      <c r="P50" s="892"/>
      <c r="Q50" s="894"/>
      <c r="R50" s="894"/>
      <c r="S50" s="894"/>
      <c r="T50" s="894"/>
      <c r="U50" s="894"/>
      <c r="V50" s="894"/>
      <c r="W50" s="894"/>
      <c r="X50" s="119"/>
      <c r="Y50" s="119"/>
      <c r="Z50" s="116"/>
    </row>
    <row r="51" spans="1:26" ht="9.9499999999999993" customHeight="1" x14ac:dyDescent="0.25">
      <c r="C51" s="892" t="s">
        <v>140</v>
      </c>
      <c r="D51" s="892"/>
      <c r="E51" s="892"/>
      <c r="F51" s="893"/>
      <c r="G51" s="893"/>
      <c r="H51" s="893"/>
      <c r="I51" s="893"/>
      <c r="J51" s="893"/>
      <c r="K51" s="893"/>
      <c r="L51" s="893"/>
      <c r="M51" s="893"/>
      <c r="N51" s="892" t="s">
        <v>140</v>
      </c>
      <c r="O51" s="892"/>
      <c r="P51" s="892"/>
      <c r="Q51" s="894"/>
      <c r="R51" s="894"/>
      <c r="S51" s="894"/>
      <c r="T51" s="894"/>
      <c r="U51" s="894"/>
      <c r="V51" s="894"/>
      <c r="W51" s="894"/>
    </row>
    <row r="52" spans="1:26" ht="5.25" customHeight="1" x14ac:dyDescent="0.25"/>
  </sheetData>
  <sheetProtection algorithmName="SHA-512" hashValue="1J5dc0VotIVH4plagRWknD5kHa2h0A7ZnqOpgr36sy8PxmTYf69/tjUrLeDOBjjg4F8GPa9x8WXA2iePWOYMvA==" saltValue="WM3cAH0dZz17RpqL3N3V3w==" spinCount="100000" sheet="1" objects="1" scenarios="1"/>
  <protectedRanges>
    <protectedRange sqref="A7:A8 AA7:AB8" name="Rango2"/>
    <protectedRange sqref="H8 I7:K7 N8 M7:N7 F8 B7:C8 O7:O8 W8 X7:Z8 V7:V8 R7:T8 G7" name="Rango2_1"/>
  </protectedRanges>
  <mergeCells count="145">
    <mergeCell ref="V42:Y42"/>
    <mergeCell ref="B41:E41"/>
    <mergeCell ref="F50:M50"/>
    <mergeCell ref="F41:I41"/>
    <mergeCell ref="J41:M41"/>
    <mergeCell ref="N41:Q41"/>
    <mergeCell ref="R41:U41"/>
    <mergeCell ref="V41:Y41"/>
    <mergeCell ref="C50:E50"/>
    <mergeCell ref="G43:I43"/>
    <mergeCell ref="F47:M47"/>
    <mergeCell ref="F48:M48"/>
    <mergeCell ref="F49:M49"/>
    <mergeCell ref="B42:E42"/>
    <mergeCell ref="F42:I42"/>
    <mergeCell ref="J42:M42"/>
    <mergeCell ref="N42:Q42"/>
    <mergeCell ref="R42:U42"/>
    <mergeCell ref="N50:P50"/>
    <mergeCell ref="Q50:W50"/>
    <mergeCell ref="Q47:W47"/>
    <mergeCell ref="Q48:W48"/>
    <mergeCell ref="Q49:W49"/>
    <mergeCell ref="B40:E40"/>
    <mergeCell ref="F40:I40"/>
    <mergeCell ref="J40:M40"/>
    <mergeCell ref="N40:Q40"/>
    <mergeCell ref="R40:U40"/>
    <mergeCell ref="V40:Y40"/>
    <mergeCell ref="B39:E39"/>
    <mergeCell ref="F39:I39"/>
    <mergeCell ref="J39:M39"/>
    <mergeCell ref="N39:Q39"/>
    <mergeCell ref="R39:U39"/>
    <mergeCell ref="V39:Y39"/>
    <mergeCell ref="B38:E38"/>
    <mergeCell ref="F38:I38"/>
    <mergeCell ref="J38:M38"/>
    <mergeCell ref="N38:Q38"/>
    <mergeCell ref="R38:U38"/>
    <mergeCell ref="V38:Y38"/>
    <mergeCell ref="B37:E37"/>
    <mergeCell ref="F37:I37"/>
    <mergeCell ref="J37:M37"/>
    <mergeCell ref="N37:Q37"/>
    <mergeCell ref="R37:U37"/>
    <mergeCell ref="V37:Y37"/>
    <mergeCell ref="B35:E35"/>
    <mergeCell ref="F35:I35"/>
    <mergeCell ref="J35:M35"/>
    <mergeCell ref="N35:Q35"/>
    <mergeCell ref="R35:U35"/>
    <mergeCell ref="V35:Y35"/>
    <mergeCell ref="B36:E36"/>
    <mergeCell ref="F36:I36"/>
    <mergeCell ref="J36:M36"/>
    <mergeCell ref="N36:Q36"/>
    <mergeCell ref="R36:U36"/>
    <mergeCell ref="V36:Y36"/>
    <mergeCell ref="B34:E34"/>
    <mergeCell ref="F34:I34"/>
    <mergeCell ref="J34:M34"/>
    <mergeCell ref="N34:Q34"/>
    <mergeCell ref="R34:U34"/>
    <mergeCell ref="V34:Y34"/>
    <mergeCell ref="B33:E33"/>
    <mergeCell ref="F33:I33"/>
    <mergeCell ref="J33:M33"/>
    <mergeCell ref="N33:Q33"/>
    <mergeCell ref="R33:U33"/>
    <mergeCell ref="V33:Y33"/>
    <mergeCell ref="B32:E32"/>
    <mergeCell ref="F32:I32"/>
    <mergeCell ref="J32:M32"/>
    <mergeCell ref="N32:Q32"/>
    <mergeCell ref="R32:U32"/>
    <mergeCell ref="V32:Y32"/>
    <mergeCell ref="N30:Q30"/>
    <mergeCell ref="R30:U30"/>
    <mergeCell ref="V30:Y30"/>
    <mergeCell ref="B31:E31"/>
    <mergeCell ref="F31:I31"/>
    <mergeCell ref="J31:M31"/>
    <mergeCell ref="N31:Q31"/>
    <mergeCell ref="R31:U31"/>
    <mergeCell ref="V31:Y31"/>
    <mergeCell ref="B26:E26"/>
    <mergeCell ref="B27:E27"/>
    <mergeCell ref="B28:E28"/>
    <mergeCell ref="B30:E30"/>
    <mergeCell ref="F30:I30"/>
    <mergeCell ref="J30:M30"/>
    <mergeCell ref="B20:E20"/>
    <mergeCell ref="B21:E21"/>
    <mergeCell ref="B22:E22"/>
    <mergeCell ref="B23:E23"/>
    <mergeCell ref="B24:E24"/>
    <mergeCell ref="B25:E25"/>
    <mergeCell ref="B29:Y29"/>
    <mergeCell ref="P19:Q19"/>
    <mergeCell ref="T19:U19"/>
    <mergeCell ref="X19:Y19"/>
    <mergeCell ref="B11:E12"/>
    <mergeCell ref="F11:I11"/>
    <mergeCell ref="J11:M11"/>
    <mergeCell ref="B17:Y17"/>
    <mergeCell ref="N11:Q11"/>
    <mergeCell ref="R11:U11"/>
    <mergeCell ref="B13:E13"/>
    <mergeCell ref="B14:E14"/>
    <mergeCell ref="B15:E15"/>
    <mergeCell ref="B16:E16"/>
    <mergeCell ref="B18:E19"/>
    <mergeCell ref="F18:I18"/>
    <mergeCell ref="V11:Y11"/>
    <mergeCell ref="H12:I12"/>
    <mergeCell ref="L12:M12"/>
    <mergeCell ref="P12:Q12"/>
    <mergeCell ref="T12:U12"/>
    <mergeCell ref="X12:Y12"/>
    <mergeCell ref="J18:M18"/>
    <mergeCell ref="C51:E51"/>
    <mergeCell ref="N51:P51"/>
    <mergeCell ref="F51:M51"/>
    <mergeCell ref="Q51:W51"/>
    <mergeCell ref="N18:Q18"/>
    <mergeCell ref="W2:Y2"/>
    <mergeCell ref="W5:Y5"/>
    <mergeCell ref="W4:Y4"/>
    <mergeCell ref="W3:Y3"/>
    <mergeCell ref="B2:G5"/>
    <mergeCell ref="H2:U3"/>
    <mergeCell ref="H4:U4"/>
    <mergeCell ref="H5:U5"/>
    <mergeCell ref="B10:Y10"/>
    <mergeCell ref="T8:U8"/>
    <mergeCell ref="V8:Y8"/>
    <mergeCell ref="B7:E7"/>
    <mergeCell ref="F7:Y7"/>
    <mergeCell ref="B8:E8"/>
    <mergeCell ref="F8:S8"/>
    <mergeCell ref="R18:U18"/>
    <mergeCell ref="V18:Y18"/>
    <mergeCell ref="H19:I19"/>
    <mergeCell ref="L19:M19"/>
  </mergeCells>
  <conditionalFormatting sqref="B31:B32">
    <cfRule type="colorScale" priority="13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{C8EE69D4-FF8F-4FBE-B011-F7CD4EC64468}</x14:id>
        </ext>
      </extLst>
    </cfRule>
  </conditionalFormatting>
  <conditionalFormatting sqref="B33:B35 B38:B41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{5E22FEC0-9E47-4EF0-B865-4A8B0F2F102F}</x14:id>
        </ext>
      </extLst>
    </cfRule>
  </conditionalFormatting>
  <conditionalFormatting sqref="B3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{43B57F46-751E-48F6-B8F4-196D6B9BB47F}</x14:id>
        </ext>
      </extLst>
    </cfRule>
  </conditionalFormatting>
  <conditionalFormatting sqref="B37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{3E6553FC-D61A-4DA5-BBE3-FC02E75AF4A4}</x14:id>
        </ext>
      </extLst>
    </cfRule>
  </conditionalFormatting>
  <conditionalFormatting sqref="B42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{C9FDD010-904D-4C7E-B98B-FFBD1A4F2F24}</x14:id>
        </ext>
      </extLst>
    </cfRule>
  </conditionalFormatting>
  <conditionalFormatting sqref="B13:E13"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{50548379-7A4F-4839-B7B7-C4D5BA613F75}</x14:id>
        </ext>
      </extLst>
    </cfRule>
  </conditionalFormatting>
  <conditionalFormatting sqref="B14:E14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{3BBD8DB1-F051-4E79-88EE-BFD42B4553CC}</x14:id>
        </ext>
      </extLst>
    </cfRule>
  </conditionalFormatting>
  <conditionalFormatting sqref="B15:E15">
    <cfRule type="colorScale" priority="15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{36090285-5D11-470F-9563-2C979A9B3F32}</x14:id>
        </ext>
      </extLst>
    </cfRule>
  </conditionalFormatting>
  <printOptions gridLines="1"/>
  <pageMargins left="0.31496062992125984" right="0.15748031496062992" top="0.74803149606299213" bottom="0.74803149606299213" header="0.31496062992125984" footer="0.31496062992125984"/>
  <pageSetup paperSize="9" scale="93" fitToWidth="0" fitToHeight="0" orientation="portrait" r:id="rId1"/>
  <rowBreaks count="1" manualBreakCount="1">
    <brk id="52" max="79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EE69D4-FF8F-4FBE-B011-F7CD4EC6446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B31:B32</xm:sqref>
        </x14:conditionalFormatting>
        <x14:conditionalFormatting xmlns:xm="http://schemas.microsoft.com/office/excel/2006/main">
          <x14:cfRule type="dataBar" id="{5E22FEC0-9E47-4EF0-B865-4A8B0F2F102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B33:B35 B38:B41</xm:sqref>
        </x14:conditionalFormatting>
        <x14:conditionalFormatting xmlns:xm="http://schemas.microsoft.com/office/excel/2006/main">
          <x14:cfRule type="dataBar" id="{43B57F46-751E-48F6-B8F4-196D6B9BB47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B36</xm:sqref>
        </x14:conditionalFormatting>
        <x14:conditionalFormatting xmlns:xm="http://schemas.microsoft.com/office/excel/2006/main">
          <x14:cfRule type="dataBar" id="{3E6553FC-D61A-4DA5-BBE3-FC02E75AF4A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B37</xm:sqref>
        </x14:conditionalFormatting>
        <x14:conditionalFormatting xmlns:xm="http://schemas.microsoft.com/office/excel/2006/main">
          <x14:cfRule type="dataBar" id="{C9FDD010-904D-4C7E-B98B-FFBD1A4F2F2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B42</xm:sqref>
        </x14:conditionalFormatting>
        <x14:conditionalFormatting xmlns:xm="http://schemas.microsoft.com/office/excel/2006/main">
          <x14:cfRule type="dataBar" id="{50548379-7A4F-4839-B7B7-C4D5BA613F7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B13:E13</xm:sqref>
        </x14:conditionalFormatting>
        <x14:conditionalFormatting xmlns:xm="http://schemas.microsoft.com/office/excel/2006/main">
          <x14:cfRule type="dataBar" id="{3BBD8DB1-F051-4E79-88EE-BFD42B4553C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B14:E14</xm:sqref>
        </x14:conditionalFormatting>
        <x14:conditionalFormatting xmlns:xm="http://schemas.microsoft.com/office/excel/2006/main">
          <x14:cfRule type="dataBar" id="{36090285-5D11-470F-9563-2C979A9B3F3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B15:E15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0000000}">
          <x14:formula1>
            <xm:f>Datos!$F$2:$F$5</xm:f>
          </x14:formula1>
          <xm:sqref>F8:S8</xm:sqref>
        </x14:dataValidation>
        <x14:dataValidation type="list" allowBlank="1" showInputMessage="1" showErrorMessage="1" xr:uid="{00000000-0002-0000-0C00-000001000000}">
          <x14:formula1>
            <xm:f>Datos!$H$2:$H$9</xm:f>
          </x14:formula1>
          <xm:sqref>H5:U5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7"/>
  <dimension ref="A1:Z52"/>
  <sheetViews>
    <sheetView showGridLines="0" topLeftCell="A5" zoomScaleNormal="100" workbookViewId="0">
      <selection activeCell="C22" sqref="C22"/>
    </sheetView>
  </sheetViews>
  <sheetFormatPr baseColWidth="10" defaultColWidth="0" defaultRowHeight="13.5" zeroHeight="1" x14ac:dyDescent="0.3"/>
  <cols>
    <col min="1" max="1" width="14.7109375" style="160" customWidth="1"/>
    <col min="2" max="2" width="24.85546875" style="160" bestFit="1" customWidth="1"/>
    <col min="3" max="3" width="13.42578125" style="160" customWidth="1"/>
    <col min="4" max="4" width="6.85546875" style="160" bestFit="1" customWidth="1"/>
    <col min="5" max="5" width="20.7109375" style="160" customWidth="1"/>
    <col min="6" max="6" width="37.42578125" style="160" bestFit="1" customWidth="1"/>
    <col min="7" max="7" width="14.85546875" style="160" customWidth="1"/>
    <col min="8" max="8" width="11.42578125" style="160" customWidth="1"/>
    <col min="9" max="9" width="18.42578125" style="160" bestFit="1" customWidth="1"/>
    <col min="10" max="26" width="11.42578125" style="160" customWidth="1"/>
    <col min="27" max="16384" width="11.42578125" style="160" hidden="1"/>
  </cols>
  <sheetData>
    <row r="1" spans="1:9" ht="49.5" customHeight="1" x14ac:dyDescent="0.3">
      <c r="A1" s="362" t="s">
        <v>68</v>
      </c>
      <c r="B1" s="362" t="s">
        <v>18</v>
      </c>
      <c r="C1" s="362" t="s">
        <v>5</v>
      </c>
      <c r="D1" s="362" t="s">
        <v>42</v>
      </c>
      <c r="E1" s="362" t="s">
        <v>17</v>
      </c>
      <c r="F1" s="485" t="s">
        <v>100</v>
      </c>
      <c r="G1" s="485" t="s">
        <v>129</v>
      </c>
      <c r="H1" s="362" t="s">
        <v>406</v>
      </c>
      <c r="I1" s="362" t="s">
        <v>175</v>
      </c>
    </row>
    <row r="2" spans="1:9" ht="25.5" customHeight="1" x14ac:dyDescent="0.3">
      <c r="A2" s="170" t="s">
        <v>45</v>
      </c>
      <c r="B2" s="492" t="s">
        <v>24</v>
      </c>
      <c r="C2" s="171">
        <v>585</v>
      </c>
      <c r="D2" s="172">
        <v>3</v>
      </c>
      <c r="E2" s="484" t="s">
        <v>23</v>
      </c>
      <c r="F2" s="487" t="s">
        <v>198</v>
      </c>
      <c r="G2" s="491" t="s">
        <v>202</v>
      </c>
      <c r="H2" s="490" t="s">
        <v>438</v>
      </c>
      <c r="I2" s="380">
        <v>44928</v>
      </c>
    </row>
    <row r="3" spans="1:9" ht="25.5" customHeight="1" x14ac:dyDescent="0.3">
      <c r="A3" s="170" t="s">
        <v>46</v>
      </c>
      <c r="B3" s="492" t="s">
        <v>25</v>
      </c>
      <c r="C3" s="171">
        <v>622</v>
      </c>
      <c r="D3" s="172">
        <v>4</v>
      </c>
      <c r="E3" s="484" t="s">
        <v>23</v>
      </c>
      <c r="F3" s="487" t="s">
        <v>199</v>
      </c>
      <c r="G3" s="491" t="s">
        <v>203</v>
      </c>
      <c r="H3" s="490" t="s">
        <v>439</v>
      </c>
      <c r="I3" s="174"/>
    </row>
    <row r="4" spans="1:9" ht="25.5" customHeight="1" x14ac:dyDescent="0.3">
      <c r="A4" s="170" t="s">
        <v>47</v>
      </c>
      <c r="B4" s="492" t="s">
        <v>26</v>
      </c>
      <c r="C4" s="171">
        <v>675</v>
      </c>
      <c r="D4" s="172">
        <v>5</v>
      </c>
      <c r="E4" s="484" t="s">
        <v>23</v>
      </c>
      <c r="F4" s="487" t="s">
        <v>200</v>
      </c>
      <c r="G4" s="491" t="s">
        <v>204</v>
      </c>
      <c r="H4" s="490" t="s">
        <v>440</v>
      </c>
      <c r="I4" s="174"/>
    </row>
    <row r="5" spans="1:9" ht="25.5" customHeight="1" x14ac:dyDescent="0.3">
      <c r="A5" s="170" t="s">
        <v>48</v>
      </c>
      <c r="B5" s="492" t="s">
        <v>27</v>
      </c>
      <c r="C5" s="171">
        <v>733</v>
      </c>
      <c r="D5" s="172">
        <v>6</v>
      </c>
      <c r="E5" s="484" t="s">
        <v>23</v>
      </c>
      <c r="F5" s="487" t="s">
        <v>201</v>
      </c>
      <c r="G5" s="491" t="s">
        <v>205</v>
      </c>
      <c r="H5" s="490" t="s">
        <v>441</v>
      </c>
      <c r="I5" s="174"/>
    </row>
    <row r="6" spans="1:9" ht="25.5" customHeight="1" x14ac:dyDescent="0.3">
      <c r="A6" s="170" t="s">
        <v>43</v>
      </c>
      <c r="B6" s="493" t="s">
        <v>28</v>
      </c>
      <c r="C6" s="171">
        <v>817</v>
      </c>
      <c r="D6" s="172">
        <v>7</v>
      </c>
      <c r="E6" s="483" t="s">
        <v>22</v>
      </c>
      <c r="F6" s="488"/>
      <c r="G6" s="491" t="s">
        <v>206</v>
      </c>
      <c r="H6" s="490" t="s">
        <v>442</v>
      </c>
      <c r="I6" s="174"/>
    </row>
    <row r="7" spans="1:9" ht="25.5" customHeight="1" x14ac:dyDescent="0.3">
      <c r="A7" s="170" t="s">
        <v>44</v>
      </c>
      <c r="B7" s="493" t="s">
        <v>29</v>
      </c>
      <c r="C7" s="171">
        <v>901</v>
      </c>
      <c r="D7" s="172">
        <v>8</v>
      </c>
      <c r="E7" s="483" t="s">
        <v>21</v>
      </c>
      <c r="F7" s="489"/>
      <c r="G7" s="491" t="s">
        <v>207</v>
      </c>
      <c r="H7" s="490" t="s">
        <v>443</v>
      </c>
      <c r="I7" s="174"/>
    </row>
    <row r="8" spans="1:9" x14ac:dyDescent="0.3">
      <c r="A8" s="170" t="s">
        <v>49</v>
      </c>
      <c r="B8" s="493" t="s">
        <v>30</v>
      </c>
      <c r="C8" s="171">
        <v>986</v>
      </c>
      <c r="D8" s="172">
        <v>9</v>
      </c>
      <c r="E8" s="483" t="s">
        <v>21</v>
      </c>
      <c r="F8" s="489"/>
      <c r="G8" s="491" t="s">
        <v>208</v>
      </c>
      <c r="H8" s="490" t="s">
        <v>444</v>
      </c>
      <c r="I8" s="174"/>
    </row>
    <row r="9" spans="1:9" x14ac:dyDescent="0.3">
      <c r="A9" s="170" t="s">
        <v>50</v>
      </c>
      <c r="B9" s="493" t="s">
        <v>31</v>
      </c>
      <c r="C9" s="171">
        <v>1086</v>
      </c>
      <c r="D9" s="172">
        <v>10</v>
      </c>
      <c r="E9" s="483" t="s">
        <v>21</v>
      </c>
      <c r="F9" s="489"/>
      <c r="G9" s="491" t="s">
        <v>209</v>
      </c>
      <c r="H9" s="490" t="s">
        <v>445</v>
      </c>
      <c r="I9" s="174"/>
    </row>
    <row r="10" spans="1:9" x14ac:dyDescent="0.3">
      <c r="A10" s="170" t="s">
        <v>4</v>
      </c>
      <c r="B10" s="493" t="s">
        <v>32</v>
      </c>
      <c r="C10" s="171">
        <v>1212</v>
      </c>
      <c r="D10" s="172">
        <v>11</v>
      </c>
      <c r="E10" s="483" t="s">
        <v>21</v>
      </c>
      <c r="F10" s="489"/>
      <c r="G10" s="491" t="s">
        <v>185</v>
      </c>
      <c r="H10" s="490" t="s">
        <v>454</v>
      </c>
      <c r="I10" s="174"/>
    </row>
    <row r="11" spans="1:9" ht="27.75" customHeight="1" x14ac:dyDescent="0.3">
      <c r="A11" s="170" t="s">
        <v>13</v>
      </c>
      <c r="B11" s="493" t="s">
        <v>33</v>
      </c>
      <c r="C11" s="171">
        <v>1412</v>
      </c>
      <c r="D11" s="172">
        <v>12</v>
      </c>
      <c r="E11" s="483" t="s">
        <v>20</v>
      </c>
      <c r="F11" s="489"/>
      <c r="G11" s="486" t="s">
        <v>404</v>
      </c>
      <c r="H11" s="490" t="s">
        <v>455</v>
      </c>
      <c r="I11" s="174"/>
    </row>
    <row r="12" spans="1:9" ht="27" x14ac:dyDescent="0.3">
      <c r="A12" s="170" t="s">
        <v>14</v>
      </c>
      <c r="B12" s="493" t="s">
        <v>34</v>
      </c>
      <c r="C12" s="171">
        <v>1676</v>
      </c>
      <c r="D12" s="172">
        <v>13</v>
      </c>
      <c r="E12" s="483" t="s">
        <v>19</v>
      </c>
      <c r="F12" s="174"/>
      <c r="G12" s="174"/>
      <c r="H12" s="174"/>
      <c r="I12" s="174"/>
    </row>
    <row r="13" spans="1:9" x14ac:dyDescent="0.3">
      <c r="A13" s="170" t="s">
        <v>15</v>
      </c>
      <c r="B13" s="493" t="s">
        <v>35</v>
      </c>
      <c r="C13" s="171">
        <v>1760</v>
      </c>
      <c r="D13" s="172">
        <v>14</v>
      </c>
      <c r="E13" s="482" t="s">
        <v>154</v>
      </c>
      <c r="F13" s="174"/>
      <c r="G13" s="174"/>
      <c r="H13" s="174"/>
      <c r="I13" s="174"/>
    </row>
    <row r="14" spans="1:9" x14ac:dyDescent="0.3">
      <c r="A14" s="170" t="s">
        <v>16</v>
      </c>
      <c r="B14" s="493" t="s">
        <v>36</v>
      </c>
      <c r="C14" s="171">
        <v>2034</v>
      </c>
      <c r="D14" s="172">
        <v>15</v>
      </c>
      <c r="E14" s="175" t="s">
        <v>154</v>
      </c>
      <c r="F14" s="174"/>
      <c r="G14" s="174"/>
      <c r="H14" s="174"/>
      <c r="I14" s="174"/>
    </row>
    <row r="15" spans="1:9" x14ac:dyDescent="0.3">
      <c r="A15" s="170" t="s">
        <v>51</v>
      </c>
      <c r="B15" s="493" t="s">
        <v>37</v>
      </c>
      <c r="C15" s="171">
        <v>2308</v>
      </c>
      <c r="D15" s="172">
        <v>16</v>
      </c>
      <c r="E15" s="175" t="s">
        <v>154</v>
      </c>
      <c r="F15" s="174"/>
      <c r="G15" s="174"/>
      <c r="H15" s="174"/>
      <c r="I15" s="174"/>
    </row>
    <row r="16" spans="1:9" x14ac:dyDescent="0.3">
      <c r="A16" s="170" t="s">
        <v>52</v>
      </c>
      <c r="B16" s="493" t="s">
        <v>38</v>
      </c>
      <c r="C16" s="171">
        <v>2358</v>
      </c>
      <c r="D16" s="172">
        <v>17</v>
      </c>
      <c r="E16" s="175" t="s">
        <v>154</v>
      </c>
      <c r="F16" s="174"/>
      <c r="G16" s="174"/>
      <c r="H16" s="174"/>
      <c r="I16" s="174"/>
    </row>
    <row r="17" spans="1:9" x14ac:dyDescent="0.3">
      <c r="A17" s="170" t="s">
        <v>53</v>
      </c>
      <c r="B17" s="493" t="s">
        <v>39</v>
      </c>
      <c r="C17" s="171">
        <v>2408</v>
      </c>
      <c r="D17" s="172">
        <v>18</v>
      </c>
      <c r="E17" s="175" t="s">
        <v>154</v>
      </c>
      <c r="F17" s="174"/>
      <c r="G17" s="174"/>
      <c r="H17" s="174"/>
      <c r="I17" s="174"/>
    </row>
    <row r="18" spans="1:9" x14ac:dyDescent="0.3">
      <c r="A18" s="170" t="s">
        <v>54</v>
      </c>
      <c r="B18" s="493" t="s">
        <v>40</v>
      </c>
      <c r="C18" s="171">
        <v>2670</v>
      </c>
      <c r="D18" s="172">
        <v>19</v>
      </c>
      <c r="E18" s="175" t="s">
        <v>154</v>
      </c>
      <c r="F18" s="174"/>
      <c r="G18" s="174"/>
      <c r="H18" s="174"/>
      <c r="I18" s="174"/>
    </row>
    <row r="19" spans="1:9" x14ac:dyDescent="0.3">
      <c r="A19" s="170" t="s">
        <v>55</v>
      </c>
      <c r="B19" s="493" t="s">
        <v>41</v>
      </c>
      <c r="C19" s="171">
        <v>3188</v>
      </c>
      <c r="D19" s="172">
        <v>20</v>
      </c>
      <c r="E19" s="175" t="s">
        <v>154</v>
      </c>
      <c r="F19" s="174"/>
      <c r="G19" s="174"/>
      <c r="H19" s="174"/>
      <c r="I19" s="174"/>
    </row>
    <row r="20" spans="1:9" x14ac:dyDescent="0.3">
      <c r="A20" s="170" t="s">
        <v>457</v>
      </c>
      <c r="B20" s="493" t="s">
        <v>458</v>
      </c>
      <c r="C20" s="171">
        <v>3848</v>
      </c>
      <c r="D20" s="172">
        <v>21</v>
      </c>
      <c r="E20" s="174"/>
      <c r="F20" s="174"/>
      <c r="G20" s="174"/>
      <c r="H20" s="174"/>
      <c r="I20" s="174"/>
    </row>
    <row r="21" spans="1:9" x14ac:dyDescent="0.3">
      <c r="A21" s="170" t="s">
        <v>459</v>
      </c>
      <c r="B21" s="493" t="s">
        <v>460</v>
      </c>
      <c r="C21" s="171">
        <v>4500</v>
      </c>
      <c r="D21" s="172">
        <v>22</v>
      </c>
    </row>
    <row r="22" spans="1:9" ht="40.5" x14ac:dyDescent="0.3">
      <c r="B22" s="494" t="s">
        <v>194</v>
      </c>
    </row>
    <row r="23" spans="1:9" x14ac:dyDescent="0.3"/>
    <row r="24" spans="1:9" x14ac:dyDescent="0.3"/>
    <row r="25" spans="1:9" x14ac:dyDescent="0.3"/>
    <row r="26" spans="1:9" x14ac:dyDescent="0.3"/>
    <row r="27" spans="1:9" x14ac:dyDescent="0.3"/>
    <row r="28" spans="1:9" x14ac:dyDescent="0.3"/>
    <row r="29" spans="1:9" x14ac:dyDescent="0.3"/>
    <row r="30" spans="1:9" x14ac:dyDescent="0.3"/>
    <row r="31" spans="1:9" x14ac:dyDescent="0.3"/>
    <row r="32" spans="1:9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  <row r="51" x14ac:dyDescent="0.3"/>
    <row r="52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CE161"/>
  <sheetViews>
    <sheetView zoomScaleNormal="100" workbookViewId="0">
      <selection activeCell="A4" sqref="A4"/>
    </sheetView>
  </sheetViews>
  <sheetFormatPr baseColWidth="10" defaultColWidth="0" defaultRowHeight="15" x14ac:dyDescent="0.25"/>
  <cols>
    <col min="1" max="36" width="15.85546875" style="321" customWidth="1"/>
    <col min="37" max="37" width="22.7109375" style="321" customWidth="1"/>
    <col min="38" max="38" width="1.5703125" customWidth="1"/>
    <col min="39" max="16384" width="11.42578125" hidden="1"/>
  </cols>
  <sheetData>
    <row r="1" spans="1:83" x14ac:dyDescent="0.25">
      <c r="A1" s="252" t="s">
        <v>161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83" x14ac:dyDescent="0.25">
      <c r="A2" s="252" t="s">
        <v>252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83" ht="8.2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83" s="324" customFormat="1" ht="150" x14ac:dyDescent="0.25">
      <c r="A4" s="322" t="s">
        <v>294</v>
      </c>
      <c r="B4" s="322" t="s">
        <v>295</v>
      </c>
      <c r="C4" s="322" t="s">
        <v>296</v>
      </c>
      <c r="D4" s="322" t="s">
        <v>297</v>
      </c>
      <c r="E4" s="322" t="s">
        <v>298</v>
      </c>
      <c r="F4" s="322" t="s">
        <v>453</v>
      </c>
      <c r="G4" s="322" t="s">
        <v>299</v>
      </c>
      <c r="H4" s="322" t="s">
        <v>300</v>
      </c>
      <c r="I4" s="322" t="s">
        <v>301</v>
      </c>
      <c r="J4" s="322" t="s">
        <v>302</v>
      </c>
      <c r="K4" s="322" t="s">
        <v>303</v>
      </c>
      <c r="L4" s="322" t="s">
        <v>304</v>
      </c>
      <c r="M4" s="322" t="s">
        <v>305</v>
      </c>
      <c r="N4" s="322" t="s">
        <v>306</v>
      </c>
      <c r="O4" s="322" t="s">
        <v>307</v>
      </c>
      <c r="P4" s="322" t="s">
        <v>308</v>
      </c>
      <c r="Q4" s="322" t="s">
        <v>309</v>
      </c>
      <c r="R4" s="322" t="s">
        <v>310</v>
      </c>
      <c r="S4" s="322" t="s">
        <v>311</v>
      </c>
      <c r="T4" s="322" t="s">
        <v>312</v>
      </c>
      <c r="U4" s="322" t="s">
        <v>313</v>
      </c>
      <c r="V4" s="322" t="s">
        <v>314</v>
      </c>
      <c r="W4" s="322" t="s">
        <v>315</v>
      </c>
      <c r="X4" s="322" t="s">
        <v>316</v>
      </c>
      <c r="Y4" s="322" t="s">
        <v>317</v>
      </c>
      <c r="Z4" s="322" t="s">
        <v>318</v>
      </c>
      <c r="AA4" s="322" t="s">
        <v>319</v>
      </c>
      <c r="AB4" s="322" t="s">
        <v>320</v>
      </c>
      <c r="AC4" s="322" t="s">
        <v>321</v>
      </c>
      <c r="AD4" s="322" t="s">
        <v>322</v>
      </c>
      <c r="AE4" s="322" t="s">
        <v>323</v>
      </c>
      <c r="AF4" s="322" t="s">
        <v>324</v>
      </c>
      <c r="AG4" s="322" t="s">
        <v>325</v>
      </c>
      <c r="AH4" s="322" t="s">
        <v>326</v>
      </c>
      <c r="AI4" s="322" t="s">
        <v>327</v>
      </c>
      <c r="AJ4" s="322" t="s">
        <v>328</v>
      </c>
      <c r="AK4" s="323" t="s">
        <v>329</v>
      </c>
    </row>
    <row r="5" spans="1:83" x14ac:dyDescent="0.25">
      <c r="Z5" s="325"/>
    </row>
    <row r="13" spans="1:83" x14ac:dyDescent="0.25">
      <c r="BM13" t="str">
        <f>IF(OR(BL13="Servidor excedente",BL13="Servidores excedentes"),"ñ",IF(OR(BL13="Servidores requeridos",BL13="Servidor requerido"),"ò"," "))</f>
        <v xml:space="preserve"> </v>
      </c>
      <c r="BU13">
        <f>IF($B13=BU$12,(SUM($V13:$AI13))," ")</f>
        <v>0</v>
      </c>
      <c r="CD13">
        <f>SUMIFS($AQ$13:$AQ$150,$AR$13:$AR$150,"Servidores requeridos")</f>
        <v>0</v>
      </c>
    </row>
    <row r="14" spans="1:83" x14ac:dyDescent="0.25">
      <c r="BR14">
        <f>IF($B14=BR$12,(SUM($G14:$T14))," ")</f>
        <v>0</v>
      </c>
      <c r="CD14">
        <f>SUMIFS($AQ$13:$AQ$150,$AR$13:$AR$150,"Servidor requerido")</f>
        <v>0</v>
      </c>
      <c r="CE14">
        <f>SUMIFS($AU$13:$AU$150,$AV$13:$AV$150,"Servidor requerido")</f>
        <v>0</v>
      </c>
    </row>
    <row r="151" spans="7:75" x14ac:dyDescent="0.25">
      <c r="G151" s="340"/>
      <c r="H151" s="340"/>
      <c r="I151" s="340"/>
      <c r="J151" s="340"/>
      <c r="K151" s="340"/>
      <c r="L151" s="340"/>
      <c r="M151" s="340"/>
      <c r="N151" s="340"/>
      <c r="O151" s="340"/>
      <c r="P151" s="340"/>
      <c r="Q151" s="340"/>
      <c r="R151" s="340"/>
      <c r="S151" s="340"/>
      <c r="T151" s="340"/>
      <c r="BQ151">
        <f>SUM(BQ13:BQ150)</f>
        <v>0</v>
      </c>
      <c r="BR151">
        <f>SUM(BR13:BR150)</f>
        <v>0</v>
      </c>
      <c r="BS151">
        <f>SUM(BS13:BS150)</f>
        <v>0</v>
      </c>
      <c r="BU151">
        <f>SUM(BU13:BU150)</f>
        <v>0</v>
      </c>
      <c r="BV151">
        <f>SUM(BV13:BV150)</f>
        <v>0</v>
      </c>
      <c r="BW151">
        <f>SUM(BW13:BW150)</f>
        <v>0</v>
      </c>
    </row>
    <row r="161" spans="43:48" x14ac:dyDescent="0.25">
      <c r="AQ161">
        <f>SUM(AQ154:AS160)</f>
        <v>0</v>
      </c>
      <c r="AT161">
        <f>SUM(AT154:AT160)</f>
        <v>0</v>
      </c>
      <c r="AV161">
        <f>+AQ161-AT161</f>
        <v>0</v>
      </c>
    </row>
  </sheetData>
  <protectedRanges>
    <protectedRange sqref="A4:AK4" name="Rango3"/>
    <protectedRange sqref="A5:AK1048576" name="Rango1"/>
    <protectedRange sqref="B2:N2" name="Rango2"/>
  </protectedRanges>
  <autoFilter ref="A4:AK4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EY208"/>
  <sheetViews>
    <sheetView showGridLines="0" view="pageBreakPreview" zoomScaleNormal="100" zoomScaleSheetLayoutView="100" workbookViewId="0">
      <selection activeCell="K5" sqref="K5:AC5"/>
    </sheetView>
  </sheetViews>
  <sheetFormatPr baseColWidth="10" defaultColWidth="11.42578125" defaultRowHeight="30" customHeight="1" zeroHeight="1" outlineLevelCol="1" x14ac:dyDescent="0.15"/>
  <cols>
    <col min="1" max="1" width="0.85546875" style="5" customWidth="1" outlineLevel="1"/>
    <col min="2" max="2" width="12" style="5" customWidth="1" outlineLevel="1"/>
    <col min="3" max="3" width="3.28515625" style="5" customWidth="1" outlineLevel="1"/>
    <col min="4" max="4" width="8" style="5" customWidth="1" outlineLevel="1"/>
    <col min="5" max="5" width="1.85546875" style="5" customWidth="1" outlineLevel="1"/>
    <col min="6" max="6" width="5.85546875" style="5" customWidth="1" outlineLevel="1"/>
    <col min="7" max="20" width="5.140625" style="5" customWidth="1" outlineLevel="1"/>
    <col min="21" max="21" width="1.7109375" style="5" customWidth="1" outlineLevel="1"/>
    <col min="22" max="28" width="5" style="5" customWidth="1" outlineLevel="1"/>
    <col min="29" max="35" width="5.42578125" style="5" customWidth="1" outlineLevel="1"/>
    <col min="36" max="37" width="1.7109375" style="5" customWidth="1"/>
    <col min="38" max="38" width="5.28515625" style="5" customWidth="1" outlineLevel="1"/>
    <col min="39" max="39" width="2.7109375" style="5" customWidth="1" outlineLevel="1"/>
    <col min="40" max="40" width="6.7109375" style="86" customWidth="1" outlineLevel="1"/>
    <col min="41" max="41" width="3.7109375" style="5" customWidth="1" outlineLevel="1"/>
    <col min="42" max="42" width="12.42578125" style="58" customWidth="1" outlineLevel="1"/>
    <col min="43" max="43" width="2.7109375" style="5" customWidth="1" outlineLevel="1"/>
    <col min="44" max="44" width="6.7109375" style="86" customWidth="1" outlineLevel="1"/>
    <col min="45" max="45" width="3.7109375" style="5" customWidth="1" outlineLevel="1"/>
    <col min="46" max="46" width="12.42578125" style="58" customWidth="1" outlineLevel="1"/>
    <col min="47" max="47" width="2.7109375" style="5" customWidth="1" outlineLevel="1"/>
    <col min="48" max="48" width="6.7109375" style="86" customWidth="1" outlineLevel="1"/>
    <col min="49" max="49" width="3.7109375" style="5" customWidth="1" outlineLevel="1"/>
    <col min="50" max="50" width="12.140625" style="58" customWidth="1" outlineLevel="1"/>
    <col min="51" max="51" width="2.7109375" style="5" customWidth="1" outlineLevel="1"/>
    <col min="52" max="52" width="6.7109375" style="86" customWidth="1" outlineLevel="1"/>
    <col min="53" max="53" width="3.7109375" style="5" customWidth="1" outlineLevel="1"/>
    <col min="54" max="54" width="11.85546875" style="58" customWidth="1" outlineLevel="1"/>
    <col min="55" max="55" width="4.42578125" style="58" customWidth="1" outlineLevel="1"/>
    <col min="56" max="56" width="7" style="58" customWidth="1" outlineLevel="1"/>
    <col min="57" max="57" width="4.28515625" style="58" customWidth="1" outlineLevel="1"/>
    <col min="58" max="58" width="11.85546875" style="58" customWidth="1" outlineLevel="1"/>
    <col min="59" max="59" width="2.7109375" style="5" customWidth="1" outlineLevel="1"/>
    <col min="60" max="60" width="6.7109375" style="86" customWidth="1" outlineLevel="1"/>
    <col min="61" max="61" width="4.7109375" style="5" customWidth="1" outlineLevel="1"/>
    <col min="62" max="62" width="12" style="58" customWidth="1" outlineLevel="1"/>
    <col min="63" max="63" width="2.7109375" style="5" customWidth="1" outlineLevel="1"/>
    <col min="64" max="64" width="6.7109375" style="86" customWidth="1" outlineLevel="1"/>
    <col min="65" max="65" width="4.7109375" style="5" customWidth="1" outlineLevel="1"/>
    <col min="66" max="66" width="12" style="58" customWidth="1" outlineLevel="1"/>
    <col min="67" max="67" width="1.7109375" style="5" customWidth="1" outlineLevel="1"/>
    <col min="68" max="68" width="2.42578125" style="5" hidden="1" customWidth="1"/>
    <col min="69" max="71" width="3.140625" style="5" hidden="1" customWidth="1"/>
    <col min="72" max="72" width="2.28515625" style="5" hidden="1" customWidth="1"/>
    <col min="73" max="75" width="3.140625" style="5" hidden="1" customWidth="1"/>
    <col min="76" max="76" width="2.28515625" style="6" hidden="1" customWidth="1"/>
    <col min="77" max="77" width="2.7109375" style="5" hidden="1" customWidth="1"/>
    <col min="78" max="78" width="2.28515625" style="5" hidden="1" customWidth="1"/>
    <col min="79" max="86" width="11.42578125" style="5" hidden="1" customWidth="1"/>
    <col min="87" max="87" width="7.140625" style="5" hidden="1" customWidth="1"/>
    <col min="88" max="88" width="3.28515625" style="5" hidden="1" customWidth="1"/>
    <col min="89" max="155" width="11.42578125" style="5" hidden="1" customWidth="1"/>
    <col min="156" max="234" width="11.42578125" style="5" customWidth="1"/>
    <col min="235" max="16384" width="11.42578125" style="5"/>
  </cols>
  <sheetData>
    <row r="1" spans="1:89" s="41" customFormat="1" ht="4.5" customHeight="1" x14ac:dyDescent="0.25">
      <c r="A1" s="50"/>
      <c r="B1" s="48"/>
      <c r="C1" s="48"/>
      <c r="D1" s="48"/>
      <c r="E1" s="48"/>
      <c r="F1" s="48"/>
      <c r="G1" s="48"/>
      <c r="H1" s="48"/>
      <c r="I1" s="48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7"/>
      <c r="AN1" s="45"/>
      <c r="AP1" s="56"/>
      <c r="AR1" s="45"/>
      <c r="AT1" s="56"/>
      <c r="AV1" s="45"/>
      <c r="AX1" s="56"/>
      <c r="AZ1" s="45"/>
      <c r="BB1" s="56"/>
      <c r="BC1" s="56"/>
      <c r="BD1" s="56"/>
      <c r="BE1" s="56"/>
      <c r="BF1" s="56"/>
      <c r="BH1" s="45"/>
      <c r="BJ1" s="56"/>
      <c r="BL1" s="45"/>
      <c r="BN1" s="56"/>
    </row>
    <row r="2" spans="1:89" s="41" customFormat="1" ht="12" customHeight="1" x14ac:dyDescent="0.25">
      <c r="A2" s="46"/>
      <c r="B2" s="553"/>
      <c r="C2" s="553"/>
      <c r="D2" s="553"/>
      <c r="E2" s="553"/>
      <c r="F2" s="553"/>
      <c r="G2" s="553"/>
      <c r="H2" s="553"/>
      <c r="I2" s="553"/>
      <c r="J2" s="553"/>
      <c r="K2" s="554" t="s">
        <v>0</v>
      </c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84" t="s">
        <v>64</v>
      </c>
      <c r="AE2" s="584"/>
      <c r="AF2" s="581">
        <f>Datos!I2</f>
        <v>44928</v>
      </c>
      <c r="AG2" s="581"/>
      <c r="AH2" s="581"/>
      <c r="AI2" s="581"/>
      <c r="AJ2" s="44"/>
      <c r="AN2" s="45"/>
      <c r="AP2" s="56"/>
      <c r="AR2" s="45"/>
      <c r="AT2" s="56"/>
      <c r="AV2" s="45"/>
      <c r="AZ2" s="45"/>
      <c r="BH2" s="45"/>
      <c r="BL2" s="45"/>
    </row>
    <row r="3" spans="1:89" s="41" customFormat="1" ht="12.75" customHeight="1" x14ac:dyDescent="0.25">
      <c r="A3" s="46"/>
      <c r="B3" s="553"/>
      <c r="C3" s="553"/>
      <c r="D3" s="553"/>
      <c r="E3" s="553"/>
      <c r="F3" s="553"/>
      <c r="G3" s="553"/>
      <c r="H3" s="553"/>
      <c r="I3" s="553"/>
      <c r="J3" s="553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85" t="s">
        <v>67</v>
      </c>
      <c r="AE3" s="585"/>
      <c r="AF3" s="582" t="s">
        <v>456</v>
      </c>
      <c r="AG3" s="582"/>
      <c r="AH3" s="582"/>
      <c r="AI3" s="582"/>
      <c r="AJ3" s="44"/>
      <c r="AN3" s="45"/>
      <c r="AP3" s="56"/>
      <c r="AR3" s="45"/>
      <c r="AT3" s="56"/>
      <c r="AV3" s="45"/>
      <c r="AZ3" s="45"/>
      <c r="BH3" s="45"/>
      <c r="BL3" s="45"/>
    </row>
    <row r="4" spans="1:89" s="41" customFormat="1" ht="12" customHeight="1" x14ac:dyDescent="0.25">
      <c r="A4" s="46"/>
      <c r="B4" s="553"/>
      <c r="C4" s="553"/>
      <c r="D4" s="553"/>
      <c r="E4" s="553"/>
      <c r="F4" s="553"/>
      <c r="G4" s="553"/>
      <c r="H4" s="553"/>
      <c r="I4" s="553"/>
      <c r="J4" s="553"/>
      <c r="K4" s="555" t="str">
        <f>'ÍNDICE 00'!C7</f>
        <v>MATRIZ DE PLANIFICACIÓN DEL TALENTO HUMANO POR NIVELES TERRITORIALES</v>
      </c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 t="s">
        <v>61</v>
      </c>
      <c r="AE4" s="555"/>
      <c r="AF4" s="583" t="s">
        <v>405</v>
      </c>
      <c r="AG4" s="583"/>
      <c r="AH4" s="583"/>
      <c r="AI4" s="583"/>
      <c r="AJ4" s="44"/>
      <c r="AN4" s="45"/>
      <c r="AP4" s="56"/>
      <c r="AR4" s="45"/>
      <c r="AT4" s="56"/>
      <c r="AV4" s="45"/>
      <c r="AZ4" s="45"/>
      <c r="BH4" s="45"/>
      <c r="BL4" s="45"/>
    </row>
    <row r="5" spans="1:89" s="41" customFormat="1" ht="12" customHeight="1" x14ac:dyDescent="0.25">
      <c r="A5" s="46"/>
      <c r="B5" s="553"/>
      <c r="C5" s="553"/>
      <c r="D5" s="553"/>
      <c r="E5" s="553"/>
      <c r="F5" s="553"/>
      <c r="G5" s="553"/>
      <c r="H5" s="553"/>
      <c r="I5" s="553"/>
      <c r="J5" s="553"/>
      <c r="K5" s="556" t="s">
        <v>439</v>
      </c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5" t="s">
        <v>82</v>
      </c>
      <c r="AE5" s="555"/>
      <c r="AF5" s="583" t="str">
        <f>'ÍNDICE 00'!I7</f>
        <v>PRO-MDT-PTH-01 FOR 05 EXT</v>
      </c>
      <c r="AG5" s="583"/>
      <c r="AH5" s="583"/>
      <c r="AI5" s="583"/>
      <c r="AJ5" s="44"/>
      <c r="AN5" s="45"/>
      <c r="AP5" s="56"/>
      <c r="AR5" s="45"/>
      <c r="AT5" s="56"/>
      <c r="AV5" s="45"/>
      <c r="AX5" s="56"/>
      <c r="AZ5" s="45"/>
      <c r="BB5" s="56"/>
      <c r="BC5" s="56"/>
      <c r="BD5" s="56"/>
      <c r="BE5" s="56"/>
      <c r="BF5" s="56"/>
      <c r="BH5" s="45"/>
      <c r="BJ5" s="56"/>
      <c r="BL5" s="45"/>
      <c r="BN5" s="56"/>
    </row>
    <row r="6" spans="1:89" s="41" customFormat="1" ht="9" customHeight="1" x14ac:dyDescent="0.25">
      <c r="A6" s="46"/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4"/>
      <c r="AN6" s="45"/>
      <c r="AP6" s="56"/>
      <c r="AR6" s="45"/>
      <c r="AT6" s="56"/>
      <c r="AV6" s="45"/>
      <c r="AX6" s="56"/>
      <c r="AZ6" s="45"/>
      <c r="BB6" s="56"/>
      <c r="BC6" s="56"/>
      <c r="BD6" s="56"/>
      <c r="BE6" s="56"/>
      <c r="BF6" s="56"/>
      <c r="BH6" s="45"/>
      <c r="BJ6" s="56"/>
      <c r="BL6" s="45"/>
      <c r="BN6" s="56"/>
    </row>
    <row r="7" spans="1:89" s="40" customFormat="1" ht="21.75" customHeight="1" x14ac:dyDescent="0.25">
      <c r="A7" s="3"/>
      <c r="B7" s="565" t="s">
        <v>56</v>
      </c>
      <c r="C7" s="566"/>
      <c r="D7" s="566"/>
      <c r="E7" s="566"/>
      <c r="F7" s="566"/>
      <c r="G7" s="566"/>
      <c r="H7" s="566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3"/>
      <c r="V7" s="573"/>
      <c r="W7" s="566" t="s">
        <v>79</v>
      </c>
      <c r="X7" s="566"/>
      <c r="Y7" s="566"/>
      <c r="Z7" s="566"/>
      <c r="AA7" s="566"/>
      <c r="AB7" s="563"/>
      <c r="AC7" s="563"/>
      <c r="AD7" s="563"/>
      <c r="AE7" s="563"/>
      <c r="AF7" s="563"/>
      <c r="AG7" s="563"/>
      <c r="AH7" s="563"/>
      <c r="AI7" s="564"/>
      <c r="AJ7" s="43"/>
      <c r="AK7" s="42"/>
      <c r="AL7" s="41"/>
      <c r="AM7" s="41"/>
      <c r="AN7" s="45"/>
      <c r="AO7" s="41"/>
      <c r="AP7" s="56"/>
      <c r="AQ7" s="41"/>
      <c r="AR7" s="45"/>
      <c r="AS7" s="41"/>
      <c r="AT7" s="56"/>
      <c r="AU7" s="41"/>
      <c r="AV7" s="45"/>
      <c r="AW7" s="41"/>
      <c r="AX7" s="56"/>
      <c r="AY7" s="41"/>
      <c r="AZ7" s="45"/>
      <c r="BA7" s="41"/>
      <c r="BB7" s="56"/>
      <c r="BC7" s="56"/>
      <c r="BD7" s="56"/>
      <c r="BE7" s="56"/>
      <c r="BF7" s="56"/>
      <c r="BG7" s="41"/>
      <c r="BH7" s="45"/>
      <c r="BI7" s="41"/>
      <c r="BJ7" s="56"/>
      <c r="BK7" s="41"/>
      <c r="BL7" s="45"/>
      <c r="BM7" s="41"/>
      <c r="BN7" s="56"/>
      <c r="BO7" s="41"/>
    </row>
    <row r="8" spans="1:89" s="40" customFormat="1" ht="24" customHeight="1" thickBot="1" x14ac:dyDescent="0.3">
      <c r="A8" s="3"/>
      <c r="B8" s="578" t="s">
        <v>191</v>
      </c>
      <c r="C8" s="579"/>
      <c r="D8" s="579"/>
      <c r="E8" s="579"/>
      <c r="F8" s="579"/>
      <c r="G8" s="579"/>
      <c r="H8" s="579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80" t="s">
        <v>99</v>
      </c>
      <c r="X8" s="580"/>
      <c r="Y8" s="580"/>
      <c r="Z8" s="580"/>
      <c r="AA8" s="580"/>
      <c r="AB8" s="587"/>
      <c r="AC8" s="587"/>
      <c r="AD8" s="587"/>
      <c r="AE8" s="587"/>
      <c r="AF8" s="587"/>
      <c r="AG8" s="587"/>
      <c r="AH8" s="587"/>
      <c r="AI8" s="588"/>
      <c r="AJ8" s="43"/>
      <c r="AK8" s="42"/>
      <c r="AL8" s="41"/>
      <c r="AM8" s="41"/>
      <c r="AN8" s="45"/>
      <c r="AO8" s="41"/>
      <c r="AP8" s="56"/>
      <c r="AQ8" s="41"/>
      <c r="AR8" s="45"/>
      <c r="AS8" s="41"/>
      <c r="AT8" s="56"/>
      <c r="AU8" s="41"/>
      <c r="AV8" s="45"/>
      <c r="AW8" s="41"/>
      <c r="AX8" s="56"/>
      <c r="AY8" s="41"/>
      <c r="AZ8" s="45"/>
      <c r="BA8" s="41"/>
      <c r="BB8" s="56"/>
      <c r="BC8" s="56"/>
      <c r="BD8" s="56"/>
      <c r="BE8" s="56"/>
      <c r="BF8" s="56"/>
      <c r="BG8" s="41"/>
      <c r="BH8" s="45"/>
      <c r="BI8" s="41"/>
      <c r="BJ8" s="56"/>
      <c r="BK8" s="41"/>
      <c r="BL8" s="45"/>
      <c r="BM8" s="41"/>
      <c r="BN8" s="56"/>
    </row>
    <row r="9" spans="1:89" ht="6.75" customHeight="1" x14ac:dyDescent="0.25">
      <c r="A9" s="2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75"/>
      <c r="AC9" s="75"/>
      <c r="AD9" s="75"/>
      <c r="AE9" s="75"/>
      <c r="AF9" s="75"/>
      <c r="AG9" s="75"/>
      <c r="AH9" s="75"/>
      <c r="AI9" s="75"/>
      <c r="AJ9" s="19"/>
      <c r="AK9" s="399"/>
      <c r="AL9" s="39"/>
      <c r="AM9" s="39"/>
      <c r="AN9" s="84"/>
      <c r="AO9" s="39"/>
      <c r="AP9" s="57"/>
      <c r="AQ9" s="39"/>
      <c r="AR9" s="84"/>
      <c r="AS9" s="39"/>
      <c r="AT9" s="57"/>
      <c r="AU9" s="39"/>
      <c r="AV9" s="84"/>
      <c r="AW9" s="39"/>
      <c r="AX9" s="57"/>
      <c r="AY9" s="39"/>
      <c r="AZ9" s="84"/>
      <c r="BA9" s="39"/>
      <c r="BB9" s="57"/>
      <c r="BC9" s="57"/>
      <c r="BD9" s="57"/>
      <c r="BE9" s="57"/>
      <c r="BF9" s="57"/>
      <c r="BG9" s="39"/>
      <c r="BH9" s="84"/>
      <c r="BI9" s="39"/>
      <c r="BJ9" s="57"/>
      <c r="BK9" s="39"/>
      <c r="BL9" s="84"/>
      <c r="BM9" s="39"/>
      <c r="BN9" s="57"/>
      <c r="BO9" s="38"/>
    </row>
    <row r="10" spans="1:89" ht="16.5" customHeight="1" x14ac:dyDescent="0.25">
      <c r="A10" s="20"/>
      <c r="B10" s="645" t="s">
        <v>98</v>
      </c>
      <c r="C10" s="645"/>
      <c r="D10" s="645"/>
      <c r="E10" s="645"/>
      <c r="F10" s="645"/>
      <c r="G10" s="595" t="s">
        <v>97</v>
      </c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28"/>
      <c r="V10" s="644" t="s">
        <v>75</v>
      </c>
      <c r="W10" s="644"/>
      <c r="X10" s="644"/>
      <c r="Y10" s="644"/>
      <c r="Z10" s="644"/>
      <c r="AA10" s="644"/>
      <c r="AB10" s="644"/>
      <c r="AC10" s="644"/>
      <c r="AD10" s="644"/>
      <c r="AE10" s="644"/>
      <c r="AF10" s="644"/>
      <c r="AG10" s="644"/>
      <c r="AH10" s="644"/>
      <c r="AI10" s="644"/>
      <c r="AJ10" s="32"/>
      <c r="AK10" s="33"/>
      <c r="AL10" s="567" t="s">
        <v>407</v>
      </c>
      <c r="AM10" s="568"/>
      <c r="AN10" s="568"/>
      <c r="AO10" s="568"/>
      <c r="AP10" s="568"/>
      <c r="AQ10" s="568"/>
      <c r="AR10" s="568"/>
      <c r="AS10" s="568"/>
      <c r="AT10" s="568"/>
      <c r="AU10" s="568"/>
      <c r="AV10" s="568"/>
      <c r="AW10" s="568"/>
      <c r="AX10" s="568"/>
      <c r="AY10" s="568"/>
      <c r="AZ10" s="568"/>
      <c r="BA10" s="568"/>
      <c r="BB10" s="568"/>
      <c r="BC10" s="568"/>
      <c r="BD10" s="568"/>
      <c r="BE10" s="568"/>
      <c r="BF10" s="568"/>
      <c r="BG10" s="568"/>
      <c r="BH10" s="568"/>
      <c r="BI10" s="568"/>
      <c r="BJ10" s="568"/>
      <c r="BK10" s="568"/>
      <c r="BL10" s="568"/>
      <c r="BM10" s="568"/>
      <c r="BN10" s="569"/>
      <c r="BO10" s="19"/>
      <c r="BQ10" s="589" t="s">
        <v>130</v>
      </c>
      <c r="BR10" s="589"/>
      <c r="BS10" s="589"/>
      <c r="BT10" s="589"/>
      <c r="BU10" s="589"/>
      <c r="BV10" s="589"/>
      <c r="BW10" s="589"/>
      <c r="BX10" s="5"/>
    </row>
    <row r="11" spans="1:89" s="34" customFormat="1" ht="35.25" customHeight="1" x14ac:dyDescent="0.25">
      <c r="A11" s="37"/>
      <c r="B11" s="645"/>
      <c r="C11" s="645"/>
      <c r="D11" s="645"/>
      <c r="E11" s="645"/>
      <c r="F11" s="645"/>
      <c r="G11" s="595" t="s">
        <v>96</v>
      </c>
      <c r="H11" s="595"/>
      <c r="I11" s="595"/>
      <c r="J11" s="595"/>
      <c r="K11" s="595"/>
      <c r="L11" s="595"/>
      <c r="M11" s="595"/>
      <c r="N11" s="596" t="s">
        <v>95</v>
      </c>
      <c r="O11" s="596"/>
      <c r="P11" s="596"/>
      <c r="Q11" s="596"/>
      <c r="R11" s="596"/>
      <c r="S11" s="596"/>
      <c r="T11" s="596"/>
      <c r="U11" s="355"/>
      <c r="V11" s="595" t="s">
        <v>96</v>
      </c>
      <c r="W11" s="595"/>
      <c r="X11" s="595"/>
      <c r="Y11" s="595"/>
      <c r="Z11" s="595"/>
      <c r="AA11" s="595"/>
      <c r="AB11" s="595"/>
      <c r="AC11" s="596" t="s">
        <v>95</v>
      </c>
      <c r="AD11" s="596"/>
      <c r="AE11" s="596"/>
      <c r="AF11" s="596"/>
      <c r="AG11" s="596"/>
      <c r="AH11" s="596"/>
      <c r="AI11" s="596"/>
      <c r="AJ11" s="36"/>
      <c r="AK11" s="400"/>
      <c r="AL11" s="602" t="str">
        <f>AB12</f>
        <v>Dirección</v>
      </c>
      <c r="AM11" s="590" t="s">
        <v>19</v>
      </c>
      <c r="AN11" s="590"/>
      <c r="AO11" s="590"/>
      <c r="AP11" s="590"/>
      <c r="AQ11" s="594" t="s">
        <v>20</v>
      </c>
      <c r="AR11" s="594"/>
      <c r="AS11" s="594"/>
      <c r="AT11" s="594"/>
      <c r="AU11" s="591" t="s">
        <v>21</v>
      </c>
      <c r="AV11" s="591"/>
      <c r="AW11" s="591"/>
      <c r="AX11" s="591"/>
      <c r="AY11" s="592" t="s">
        <v>235</v>
      </c>
      <c r="AZ11" s="592"/>
      <c r="BA11" s="592"/>
      <c r="BB11" s="592"/>
      <c r="BC11" s="600" t="s">
        <v>197</v>
      </c>
      <c r="BD11" s="600"/>
      <c r="BE11" s="600"/>
      <c r="BF11" s="600"/>
      <c r="BG11" s="593" t="s">
        <v>234</v>
      </c>
      <c r="BH11" s="593"/>
      <c r="BI11" s="593"/>
      <c r="BJ11" s="593"/>
      <c r="BK11" s="603" t="s">
        <v>254</v>
      </c>
      <c r="BL11" s="603"/>
      <c r="BM11" s="603"/>
      <c r="BN11" s="603"/>
      <c r="BO11" s="35"/>
      <c r="BQ11" s="601" t="s">
        <v>94</v>
      </c>
      <c r="BR11" s="601"/>
      <c r="BS11" s="601"/>
      <c r="BU11" s="601" t="s">
        <v>93</v>
      </c>
      <c r="BV11" s="601"/>
      <c r="BW11" s="601"/>
      <c r="BY11" s="7"/>
    </row>
    <row r="12" spans="1:89" s="28" customFormat="1" ht="99.75" customHeight="1" x14ac:dyDescent="0.15">
      <c r="A12" s="33"/>
      <c r="B12" s="361" t="s">
        <v>92</v>
      </c>
      <c r="C12" s="645" t="s">
        <v>2</v>
      </c>
      <c r="D12" s="645"/>
      <c r="E12" s="645"/>
      <c r="F12" s="645"/>
      <c r="G12" s="109" t="s">
        <v>101</v>
      </c>
      <c r="H12" s="109" t="s">
        <v>102</v>
      </c>
      <c r="I12" s="109" t="s">
        <v>103</v>
      </c>
      <c r="J12" s="109" t="s">
        <v>104</v>
      </c>
      <c r="K12" s="109" t="s">
        <v>372</v>
      </c>
      <c r="L12" s="109" t="s">
        <v>105</v>
      </c>
      <c r="M12" s="96" t="s">
        <v>89</v>
      </c>
      <c r="N12" s="65" t="s">
        <v>19</v>
      </c>
      <c r="O12" s="217" t="s">
        <v>20</v>
      </c>
      <c r="P12" s="66" t="s">
        <v>21</v>
      </c>
      <c r="Q12" s="67" t="s">
        <v>235</v>
      </c>
      <c r="R12" s="218" t="s">
        <v>197</v>
      </c>
      <c r="S12" s="68" t="s">
        <v>234</v>
      </c>
      <c r="T12" s="67" t="s">
        <v>254</v>
      </c>
      <c r="U12" s="55"/>
      <c r="V12" s="66" t="str">
        <f t="shared" ref="V12:AA13" si="0">+IF((G12)=0," ",IF((G12)&gt;0,G12))</f>
        <v>Autoridad nominadora</v>
      </c>
      <c r="W12" s="66" t="str">
        <f t="shared" si="0"/>
        <v>Viceministros</v>
      </c>
      <c r="X12" s="66" t="str">
        <f t="shared" si="0"/>
        <v>Subsecretarios</v>
      </c>
      <c r="Y12" s="66" t="str">
        <f t="shared" si="0"/>
        <v>Coordinadores</v>
      </c>
      <c r="Z12" s="66" t="str">
        <f t="shared" si="0"/>
        <v>Asesores</v>
      </c>
      <c r="AA12" s="66" t="str">
        <f t="shared" si="0"/>
        <v>Coordinador de despacho</v>
      </c>
      <c r="AB12" s="96" t="str">
        <f>M12</f>
        <v>Dirección</v>
      </c>
      <c r="AC12" s="65" t="s">
        <v>19</v>
      </c>
      <c r="AD12" s="217" t="s">
        <v>20</v>
      </c>
      <c r="AE12" s="66" t="s">
        <v>21</v>
      </c>
      <c r="AF12" s="67" t="s">
        <v>246</v>
      </c>
      <c r="AG12" s="218" t="s">
        <v>197</v>
      </c>
      <c r="AH12" s="68" t="s">
        <v>234</v>
      </c>
      <c r="AI12" s="67" t="s">
        <v>254</v>
      </c>
      <c r="AJ12" s="32"/>
      <c r="AK12" s="33"/>
      <c r="AL12" s="602"/>
      <c r="AM12" s="597" t="s">
        <v>91</v>
      </c>
      <c r="AN12" s="598"/>
      <c r="AO12" s="599"/>
      <c r="AP12" s="59" t="s">
        <v>90</v>
      </c>
      <c r="AQ12" s="609" t="s">
        <v>91</v>
      </c>
      <c r="AR12" s="610"/>
      <c r="AS12" s="610"/>
      <c r="AT12" s="213" t="s">
        <v>90</v>
      </c>
      <c r="AU12" s="605" t="s">
        <v>91</v>
      </c>
      <c r="AV12" s="606"/>
      <c r="AW12" s="606"/>
      <c r="AX12" s="60" t="s">
        <v>90</v>
      </c>
      <c r="AY12" s="607" t="s">
        <v>91</v>
      </c>
      <c r="AZ12" s="608"/>
      <c r="BA12" s="608"/>
      <c r="BB12" s="61" t="s">
        <v>90</v>
      </c>
      <c r="BC12" s="618" t="s">
        <v>91</v>
      </c>
      <c r="BD12" s="619"/>
      <c r="BE12" s="619"/>
      <c r="BF12" s="209" t="s">
        <v>90</v>
      </c>
      <c r="BG12" s="616" t="s">
        <v>91</v>
      </c>
      <c r="BH12" s="617"/>
      <c r="BI12" s="617"/>
      <c r="BJ12" s="62" t="s">
        <v>90</v>
      </c>
      <c r="BK12" s="620" t="s">
        <v>91</v>
      </c>
      <c r="BL12" s="621"/>
      <c r="BM12" s="621"/>
      <c r="BN12" s="235" t="s">
        <v>90</v>
      </c>
      <c r="BO12" s="32"/>
      <c r="BQ12" s="31" t="s">
        <v>83</v>
      </c>
      <c r="BR12" s="30" t="s">
        <v>173</v>
      </c>
      <c r="BS12" s="29" t="s">
        <v>174</v>
      </c>
      <c r="BU12" s="31" t="s">
        <v>83</v>
      </c>
      <c r="BV12" s="30" t="s">
        <v>173</v>
      </c>
      <c r="BW12" s="29" t="s">
        <v>174</v>
      </c>
      <c r="BY12" s="418"/>
      <c r="CA12" s="34"/>
      <c r="CB12" s="34"/>
      <c r="CC12" s="224" t="str">
        <f>+AM11</f>
        <v>Ejecución y coordinación de procesos</v>
      </c>
      <c r="CD12" s="224" t="str">
        <f>+AQ11</f>
        <v>Ejecución y supervisión de procesos</v>
      </c>
      <c r="CE12" s="224" t="str">
        <f>+AU11</f>
        <v xml:space="preserve">Ejecución de procesos </v>
      </c>
      <c r="CF12" s="224" t="str">
        <f>+AY11</f>
        <v>Ejecución de procesos de apoyo</v>
      </c>
      <c r="CG12" s="224" t="str">
        <f>+BC11</f>
        <v>Técnico</v>
      </c>
      <c r="CH12" s="224" t="str">
        <f>+BG11</f>
        <v>Administrativo</v>
      </c>
      <c r="CI12" s="224" t="str">
        <f>+BK11</f>
        <v>Servicios</v>
      </c>
      <c r="CJ12" s="34"/>
      <c r="CK12" s="222"/>
    </row>
    <row r="13" spans="1:89" s="26" customFormat="1" ht="24.95" customHeight="1" x14ac:dyDescent="0.25">
      <c r="A13" s="24"/>
      <c r="B13" s="338"/>
      <c r="C13" s="560"/>
      <c r="D13" s="561"/>
      <c r="E13" s="561"/>
      <c r="F13" s="562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188"/>
      <c r="V13" s="347" t="str">
        <f>+IF((G13)=0," ",IF((G13)&gt;0,G13))</f>
        <v xml:space="preserve"> </v>
      </c>
      <c r="W13" s="347" t="str">
        <f t="shared" si="0"/>
        <v xml:space="preserve"> </v>
      </c>
      <c r="X13" s="347" t="str">
        <f t="shared" si="0"/>
        <v xml:space="preserve"> </v>
      </c>
      <c r="Y13" s="347" t="str">
        <f t="shared" si="0"/>
        <v xml:space="preserve"> </v>
      </c>
      <c r="Z13" s="347" t="str">
        <f t="shared" si="0"/>
        <v xml:space="preserve"> </v>
      </c>
      <c r="AA13" s="347" t="str">
        <f t="shared" si="0"/>
        <v xml:space="preserve"> </v>
      </c>
      <c r="AB13" s="97" t="str">
        <f t="shared" ref="AB13:AB77" si="1">+IF((M13)=0," ",IF((M13)&gt;0,M13))</f>
        <v xml:space="preserve"> </v>
      </c>
      <c r="AC13" s="349"/>
      <c r="AD13" s="349"/>
      <c r="AE13" s="349"/>
      <c r="AF13" s="349"/>
      <c r="AG13" s="349"/>
      <c r="AH13" s="349"/>
      <c r="AI13" s="349"/>
      <c r="AJ13" s="21"/>
      <c r="AK13" s="24"/>
      <c r="AL13" s="97" t="str">
        <f>+IF((AB13)=0," ",IF((AB13)&gt;0,AB13))</f>
        <v xml:space="preserve"> </v>
      </c>
      <c r="AM13" s="69" t="str">
        <f t="shared" ref="AM13" si="2">+IF((AC13-N13)=0," ",IF((AC13-N13)&lt;0,(AC13-N13)*-1,(AC13-N13)))</f>
        <v xml:space="preserve"> </v>
      </c>
      <c r="AN13" s="85" t="str">
        <f t="shared" ref="AN13" si="3">+IF((AC13-N13)=0," ",IF((AC13-N13)&lt;-1,"Servidores excedentes",IF((AC13-N13)=1,"Servidor requerido",IF((AC13-N13)=-1,"Servidor excedente",IF((AC13-N13)&gt;1,"Servidores requeridos","")))))</f>
        <v xml:space="preserve"> </v>
      </c>
      <c r="AO13" s="70" t="str">
        <f>IF(OR(AN13="Servidor excedente",AN13="Servidores excedentes"),"ñ",IF(OR(AN13="Servidores requeridos",AN13="Servidor requerido"),"ò"," "))</f>
        <v xml:space="preserve"> </v>
      </c>
      <c r="AP13" s="342"/>
      <c r="AQ13" s="214" t="str">
        <f>IF((AD13-O13)=0," ",IF((AD13-O13)&lt;0,(AD13-O13)*-1,(AD13-O13)))</f>
        <v xml:space="preserve"> </v>
      </c>
      <c r="AR13" s="215" t="str">
        <f>+IF((AD13-O13)=0," ",IF((AD13-O13)&lt;-1,"Servidores excedentes",IF((AD13-O13)=1,"Servidor requerido",IF((AD13-O13)=-1,"Servidor excedente",IF((AD13-O13)&gt;1,"Servidores requeridos","")))))</f>
        <v xml:space="preserve"> </v>
      </c>
      <c r="AS13" s="216" t="str">
        <f>IF(OR(AR13="Servidor excedente",AR13="Servidores excedentes"),"ñ",IF(OR(AR13="Servidores requeridos",AR13="Servidor requerido"),"ò"," "))</f>
        <v xml:space="preserve"> </v>
      </c>
      <c r="AT13" s="343"/>
      <c r="AU13" s="78" t="str">
        <f>IF((AE13-P13)=0," ",IF((AE13-P13)&lt;0,(AE13-P13)*-1,(AE13-P13)))</f>
        <v xml:space="preserve"> </v>
      </c>
      <c r="AV13" s="87" t="str">
        <f t="shared" ref="AV13" si="4">+IF((AE13-P13)=0," ", IF((AE13-P13)=-1,"Servidor excedente",IF((AE13-P13)&lt;-1,"Servidores excedentes", IF((AE13-P13)=1,"Servidor requerido", IF((AE13-P13)&gt;1,"Servidores requeridos","")))))</f>
        <v xml:space="preserve"> </v>
      </c>
      <c r="AW13" s="79" t="str">
        <f>IF(OR(AV13="Servidor excedente",AV13="Servidores excedentes"),"ñ",IF(OR(AV13="Servidores requeridos",AV13="Servidor requerido"),"ò"," "))</f>
        <v xml:space="preserve"> </v>
      </c>
      <c r="AX13" s="344"/>
      <c r="AY13" s="80" t="str">
        <f t="shared" ref="AY13" si="5">IF((AF13-Q13)=0," ",IF((AF13-Q13)&lt;0,(AF13-Q13)*-1,(AF13-Q13)))</f>
        <v xml:space="preserve"> </v>
      </c>
      <c r="AZ13" s="88" t="str">
        <f t="shared" ref="AZ13" si="6">+IF((AF13-Q13)=0," ",IF((AF13-Q13)=1,"Servidor requerido",IF((AF13-Q13)&gt;1,"Servidores requeridos",IF((AF13-Q13)=-1,"Servidor excedente",IF((AF13-Q13)&lt;-1,"Servidores excedentes","")))))</f>
        <v xml:space="preserve"> </v>
      </c>
      <c r="BA13" s="81" t="str">
        <f>IF(OR(AZ13="Servidor excedente",AZ13="Servidores excedentes"),"ñ",IF(OR(AZ13="Servidores requeridos",AZ13="Servidor requerido"),"ò"," "))</f>
        <v xml:space="preserve"> </v>
      </c>
      <c r="BB13" s="345"/>
      <c r="BC13" s="210" t="str">
        <f>IF((AG13-R13)=0," ",IF((AG13-R13)&lt;0,(AG13-R13)*-1,(AG13-R13)))</f>
        <v xml:space="preserve"> </v>
      </c>
      <c r="BD13" s="211" t="str">
        <f>+IF((AG13-R13)=0," ",IF((AG13-R13)=1,"Servidor requerido",IF((AG13-R13)&gt;1,"Servidores requeridos",IF((AG13-R13)=-1,"Servidor excedente",IF((AG13-R13)&lt;-1,"Servidores excedentes","")))))</f>
        <v xml:space="preserve"> </v>
      </c>
      <c r="BE13" s="212" t="str">
        <f>IF(OR(BD13="Servidor excedente",BD13="Servidores excedentes"),"ñ",IF(OR(BD13="Servidores requeridos",BD13="Servidor requerido"),"ò"," "))</f>
        <v xml:space="preserve"> </v>
      </c>
      <c r="BF13" s="346"/>
      <c r="BG13" s="82" t="str">
        <f>IF((AH13-S13)=0," ",IF((AH13-S13)&lt;0,(AH13-S13)*-1,(AH13-S13)))</f>
        <v xml:space="preserve"> </v>
      </c>
      <c r="BH13" s="89" t="str">
        <f>+IF((AH13-S13)=0," ",IF((AH13-S13)=1,"Servidor requerido",IF((AH13-S13)&gt;1,"Servidores requeridos",IF((AH13-S13)=-1,"Servidor excedente",IF((AH13-S13)&lt;-1,"Servidores excedentes","")))))</f>
        <v xml:space="preserve"> </v>
      </c>
      <c r="BI13" s="83" t="str">
        <f>IF(OR(BH13="Servidor excedente",BH13="Servidores excedentes"),"ñ",IF(OR(BH13="Servidores requeridos",BH13="Servidor requerido"),"ò"," "))</f>
        <v xml:space="preserve"> </v>
      </c>
      <c r="BJ13" s="345"/>
      <c r="BK13" s="236" t="str">
        <f>IF((AI13-T13)=0," ",IF((AI13-T13)&lt;0,(AI13-T13)*-1,(AI13-T13)))</f>
        <v xml:space="preserve"> </v>
      </c>
      <c r="BL13" s="237" t="str">
        <f>+IF((AI13-T13)=0," ",IF((AI13-T13)=1,"Servidor requerido",IF((AI13-T13)&gt;1,"Servidores requeridos",IF((AI13-T13)=-1,"Servidor excedente",IF((AI13-T13)&lt;-1,"Servidores excedentes","")))))</f>
        <v xml:space="preserve"> </v>
      </c>
      <c r="BM13" s="238" t="str">
        <f>IF(OR(BL13="Servidor excedente",BL13="Servidores excedentes"),"ñ",IF(OR(BL13="Servidores requeridos",BL13="Servidor requerido"),"ò"," "))</f>
        <v xml:space="preserve"> </v>
      </c>
      <c r="BN13" s="345"/>
      <c r="BO13" s="27"/>
      <c r="BQ13" s="99" t="str">
        <f t="shared" ref="BQ13:BS32" si="7">IF($B13=BQ$12,(SUM($G13:$T13))," ")</f>
        <v xml:space="preserve"> </v>
      </c>
      <c r="BR13" s="99" t="str">
        <f t="shared" si="7"/>
        <v xml:space="preserve"> </v>
      </c>
      <c r="BS13" s="99" t="str">
        <f t="shared" si="7"/>
        <v xml:space="preserve"> </v>
      </c>
      <c r="BU13" s="99" t="str">
        <f>IF($B13=BU$12,(SUM($V13:$AI13))," ")</f>
        <v xml:space="preserve"> </v>
      </c>
      <c r="BV13" s="99" t="str">
        <f t="shared" ref="BU13:BW32" si="8">IF($B13=BV$12,(SUM($V13:$AI13))," ")</f>
        <v xml:space="preserve"> </v>
      </c>
      <c r="BW13" s="99" t="str">
        <f t="shared" si="8"/>
        <v xml:space="preserve"> </v>
      </c>
      <c r="BY13" s="22"/>
      <c r="CA13" s="586" t="s">
        <v>222</v>
      </c>
      <c r="CB13" s="586"/>
      <c r="CC13" s="220">
        <f>SUMIFS($AM$13:$AM$150,$AN$13:$AN$150,"Servidores requeridos")</f>
        <v>0</v>
      </c>
      <c r="CD13" s="220">
        <f>SUMIFS($AQ$13:$AQ$150,$AR$13:$AR$150,"Servidores requeridos")</f>
        <v>0</v>
      </c>
      <c r="CE13" s="220">
        <f>SUMIFS($AU$13:$AU$150,$AV$13:$AV$150,"Servidores requeridos")</f>
        <v>0</v>
      </c>
      <c r="CF13" s="220">
        <f>SUMIFS($AY$13:$AY$150,$AZ$13:$AZ$150,"Servidores requeridos")</f>
        <v>0</v>
      </c>
      <c r="CG13" s="220">
        <f>SUMIFS($BC$13:$BC$150,$BD$13:$BD$150,"Servidores requeridos")</f>
        <v>0</v>
      </c>
      <c r="CH13" s="221">
        <f>SUMIFS($BG$13:$BG$150,$BH$13:$BH$150,"Servidores requeridos")</f>
        <v>0</v>
      </c>
      <c r="CI13" s="221">
        <f>SUMIFS($BK$13:$BK$150,$BL$13:$BL$150,"Servidores requeridos")</f>
        <v>0</v>
      </c>
      <c r="CJ13" s="222"/>
      <c r="CK13" s="222"/>
    </row>
    <row r="14" spans="1:89" s="26" customFormat="1" ht="24.95" customHeight="1" x14ac:dyDescent="0.25">
      <c r="A14" s="24"/>
      <c r="B14" s="338"/>
      <c r="C14" s="560"/>
      <c r="D14" s="561"/>
      <c r="E14" s="561"/>
      <c r="F14" s="562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188"/>
      <c r="V14" s="347" t="str">
        <f t="shared" ref="V14:V15" si="9">+IF((G14)=0," ",IF((G14)&gt;0,G14))</f>
        <v xml:space="preserve"> </v>
      </c>
      <c r="W14" s="347" t="str">
        <f t="shared" ref="W14:W15" si="10">+IF((H14)=0," ",IF((H14)&gt;0,H14))</f>
        <v xml:space="preserve"> </v>
      </c>
      <c r="X14" s="347" t="str">
        <f t="shared" ref="X14:X15" si="11">+IF((I14)=0," ",IF((I14)&gt;0,I14))</f>
        <v xml:space="preserve"> </v>
      </c>
      <c r="Y14" s="347" t="str">
        <f t="shared" ref="Y14:Y15" si="12">+IF((J14)=0," ",IF((J14)&gt;0,J14))</f>
        <v xml:space="preserve"> </v>
      </c>
      <c r="Z14" s="347" t="str">
        <f t="shared" ref="Z14:Z15" si="13">+IF((K14)=0," ",IF((K14)&gt;0,K14))</f>
        <v xml:space="preserve"> </v>
      </c>
      <c r="AA14" s="347" t="str">
        <f t="shared" ref="AA14:AA15" si="14">+IF((L14)=0," ",IF((L14)&gt;0,L14))</f>
        <v xml:space="preserve"> </v>
      </c>
      <c r="AB14" s="97" t="str">
        <f t="shared" si="1"/>
        <v xml:space="preserve"> </v>
      </c>
      <c r="AC14" s="349"/>
      <c r="AD14" s="349"/>
      <c r="AE14" s="349"/>
      <c r="AF14" s="349"/>
      <c r="AG14" s="349"/>
      <c r="AH14" s="349"/>
      <c r="AI14" s="349"/>
      <c r="AJ14" s="21"/>
      <c r="AK14" s="24"/>
      <c r="AL14" s="97" t="str">
        <f t="shared" ref="AL14:AL77" si="15">+IF((AB14)=0," ",IF((AB14)&gt;0,AB14))</f>
        <v xml:space="preserve"> </v>
      </c>
      <c r="AM14" s="69" t="str">
        <f t="shared" ref="AM14:AM77" si="16">+IF((AC14-N14)=0," ",IF((AC14-N14)&lt;0,(AC14-N14)*-1,(AC14-N14)))</f>
        <v xml:space="preserve"> </v>
      </c>
      <c r="AN14" s="85" t="str">
        <f t="shared" ref="AN14:AN77" si="17">+IF((AC14-N14)=0," ",IF((AC14-N14)&lt;-1,"Servidores excedentes",IF((AC14-N14)=1,"Servidor requerido",IF((AC14-N14)=-1,"Servidor excedente",IF((AC14-N14)&gt;1,"Servidores requeridos","")))))</f>
        <v xml:space="preserve"> </v>
      </c>
      <c r="AO14" s="70" t="str">
        <f t="shared" ref="AO14:AO77" si="18">IF(OR(AN14="Servidor excedente",AN14="Servidores excedentes"),"ñ",IF(OR(AN14="Servidores requeridos",AN14="Servidor requerido"),"ò"," "))</f>
        <v xml:space="preserve"> </v>
      </c>
      <c r="AP14" s="342"/>
      <c r="AQ14" s="214" t="str">
        <f t="shared" ref="AQ14:AQ77" si="19">IF((AD14-O14)=0," ",IF((AD14-O14)&lt;0,(AD14-O14)*-1,(AD14-O14)))</f>
        <v xml:space="preserve"> </v>
      </c>
      <c r="AR14" s="215" t="str">
        <f t="shared" ref="AR14:AR77" si="20">+IF((AD14-O14)=0," ",IF((AD14-O14)&lt;-1,"Servidores excedentes",IF((AD14-O14)=1,"Servidor requerido",IF((AD14-O14)=-1,"Servidor excedente",IF((AD14-O14)&gt;1,"Servidores requeridos","")))))</f>
        <v xml:space="preserve"> </v>
      </c>
      <c r="AS14" s="216" t="str">
        <f t="shared" ref="AS14:AS77" si="21">IF(OR(AR14="Servidor excedente",AR14="Servidores excedentes"),"ñ",IF(OR(AR14="Servidores requeridos",AR14="Servidor requerido"),"ò"," "))</f>
        <v xml:space="preserve"> </v>
      </c>
      <c r="AT14" s="343"/>
      <c r="AU14" s="78" t="str">
        <f t="shared" ref="AU14:AU77" si="22">IF((AE14-P14)=0," ",IF((AE14-P14)&lt;0,(AE14-P14)*-1,(AE14-P14)))</f>
        <v xml:space="preserve"> </v>
      </c>
      <c r="AV14" s="87" t="str">
        <f t="shared" ref="AV14:AV77" si="23">+IF((AE14-P14)=0," ", IF((AE14-P14)=-1,"Servidor excedente",IF((AE14-P14)&lt;-1,"Servidores excedentes", IF((AE14-P14)=1,"Servidor requerido", IF((AE14-P14)&gt;1,"Servidores requeridos","")))))</f>
        <v xml:space="preserve"> </v>
      </c>
      <c r="AW14" s="79" t="str">
        <f t="shared" ref="AW14:AW77" si="24">IF(OR(AV14="Servidor excedente",AV14="Servidores excedentes"),"ñ",IF(OR(AV14="Servidores requeridos",AV14="Servidor requerido"),"ò"," "))</f>
        <v xml:space="preserve"> </v>
      </c>
      <c r="AX14" s="344"/>
      <c r="AY14" s="80" t="str">
        <f t="shared" ref="AY14:AY77" si="25">IF((AF14-Q14)=0," ",IF((AF14-Q14)&lt;0,(AF14-Q14)*-1,(AF14-Q14)))</f>
        <v xml:space="preserve"> </v>
      </c>
      <c r="AZ14" s="88" t="str">
        <f t="shared" ref="AZ14:AZ77" si="26">+IF((AF14-Q14)=0," ",IF((AF14-Q14)=1,"Servidor requerido",IF((AF14-Q14)&gt;1,"Servidores requeridos",IF((AF14-Q14)=-1,"Servidor excedente",IF((AF14-Q14)&lt;-1,"Servidores excedentes","")))))</f>
        <v xml:space="preserve"> </v>
      </c>
      <c r="BA14" s="81" t="str">
        <f t="shared" ref="BA14:BA77" si="27">IF(OR(AZ14="Servidor excedente",AZ14="Servidores excedentes"),"ñ",IF(OR(AZ14="Servidores requeridos",AZ14="Servidor requerido"),"ò"," "))</f>
        <v xml:space="preserve"> </v>
      </c>
      <c r="BB14" s="345"/>
      <c r="BC14" s="210" t="str">
        <f t="shared" ref="BC14:BC77" si="28">IF((AG14-R14)=0," ",IF((AG14-R14)&lt;0,(AG14-R14)*-1,(AG14-R14)))</f>
        <v xml:space="preserve"> </v>
      </c>
      <c r="BD14" s="211" t="str">
        <f t="shared" ref="BD14:BD77" si="29">+IF((AG14-R14)=0," ",IF((AG14-R14)=1,"Servidor requerido",IF((AG14-R14)&gt;1,"Servidores requeridos",IF((AG14-R14)=-1,"Servidor excedente",IF((AG14-R14)&lt;-1,"Servidores excedentes","")))))</f>
        <v xml:space="preserve"> </v>
      </c>
      <c r="BE14" s="212" t="str">
        <f t="shared" ref="BE14:BE77" si="30">IF(OR(BD14="Servidor excedente",BD14="Servidores excedentes"),"ñ",IF(OR(BD14="Servidores requeridos",BD14="Servidor requerido"),"ò"," "))</f>
        <v xml:space="preserve"> </v>
      </c>
      <c r="BF14" s="346"/>
      <c r="BG14" s="82" t="str">
        <f t="shared" ref="BG14:BG77" si="31">IF((AH14-S14)=0," ",IF((AH14-S14)&lt;0,(AH14-S14)*-1,(AH14-S14)))</f>
        <v xml:space="preserve"> </v>
      </c>
      <c r="BH14" s="89" t="str">
        <f t="shared" ref="BH14:BH77" si="32">+IF((AH14-S14)=0," ",IF((AH14-S14)=1,"Servidor requerido",IF((AH14-S14)&gt;1,"Servidores requeridos",IF((AH14-S14)=-1,"Servidor excedente",IF((AH14-S14)&lt;-1,"Servidores excedentes","")))))</f>
        <v xml:space="preserve"> </v>
      </c>
      <c r="BI14" s="83" t="str">
        <f t="shared" ref="BI14:BI77" si="33">IF(OR(BH14="Servidor excedente",BH14="Servidores excedentes"),"ñ",IF(OR(BH14="Servidores requeridos",BH14="Servidor requerido"),"ò"," "))</f>
        <v xml:space="preserve"> </v>
      </c>
      <c r="BJ14" s="345"/>
      <c r="BK14" s="236" t="str">
        <f t="shared" ref="BK14:BK77" si="34">IF((AI14-T14)=0," ",IF((AI14-T14)&lt;0,(AI14-T14)*-1,(AI14-T14)))</f>
        <v xml:space="preserve"> </v>
      </c>
      <c r="BL14" s="237" t="str">
        <f t="shared" ref="BL14:BL77" si="35">+IF((AI14-T14)=0," ",IF((AI14-T14)=1,"Servidor requerido",IF((AI14-T14)&gt;1,"Servidores requeridos",IF((AI14-T14)=-1,"Servidor excedente",IF((AI14-T14)&lt;-1,"Servidores excedentes","")))))</f>
        <v xml:space="preserve"> </v>
      </c>
      <c r="BM14" s="238" t="str">
        <f t="shared" ref="BM14:BM77" si="36">IF(OR(BL14="Servidor excedente",BL14="Servidores excedentes"),"ñ",IF(OR(BL14="Servidores requeridos",BL14="Servidor requerido"),"ò"," "))</f>
        <v xml:space="preserve"> </v>
      </c>
      <c r="BN14" s="345"/>
      <c r="BO14" s="27"/>
      <c r="BQ14" s="99" t="str">
        <f t="shared" si="7"/>
        <v xml:space="preserve"> </v>
      </c>
      <c r="BR14" s="99" t="str">
        <f>IF($B14=BR$12,(SUM($G14:$T14))," ")</f>
        <v xml:space="preserve"> </v>
      </c>
      <c r="BS14" s="99" t="str">
        <f t="shared" si="7"/>
        <v xml:space="preserve"> </v>
      </c>
      <c r="BU14" s="99" t="str">
        <f t="shared" si="8"/>
        <v xml:space="preserve"> </v>
      </c>
      <c r="BV14" s="99" t="str">
        <f t="shared" si="8"/>
        <v xml:space="preserve"> </v>
      </c>
      <c r="BW14" s="99" t="str">
        <f t="shared" si="8"/>
        <v xml:space="preserve"> </v>
      </c>
      <c r="BY14" s="22"/>
      <c r="CA14" s="586" t="s">
        <v>223</v>
      </c>
      <c r="CB14" s="586"/>
      <c r="CC14" s="220">
        <f>SUMIFS($AM$13:$AM$150,$AN$13:$AN$150,"Servidor requerido")</f>
        <v>0</v>
      </c>
      <c r="CD14" s="220">
        <f>SUMIFS($AQ$13:$AQ$150,$AR$13:$AR$150,"Servidor requerido")</f>
        <v>0</v>
      </c>
      <c r="CE14" s="220">
        <f>SUMIFS($AU$13:$AU$150,$AV$13:$AV$150,"Servidor requerido")</f>
        <v>0</v>
      </c>
      <c r="CF14" s="220">
        <f>SUMIFS($AY$13:$AY$150,$AZ$13:$AZ$150,"Servidor requerido")</f>
        <v>0</v>
      </c>
      <c r="CG14" s="220">
        <f>SUMIFS($BC$13:$BC$150,$BD$13:$BD$150,"Servidor requerido")</f>
        <v>0</v>
      </c>
      <c r="CH14" s="221">
        <f>SUMIFS($BG$13:$BG$150,$BH$13:$BH$150,"Servidor requerido")</f>
        <v>0</v>
      </c>
      <c r="CI14" s="221">
        <f>SUMIFS($BK$13:$BK$150,$BL$13:$BL$150,"Servidor requerido")</f>
        <v>0</v>
      </c>
      <c r="CJ14" s="222"/>
      <c r="CK14" s="223"/>
    </row>
    <row r="15" spans="1:89" s="26" customFormat="1" ht="24.95" customHeight="1" x14ac:dyDescent="0.25">
      <c r="A15" s="24"/>
      <c r="B15" s="338"/>
      <c r="C15" s="560"/>
      <c r="D15" s="561"/>
      <c r="E15" s="561"/>
      <c r="F15" s="562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188"/>
      <c r="V15" s="347" t="str">
        <f t="shared" si="9"/>
        <v xml:space="preserve"> </v>
      </c>
      <c r="W15" s="347" t="str">
        <f t="shared" si="10"/>
        <v xml:space="preserve"> </v>
      </c>
      <c r="X15" s="347" t="str">
        <f t="shared" si="11"/>
        <v xml:space="preserve"> </v>
      </c>
      <c r="Y15" s="347" t="str">
        <f t="shared" si="12"/>
        <v xml:space="preserve"> </v>
      </c>
      <c r="Z15" s="347" t="str">
        <f t="shared" si="13"/>
        <v xml:space="preserve"> </v>
      </c>
      <c r="AA15" s="347" t="str">
        <f t="shared" si="14"/>
        <v xml:space="preserve"> </v>
      </c>
      <c r="AB15" s="97" t="str">
        <f t="shared" si="1"/>
        <v xml:space="preserve"> </v>
      </c>
      <c r="AC15" s="349"/>
      <c r="AD15" s="349"/>
      <c r="AE15" s="349"/>
      <c r="AF15" s="349"/>
      <c r="AG15" s="349"/>
      <c r="AH15" s="349"/>
      <c r="AI15" s="349"/>
      <c r="AJ15" s="21"/>
      <c r="AK15" s="24"/>
      <c r="AL15" s="97" t="str">
        <f t="shared" si="15"/>
        <v xml:space="preserve"> </v>
      </c>
      <c r="AM15" s="69" t="str">
        <f t="shared" si="16"/>
        <v xml:space="preserve"> </v>
      </c>
      <c r="AN15" s="85" t="str">
        <f t="shared" si="17"/>
        <v xml:space="preserve"> </v>
      </c>
      <c r="AO15" s="70" t="str">
        <f t="shared" si="18"/>
        <v xml:space="preserve"> </v>
      </c>
      <c r="AP15" s="342"/>
      <c r="AQ15" s="214" t="str">
        <f t="shared" si="19"/>
        <v xml:space="preserve"> </v>
      </c>
      <c r="AR15" s="215" t="str">
        <f t="shared" si="20"/>
        <v xml:space="preserve"> </v>
      </c>
      <c r="AS15" s="216" t="str">
        <f t="shared" si="21"/>
        <v xml:space="preserve"> </v>
      </c>
      <c r="AT15" s="343"/>
      <c r="AU15" s="78" t="str">
        <f t="shared" si="22"/>
        <v xml:space="preserve"> </v>
      </c>
      <c r="AV15" s="87" t="str">
        <f t="shared" si="23"/>
        <v xml:space="preserve"> </v>
      </c>
      <c r="AW15" s="79" t="str">
        <f t="shared" si="24"/>
        <v xml:space="preserve"> </v>
      </c>
      <c r="AX15" s="344"/>
      <c r="AY15" s="80" t="str">
        <f t="shared" si="25"/>
        <v xml:space="preserve"> </v>
      </c>
      <c r="AZ15" s="88" t="str">
        <f t="shared" si="26"/>
        <v xml:space="preserve"> </v>
      </c>
      <c r="BA15" s="81" t="str">
        <f t="shared" si="27"/>
        <v xml:space="preserve"> </v>
      </c>
      <c r="BB15" s="345"/>
      <c r="BC15" s="210" t="str">
        <f t="shared" si="28"/>
        <v xml:space="preserve"> </v>
      </c>
      <c r="BD15" s="211" t="str">
        <f t="shared" si="29"/>
        <v xml:space="preserve"> </v>
      </c>
      <c r="BE15" s="212" t="str">
        <f t="shared" si="30"/>
        <v xml:space="preserve"> </v>
      </c>
      <c r="BF15" s="346"/>
      <c r="BG15" s="82" t="str">
        <f t="shared" si="31"/>
        <v xml:space="preserve"> </v>
      </c>
      <c r="BH15" s="89" t="str">
        <f t="shared" si="32"/>
        <v xml:space="preserve"> </v>
      </c>
      <c r="BI15" s="83" t="str">
        <f t="shared" si="33"/>
        <v xml:space="preserve"> </v>
      </c>
      <c r="BJ15" s="345"/>
      <c r="BK15" s="236" t="str">
        <f t="shared" si="34"/>
        <v xml:space="preserve"> </v>
      </c>
      <c r="BL15" s="237" t="str">
        <f t="shared" si="35"/>
        <v xml:space="preserve"> </v>
      </c>
      <c r="BM15" s="238" t="str">
        <f t="shared" si="36"/>
        <v xml:space="preserve"> </v>
      </c>
      <c r="BN15" s="345"/>
      <c r="BO15" s="27"/>
      <c r="BQ15" s="99" t="str">
        <f t="shared" si="7"/>
        <v xml:space="preserve"> </v>
      </c>
      <c r="BR15" s="99" t="str">
        <f t="shared" si="7"/>
        <v xml:space="preserve"> </v>
      </c>
      <c r="BS15" s="99" t="str">
        <f t="shared" si="7"/>
        <v xml:space="preserve"> </v>
      </c>
      <c r="BU15" s="99" t="str">
        <f t="shared" si="8"/>
        <v xml:space="preserve"> </v>
      </c>
      <c r="BV15" s="99" t="str">
        <f t="shared" si="8"/>
        <v xml:space="preserve"> </v>
      </c>
      <c r="BW15" s="99" t="str">
        <f t="shared" si="8"/>
        <v xml:space="preserve"> </v>
      </c>
      <c r="BY15" s="22"/>
      <c r="CA15" s="586" t="s">
        <v>255</v>
      </c>
      <c r="CB15" s="586"/>
      <c r="CC15" s="220">
        <f>SUMIFS($AM$13:$AM$150,$AN$13:$AN$150,"Servidores excedentes")</f>
        <v>0</v>
      </c>
      <c r="CD15" s="220">
        <f>SUMIFS($AQ$13:$AQ$150,$AR$13:$AR$150,"Servidores excedentes")</f>
        <v>0</v>
      </c>
      <c r="CE15" s="220">
        <f>SUMIFS($AU$13:$AU$150,$AV$13:$AV$150,"Servidores excedentes")</f>
        <v>0</v>
      </c>
      <c r="CF15" s="220">
        <f>SUMIFS($AY$13:$AY$150,$AZ$13:$AZ$150,"Servidores excedentes")</f>
        <v>0</v>
      </c>
      <c r="CG15" s="220">
        <f>SUMIFS($BC$13:$BC$150,$BD$13:$BD$150,"Servidores excedentes")</f>
        <v>0</v>
      </c>
      <c r="CH15" s="220">
        <f>SUMIFS($BG$13:$BG$150,$BH$13:$BH$150,"Servidores excedentes")</f>
        <v>0</v>
      </c>
      <c r="CI15" s="220">
        <f>SUMIFS($BK$13:$BK$150,$BL$13:$BL$150,"Servidores excedentes")</f>
        <v>0</v>
      </c>
      <c r="CJ15" s="223"/>
      <c r="CK15" s="223"/>
    </row>
    <row r="16" spans="1:89" s="26" customFormat="1" ht="24.95" customHeight="1" x14ac:dyDescent="0.25">
      <c r="A16" s="24"/>
      <c r="B16" s="338"/>
      <c r="C16" s="560"/>
      <c r="D16" s="561"/>
      <c r="E16" s="561"/>
      <c r="F16" s="562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188"/>
      <c r="V16" s="347" t="str">
        <f t="shared" ref="V16:V77" si="37">+IF((G16)=0," ",IF((G16)&gt;0,G16))</f>
        <v xml:space="preserve"> </v>
      </c>
      <c r="W16" s="347" t="str">
        <f t="shared" ref="W16:W77" si="38">+IF((H16)=0," ",IF((H16)&gt;0,H16))</f>
        <v xml:space="preserve"> </v>
      </c>
      <c r="X16" s="347" t="str">
        <f t="shared" ref="X16:X77" si="39">+IF((I16)=0," ",IF((I16)&gt;0,I16))</f>
        <v xml:space="preserve"> </v>
      </c>
      <c r="Y16" s="347" t="str">
        <f t="shared" ref="Y16:Y77" si="40">+IF((J16)=0," ",IF((J16)&gt;0,J16))</f>
        <v xml:space="preserve"> </v>
      </c>
      <c r="Z16" s="347" t="str">
        <f t="shared" ref="Z16:Z77" si="41">+IF((K16)=0," ",IF((K16)&gt;0,K16))</f>
        <v xml:space="preserve"> </v>
      </c>
      <c r="AA16" s="347" t="str">
        <f t="shared" ref="AA16:AA77" si="42">+IF((L16)=0," ",IF((L16)&gt;0,L16))</f>
        <v xml:space="preserve"> </v>
      </c>
      <c r="AB16" s="97" t="str">
        <f t="shared" si="1"/>
        <v xml:space="preserve"> </v>
      </c>
      <c r="AC16" s="349"/>
      <c r="AD16" s="349"/>
      <c r="AE16" s="349"/>
      <c r="AF16" s="349"/>
      <c r="AG16" s="349"/>
      <c r="AH16" s="349"/>
      <c r="AI16" s="349"/>
      <c r="AJ16" s="21"/>
      <c r="AK16" s="24"/>
      <c r="AL16" s="97" t="str">
        <f t="shared" si="15"/>
        <v xml:space="preserve"> </v>
      </c>
      <c r="AM16" s="69" t="str">
        <f t="shared" si="16"/>
        <v xml:space="preserve"> </v>
      </c>
      <c r="AN16" s="85" t="str">
        <f t="shared" si="17"/>
        <v xml:space="preserve"> </v>
      </c>
      <c r="AO16" s="70" t="str">
        <f t="shared" si="18"/>
        <v xml:space="preserve"> </v>
      </c>
      <c r="AP16" s="342"/>
      <c r="AQ16" s="214" t="str">
        <f t="shared" si="19"/>
        <v xml:space="preserve"> </v>
      </c>
      <c r="AR16" s="215" t="str">
        <f t="shared" si="20"/>
        <v xml:space="preserve"> </v>
      </c>
      <c r="AS16" s="216" t="str">
        <f t="shared" si="21"/>
        <v xml:space="preserve"> </v>
      </c>
      <c r="AT16" s="343"/>
      <c r="AU16" s="78" t="str">
        <f t="shared" si="22"/>
        <v xml:space="preserve"> </v>
      </c>
      <c r="AV16" s="87" t="str">
        <f t="shared" si="23"/>
        <v xml:space="preserve"> </v>
      </c>
      <c r="AW16" s="79" t="str">
        <f t="shared" si="24"/>
        <v xml:space="preserve"> </v>
      </c>
      <c r="AX16" s="344"/>
      <c r="AY16" s="80" t="str">
        <f t="shared" si="25"/>
        <v xml:space="preserve"> </v>
      </c>
      <c r="AZ16" s="88" t="str">
        <f t="shared" si="26"/>
        <v xml:space="preserve"> </v>
      </c>
      <c r="BA16" s="81" t="str">
        <f t="shared" si="27"/>
        <v xml:space="preserve"> </v>
      </c>
      <c r="BB16" s="345"/>
      <c r="BC16" s="210" t="str">
        <f t="shared" si="28"/>
        <v xml:space="preserve"> </v>
      </c>
      <c r="BD16" s="211" t="str">
        <f t="shared" si="29"/>
        <v xml:space="preserve"> </v>
      </c>
      <c r="BE16" s="212" t="str">
        <f t="shared" si="30"/>
        <v xml:space="preserve"> </v>
      </c>
      <c r="BF16" s="346"/>
      <c r="BG16" s="82" t="str">
        <f t="shared" si="31"/>
        <v xml:space="preserve"> </v>
      </c>
      <c r="BH16" s="89" t="str">
        <f t="shared" si="32"/>
        <v xml:space="preserve"> </v>
      </c>
      <c r="BI16" s="83" t="str">
        <f t="shared" si="33"/>
        <v xml:space="preserve"> </v>
      </c>
      <c r="BJ16" s="345"/>
      <c r="BK16" s="236" t="str">
        <f t="shared" si="34"/>
        <v xml:space="preserve"> </v>
      </c>
      <c r="BL16" s="237" t="str">
        <f t="shared" si="35"/>
        <v xml:space="preserve"> </v>
      </c>
      <c r="BM16" s="238" t="str">
        <f t="shared" si="36"/>
        <v xml:space="preserve"> </v>
      </c>
      <c r="BN16" s="345"/>
      <c r="BO16" s="27"/>
      <c r="BQ16" s="99" t="str">
        <f t="shared" si="7"/>
        <v xml:space="preserve"> </v>
      </c>
      <c r="BR16" s="99" t="str">
        <f t="shared" si="7"/>
        <v xml:space="preserve"> </v>
      </c>
      <c r="BS16" s="99" t="str">
        <f t="shared" si="7"/>
        <v xml:space="preserve"> </v>
      </c>
      <c r="BU16" s="99" t="str">
        <f t="shared" si="8"/>
        <v xml:space="preserve"> </v>
      </c>
      <c r="BV16" s="99" t="str">
        <f t="shared" si="8"/>
        <v xml:space="preserve"> </v>
      </c>
      <c r="BW16" s="99" t="str">
        <f t="shared" si="8"/>
        <v xml:space="preserve"> </v>
      </c>
      <c r="BY16" s="22"/>
      <c r="CA16" s="586" t="s">
        <v>224</v>
      </c>
      <c r="CB16" s="586"/>
      <c r="CC16" s="220">
        <f>SUMIFS($AM$13:$AM$150,$AN$13:$AN$150,"Servidor excedente")</f>
        <v>0</v>
      </c>
      <c r="CD16" s="220">
        <f>SUMIFS($AQ$13:$AQ$150,$AR$13:$AR$150,"Servidor excedente")</f>
        <v>0</v>
      </c>
      <c r="CE16" s="220">
        <f>SUMIFS($AU$13:$AU$150,$AV$13:$AV$150,"Servidor excedente")</f>
        <v>0</v>
      </c>
      <c r="CF16" s="220">
        <f>SUMIFS($AY$13:$AY$150,$AZ$13:$AZ$150,"Servidor excedente")</f>
        <v>0</v>
      </c>
      <c r="CG16" s="220">
        <f>SUMIFS($BC$13:$BC$150,$BD$13:$BD$150,"Servidor excedente")</f>
        <v>0</v>
      </c>
      <c r="CH16" s="221">
        <f>SUMIFS($BG$13:$BG$150,$BH$13:$BH$150,"Servidor excedente")</f>
        <v>0</v>
      </c>
      <c r="CI16" s="221">
        <f>SUMIFS($BK$13:$BK$150,$BL$13:$BL$150,"Servidor excedente")</f>
        <v>0</v>
      </c>
      <c r="CJ16" s="223"/>
    </row>
    <row r="17" spans="1:87" s="26" customFormat="1" ht="24.95" customHeight="1" x14ac:dyDescent="0.25">
      <c r="A17" s="24"/>
      <c r="B17" s="338"/>
      <c r="C17" s="560"/>
      <c r="D17" s="561"/>
      <c r="E17" s="561"/>
      <c r="F17" s="562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188"/>
      <c r="V17" s="347" t="str">
        <f t="shared" si="37"/>
        <v xml:space="preserve"> </v>
      </c>
      <c r="W17" s="347" t="str">
        <f t="shared" si="38"/>
        <v xml:space="preserve"> </v>
      </c>
      <c r="X17" s="347" t="str">
        <f t="shared" si="39"/>
        <v xml:space="preserve"> </v>
      </c>
      <c r="Y17" s="347" t="str">
        <f t="shared" si="40"/>
        <v xml:space="preserve"> </v>
      </c>
      <c r="Z17" s="347" t="str">
        <f t="shared" si="41"/>
        <v xml:space="preserve"> </v>
      </c>
      <c r="AA17" s="347" t="str">
        <f t="shared" si="42"/>
        <v xml:space="preserve"> </v>
      </c>
      <c r="AB17" s="97" t="str">
        <f t="shared" si="1"/>
        <v xml:space="preserve"> </v>
      </c>
      <c r="AC17" s="349"/>
      <c r="AD17" s="349"/>
      <c r="AE17" s="349"/>
      <c r="AF17" s="349"/>
      <c r="AG17" s="349"/>
      <c r="AH17" s="349"/>
      <c r="AI17" s="349"/>
      <c r="AJ17" s="21"/>
      <c r="AK17" s="24"/>
      <c r="AL17" s="97" t="str">
        <f t="shared" si="15"/>
        <v xml:space="preserve"> </v>
      </c>
      <c r="AM17" s="69" t="str">
        <f t="shared" si="16"/>
        <v xml:space="preserve"> </v>
      </c>
      <c r="AN17" s="85" t="str">
        <f t="shared" si="17"/>
        <v xml:space="preserve"> </v>
      </c>
      <c r="AO17" s="70" t="str">
        <f t="shared" si="18"/>
        <v xml:space="preserve"> </v>
      </c>
      <c r="AP17" s="342"/>
      <c r="AQ17" s="214" t="str">
        <f t="shared" si="19"/>
        <v xml:space="preserve"> </v>
      </c>
      <c r="AR17" s="215" t="str">
        <f t="shared" si="20"/>
        <v xml:space="preserve"> </v>
      </c>
      <c r="AS17" s="216" t="str">
        <f t="shared" si="21"/>
        <v xml:space="preserve"> </v>
      </c>
      <c r="AT17" s="343"/>
      <c r="AU17" s="78" t="str">
        <f t="shared" si="22"/>
        <v xml:space="preserve"> </v>
      </c>
      <c r="AV17" s="87" t="str">
        <f t="shared" si="23"/>
        <v xml:space="preserve"> </v>
      </c>
      <c r="AW17" s="79" t="str">
        <f t="shared" si="24"/>
        <v xml:space="preserve"> </v>
      </c>
      <c r="AX17" s="344"/>
      <c r="AY17" s="80" t="str">
        <f t="shared" si="25"/>
        <v xml:space="preserve"> </v>
      </c>
      <c r="AZ17" s="88" t="str">
        <f t="shared" si="26"/>
        <v xml:space="preserve"> </v>
      </c>
      <c r="BA17" s="81" t="str">
        <f t="shared" si="27"/>
        <v xml:space="preserve"> </v>
      </c>
      <c r="BB17" s="345"/>
      <c r="BC17" s="210" t="str">
        <f t="shared" si="28"/>
        <v xml:space="preserve"> </v>
      </c>
      <c r="BD17" s="211" t="str">
        <f t="shared" si="29"/>
        <v xml:space="preserve"> </v>
      </c>
      <c r="BE17" s="212" t="str">
        <f t="shared" si="30"/>
        <v xml:space="preserve"> </v>
      </c>
      <c r="BF17" s="346"/>
      <c r="BG17" s="82" t="str">
        <f t="shared" si="31"/>
        <v xml:space="preserve"> </v>
      </c>
      <c r="BH17" s="89" t="str">
        <f t="shared" si="32"/>
        <v xml:space="preserve"> </v>
      </c>
      <c r="BI17" s="83" t="str">
        <f t="shared" si="33"/>
        <v xml:space="preserve"> </v>
      </c>
      <c r="BJ17" s="345"/>
      <c r="BK17" s="236" t="str">
        <f t="shared" si="34"/>
        <v xml:space="preserve"> </v>
      </c>
      <c r="BL17" s="237" t="str">
        <f t="shared" si="35"/>
        <v xml:space="preserve"> </v>
      </c>
      <c r="BM17" s="238" t="str">
        <f t="shared" si="36"/>
        <v xml:space="preserve"> </v>
      </c>
      <c r="BN17" s="345"/>
      <c r="BO17" s="27"/>
      <c r="BQ17" s="99" t="str">
        <f t="shared" si="7"/>
        <v xml:space="preserve"> </v>
      </c>
      <c r="BR17" s="99" t="str">
        <f t="shared" si="7"/>
        <v xml:space="preserve"> </v>
      </c>
      <c r="BS17" s="99" t="str">
        <f t="shared" si="7"/>
        <v xml:space="preserve"> </v>
      </c>
      <c r="BU17" s="99" t="str">
        <f t="shared" si="8"/>
        <v xml:space="preserve"> </v>
      </c>
      <c r="BV17" s="99" t="str">
        <f t="shared" si="8"/>
        <v xml:space="preserve"> </v>
      </c>
      <c r="BW17" s="99" t="str">
        <f t="shared" si="8"/>
        <v xml:space="preserve"> </v>
      </c>
      <c r="BY17" s="22"/>
      <c r="CI17" s="28"/>
    </row>
    <row r="18" spans="1:87" s="26" customFormat="1" ht="24.95" customHeight="1" x14ac:dyDescent="0.25">
      <c r="A18" s="24"/>
      <c r="B18" s="338"/>
      <c r="C18" s="560"/>
      <c r="D18" s="561"/>
      <c r="E18" s="561"/>
      <c r="F18" s="562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188"/>
      <c r="V18" s="347" t="str">
        <f t="shared" si="37"/>
        <v xml:space="preserve"> </v>
      </c>
      <c r="W18" s="347" t="str">
        <f t="shared" si="38"/>
        <v xml:space="preserve"> </v>
      </c>
      <c r="X18" s="347" t="str">
        <f t="shared" si="39"/>
        <v xml:space="preserve"> </v>
      </c>
      <c r="Y18" s="347" t="str">
        <f t="shared" si="40"/>
        <v xml:space="preserve"> </v>
      </c>
      <c r="Z18" s="347" t="str">
        <f t="shared" si="41"/>
        <v xml:space="preserve"> </v>
      </c>
      <c r="AA18" s="347" t="str">
        <f t="shared" si="42"/>
        <v xml:space="preserve"> </v>
      </c>
      <c r="AB18" s="97" t="str">
        <f t="shared" si="1"/>
        <v xml:space="preserve"> </v>
      </c>
      <c r="AC18" s="349"/>
      <c r="AD18" s="349"/>
      <c r="AE18" s="349"/>
      <c r="AF18" s="349"/>
      <c r="AG18" s="349"/>
      <c r="AH18" s="349"/>
      <c r="AI18" s="349"/>
      <c r="AJ18" s="21"/>
      <c r="AK18" s="24"/>
      <c r="AL18" s="97" t="str">
        <f t="shared" si="15"/>
        <v xml:space="preserve"> </v>
      </c>
      <c r="AM18" s="69" t="str">
        <f t="shared" si="16"/>
        <v xml:space="preserve"> </v>
      </c>
      <c r="AN18" s="85" t="str">
        <f t="shared" si="17"/>
        <v xml:space="preserve"> </v>
      </c>
      <c r="AO18" s="70" t="str">
        <f t="shared" si="18"/>
        <v xml:space="preserve"> </v>
      </c>
      <c r="AP18" s="342"/>
      <c r="AQ18" s="214" t="str">
        <f t="shared" si="19"/>
        <v xml:space="preserve"> </v>
      </c>
      <c r="AR18" s="215" t="str">
        <f t="shared" si="20"/>
        <v xml:space="preserve"> </v>
      </c>
      <c r="AS18" s="216" t="str">
        <f t="shared" si="21"/>
        <v xml:space="preserve"> </v>
      </c>
      <c r="AT18" s="343"/>
      <c r="AU18" s="78" t="str">
        <f t="shared" si="22"/>
        <v xml:space="preserve"> </v>
      </c>
      <c r="AV18" s="87" t="str">
        <f t="shared" si="23"/>
        <v xml:space="preserve"> </v>
      </c>
      <c r="AW18" s="79" t="str">
        <f t="shared" si="24"/>
        <v xml:space="preserve"> </v>
      </c>
      <c r="AX18" s="344"/>
      <c r="AY18" s="80" t="str">
        <f t="shared" si="25"/>
        <v xml:space="preserve"> </v>
      </c>
      <c r="AZ18" s="88" t="str">
        <f t="shared" si="26"/>
        <v xml:space="preserve"> </v>
      </c>
      <c r="BA18" s="81" t="str">
        <f t="shared" si="27"/>
        <v xml:space="preserve"> </v>
      </c>
      <c r="BB18" s="345"/>
      <c r="BC18" s="210" t="str">
        <f t="shared" si="28"/>
        <v xml:space="preserve"> </v>
      </c>
      <c r="BD18" s="211" t="str">
        <f t="shared" si="29"/>
        <v xml:space="preserve"> </v>
      </c>
      <c r="BE18" s="212" t="str">
        <f t="shared" si="30"/>
        <v xml:space="preserve"> </v>
      </c>
      <c r="BF18" s="346"/>
      <c r="BG18" s="82" t="str">
        <f t="shared" si="31"/>
        <v xml:space="preserve"> </v>
      </c>
      <c r="BH18" s="89" t="str">
        <f t="shared" si="32"/>
        <v xml:space="preserve"> </v>
      </c>
      <c r="BI18" s="83" t="str">
        <f t="shared" si="33"/>
        <v xml:space="preserve"> </v>
      </c>
      <c r="BJ18" s="345"/>
      <c r="BK18" s="236" t="str">
        <f t="shared" si="34"/>
        <v xml:space="preserve"> </v>
      </c>
      <c r="BL18" s="237" t="str">
        <f t="shared" si="35"/>
        <v xml:space="preserve"> </v>
      </c>
      <c r="BM18" s="238" t="str">
        <f t="shared" si="36"/>
        <v xml:space="preserve"> </v>
      </c>
      <c r="BN18" s="345"/>
      <c r="BO18" s="27"/>
      <c r="BQ18" s="99" t="str">
        <f t="shared" si="7"/>
        <v xml:space="preserve"> </v>
      </c>
      <c r="BR18" s="99" t="str">
        <f t="shared" si="7"/>
        <v xml:space="preserve"> </v>
      </c>
      <c r="BS18" s="99" t="str">
        <f t="shared" si="7"/>
        <v xml:space="preserve"> </v>
      </c>
      <c r="BU18" s="99" t="str">
        <f t="shared" si="8"/>
        <v xml:space="preserve"> </v>
      </c>
      <c r="BV18" s="99" t="str">
        <f t="shared" si="8"/>
        <v xml:space="preserve"> </v>
      </c>
      <c r="BW18" s="99" t="str">
        <f t="shared" si="8"/>
        <v xml:space="preserve"> </v>
      </c>
      <c r="BY18" s="22"/>
      <c r="CA18" s="589" t="s">
        <v>225</v>
      </c>
      <c r="CB18" s="589"/>
      <c r="CC18" s="188">
        <f>SUM($CC$13:$CC$14)</f>
        <v>0</v>
      </c>
      <c r="CD18" s="188">
        <f>SUM($CD$13:$CD$14)</f>
        <v>0</v>
      </c>
      <c r="CE18" s="188">
        <f>SUM($CE$13:$CE$14)</f>
        <v>0</v>
      </c>
      <c r="CF18" s="188">
        <f>SUM($CF$13:$CF$14)</f>
        <v>0</v>
      </c>
      <c r="CG18" s="188">
        <f>SUM($CG$13:$CG$14)</f>
        <v>0</v>
      </c>
      <c r="CH18" s="188">
        <f>SUM($CH$13:$CH$14)</f>
        <v>0</v>
      </c>
      <c r="CI18" s="188">
        <f>SUM($CI$13:$CI$14)</f>
        <v>0</v>
      </c>
    </row>
    <row r="19" spans="1:87" s="26" customFormat="1" ht="24.95" customHeight="1" x14ac:dyDescent="0.25">
      <c r="A19" s="24"/>
      <c r="B19" s="338"/>
      <c r="C19" s="560"/>
      <c r="D19" s="561"/>
      <c r="E19" s="561"/>
      <c r="F19" s="562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188"/>
      <c r="V19" s="347" t="str">
        <f t="shared" si="37"/>
        <v xml:space="preserve"> </v>
      </c>
      <c r="W19" s="347" t="str">
        <f t="shared" si="38"/>
        <v xml:space="preserve"> </v>
      </c>
      <c r="X19" s="347" t="str">
        <f t="shared" si="39"/>
        <v xml:space="preserve"> </v>
      </c>
      <c r="Y19" s="347" t="str">
        <f t="shared" si="40"/>
        <v xml:space="preserve"> </v>
      </c>
      <c r="Z19" s="347" t="str">
        <f t="shared" si="41"/>
        <v xml:space="preserve"> </v>
      </c>
      <c r="AA19" s="347" t="str">
        <f t="shared" si="42"/>
        <v xml:space="preserve"> </v>
      </c>
      <c r="AB19" s="97" t="str">
        <f t="shared" si="1"/>
        <v xml:space="preserve"> </v>
      </c>
      <c r="AC19" s="349"/>
      <c r="AD19" s="349"/>
      <c r="AE19" s="349"/>
      <c r="AF19" s="349"/>
      <c r="AG19" s="349"/>
      <c r="AH19" s="349"/>
      <c r="AI19" s="349"/>
      <c r="AJ19" s="21"/>
      <c r="AK19" s="24"/>
      <c r="AL19" s="97" t="str">
        <f t="shared" si="15"/>
        <v xml:space="preserve"> </v>
      </c>
      <c r="AM19" s="69" t="str">
        <f t="shared" si="16"/>
        <v xml:space="preserve"> </v>
      </c>
      <c r="AN19" s="85" t="str">
        <f t="shared" si="17"/>
        <v xml:space="preserve"> </v>
      </c>
      <c r="AO19" s="70" t="str">
        <f t="shared" si="18"/>
        <v xml:space="preserve"> </v>
      </c>
      <c r="AP19" s="342"/>
      <c r="AQ19" s="214" t="str">
        <f t="shared" si="19"/>
        <v xml:space="preserve"> </v>
      </c>
      <c r="AR19" s="215" t="str">
        <f t="shared" si="20"/>
        <v xml:space="preserve"> </v>
      </c>
      <c r="AS19" s="216" t="str">
        <f t="shared" si="21"/>
        <v xml:space="preserve"> </v>
      </c>
      <c r="AT19" s="343"/>
      <c r="AU19" s="78" t="str">
        <f t="shared" si="22"/>
        <v xml:space="preserve"> </v>
      </c>
      <c r="AV19" s="87" t="str">
        <f t="shared" si="23"/>
        <v xml:space="preserve"> </v>
      </c>
      <c r="AW19" s="79" t="str">
        <f t="shared" si="24"/>
        <v xml:space="preserve"> </v>
      </c>
      <c r="AX19" s="344"/>
      <c r="AY19" s="80" t="str">
        <f t="shared" si="25"/>
        <v xml:space="preserve"> </v>
      </c>
      <c r="AZ19" s="88" t="str">
        <f t="shared" si="26"/>
        <v xml:space="preserve"> </v>
      </c>
      <c r="BA19" s="81" t="str">
        <f t="shared" si="27"/>
        <v xml:space="preserve"> </v>
      </c>
      <c r="BB19" s="345"/>
      <c r="BC19" s="210" t="str">
        <f t="shared" si="28"/>
        <v xml:space="preserve"> </v>
      </c>
      <c r="BD19" s="211" t="str">
        <f t="shared" si="29"/>
        <v xml:space="preserve"> </v>
      </c>
      <c r="BE19" s="212" t="str">
        <f t="shared" si="30"/>
        <v xml:space="preserve"> </v>
      </c>
      <c r="BF19" s="346"/>
      <c r="BG19" s="82" t="str">
        <f t="shared" si="31"/>
        <v xml:space="preserve"> </v>
      </c>
      <c r="BH19" s="89" t="str">
        <f t="shared" si="32"/>
        <v xml:space="preserve"> </v>
      </c>
      <c r="BI19" s="83" t="str">
        <f t="shared" si="33"/>
        <v xml:space="preserve"> </v>
      </c>
      <c r="BJ19" s="345"/>
      <c r="BK19" s="236" t="str">
        <f t="shared" si="34"/>
        <v xml:space="preserve"> </v>
      </c>
      <c r="BL19" s="237" t="str">
        <f t="shared" si="35"/>
        <v xml:space="preserve"> </v>
      </c>
      <c r="BM19" s="238" t="str">
        <f t="shared" si="36"/>
        <v xml:space="preserve"> </v>
      </c>
      <c r="BN19" s="345"/>
      <c r="BO19" s="27"/>
      <c r="BQ19" s="99" t="str">
        <f t="shared" si="7"/>
        <v xml:space="preserve"> </v>
      </c>
      <c r="BR19" s="99" t="str">
        <f t="shared" si="7"/>
        <v xml:space="preserve"> </v>
      </c>
      <c r="BS19" s="99" t="str">
        <f t="shared" si="7"/>
        <v xml:space="preserve"> </v>
      </c>
      <c r="BU19" s="99" t="str">
        <f t="shared" si="8"/>
        <v xml:space="preserve"> </v>
      </c>
      <c r="BV19" s="99" t="str">
        <f t="shared" si="8"/>
        <v xml:space="preserve"> </v>
      </c>
      <c r="BW19" s="99" t="str">
        <f t="shared" si="8"/>
        <v xml:space="preserve"> </v>
      </c>
      <c r="BY19" s="22"/>
      <c r="CA19" s="589" t="s">
        <v>226</v>
      </c>
      <c r="CB19" s="589"/>
      <c r="CC19" s="188">
        <f>SUM($CC$15:$CC$16)</f>
        <v>0</v>
      </c>
      <c r="CD19" s="188">
        <f>SUM($CD$15:$CD$16)</f>
        <v>0</v>
      </c>
      <c r="CE19" s="188">
        <f>SUM($CE$15:$CE$16)</f>
        <v>0</v>
      </c>
      <c r="CF19" s="188">
        <f>SUM($CF$15:$CF$16)</f>
        <v>0</v>
      </c>
      <c r="CG19" s="188">
        <f>SUM($CG$15:$CG$16)</f>
        <v>0</v>
      </c>
      <c r="CH19" s="188">
        <f>SUM($CH$15:$CH$16)</f>
        <v>0</v>
      </c>
      <c r="CI19" s="188">
        <f>SUM($CI$15:$CI$16)</f>
        <v>0</v>
      </c>
    </row>
    <row r="20" spans="1:87" s="26" customFormat="1" ht="24.95" customHeight="1" x14ac:dyDescent="0.25">
      <c r="A20" s="24"/>
      <c r="B20" s="338"/>
      <c r="C20" s="560"/>
      <c r="D20" s="561"/>
      <c r="E20" s="561"/>
      <c r="F20" s="562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188"/>
      <c r="V20" s="347" t="str">
        <f t="shared" si="37"/>
        <v xml:space="preserve"> </v>
      </c>
      <c r="W20" s="347" t="str">
        <f t="shared" si="38"/>
        <v xml:space="preserve"> </v>
      </c>
      <c r="X20" s="347" t="str">
        <f t="shared" si="39"/>
        <v xml:space="preserve"> </v>
      </c>
      <c r="Y20" s="347" t="str">
        <f t="shared" si="40"/>
        <v xml:space="preserve"> </v>
      </c>
      <c r="Z20" s="347" t="str">
        <f t="shared" si="41"/>
        <v xml:space="preserve"> </v>
      </c>
      <c r="AA20" s="347" t="str">
        <f t="shared" si="42"/>
        <v xml:space="preserve"> </v>
      </c>
      <c r="AB20" s="97" t="str">
        <f t="shared" si="1"/>
        <v xml:space="preserve"> </v>
      </c>
      <c r="AC20" s="349"/>
      <c r="AD20" s="349"/>
      <c r="AE20" s="349"/>
      <c r="AF20" s="349"/>
      <c r="AG20" s="349"/>
      <c r="AH20" s="349"/>
      <c r="AI20" s="349"/>
      <c r="AJ20" s="21"/>
      <c r="AK20" s="24"/>
      <c r="AL20" s="97" t="str">
        <f t="shared" si="15"/>
        <v xml:space="preserve"> </v>
      </c>
      <c r="AM20" s="69" t="str">
        <f t="shared" si="16"/>
        <v xml:space="preserve"> </v>
      </c>
      <c r="AN20" s="85" t="str">
        <f t="shared" si="17"/>
        <v xml:space="preserve"> </v>
      </c>
      <c r="AO20" s="70" t="str">
        <f t="shared" si="18"/>
        <v xml:space="preserve"> </v>
      </c>
      <c r="AP20" s="342"/>
      <c r="AQ20" s="214" t="str">
        <f t="shared" si="19"/>
        <v xml:space="preserve"> </v>
      </c>
      <c r="AR20" s="215" t="str">
        <f t="shared" si="20"/>
        <v xml:space="preserve"> </v>
      </c>
      <c r="AS20" s="216" t="str">
        <f t="shared" si="21"/>
        <v xml:space="preserve"> </v>
      </c>
      <c r="AT20" s="343"/>
      <c r="AU20" s="78" t="str">
        <f t="shared" si="22"/>
        <v xml:space="preserve"> </v>
      </c>
      <c r="AV20" s="87" t="str">
        <f t="shared" si="23"/>
        <v xml:space="preserve"> </v>
      </c>
      <c r="AW20" s="79" t="str">
        <f t="shared" si="24"/>
        <v xml:space="preserve"> </v>
      </c>
      <c r="AX20" s="344"/>
      <c r="AY20" s="80" t="str">
        <f t="shared" si="25"/>
        <v xml:space="preserve"> </v>
      </c>
      <c r="AZ20" s="88" t="str">
        <f t="shared" si="26"/>
        <v xml:space="preserve"> </v>
      </c>
      <c r="BA20" s="81" t="str">
        <f t="shared" si="27"/>
        <v xml:space="preserve"> </v>
      </c>
      <c r="BB20" s="345"/>
      <c r="BC20" s="210" t="str">
        <f t="shared" si="28"/>
        <v xml:space="preserve"> </v>
      </c>
      <c r="BD20" s="211" t="str">
        <f t="shared" si="29"/>
        <v xml:space="preserve"> </v>
      </c>
      <c r="BE20" s="212" t="str">
        <f t="shared" si="30"/>
        <v xml:space="preserve"> </v>
      </c>
      <c r="BF20" s="346"/>
      <c r="BG20" s="82" t="str">
        <f t="shared" si="31"/>
        <v xml:space="preserve"> </v>
      </c>
      <c r="BH20" s="89" t="str">
        <f t="shared" si="32"/>
        <v xml:space="preserve"> </v>
      </c>
      <c r="BI20" s="83" t="str">
        <f t="shared" si="33"/>
        <v xml:space="preserve"> </v>
      </c>
      <c r="BJ20" s="345"/>
      <c r="BK20" s="236" t="str">
        <f t="shared" si="34"/>
        <v xml:space="preserve"> </v>
      </c>
      <c r="BL20" s="237" t="str">
        <f t="shared" si="35"/>
        <v xml:space="preserve"> </v>
      </c>
      <c r="BM20" s="238" t="str">
        <f t="shared" si="36"/>
        <v xml:space="preserve"> </v>
      </c>
      <c r="BN20" s="345"/>
      <c r="BO20" s="27"/>
      <c r="BQ20" s="99" t="str">
        <f t="shared" si="7"/>
        <v xml:space="preserve"> </v>
      </c>
      <c r="BR20" s="99" t="str">
        <f t="shared" si="7"/>
        <v xml:space="preserve"> </v>
      </c>
      <c r="BS20" s="99" t="str">
        <f t="shared" si="7"/>
        <v xml:space="preserve"> </v>
      </c>
      <c r="BU20" s="99" t="str">
        <f t="shared" si="8"/>
        <v xml:space="preserve"> </v>
      </c>
      <c r="BV20" s="99" t="str">
        <f t="shared" si="8"/>
        <v xml:space="preserve"> </v>
      </c>
      <c r="BW20" s="99" t="str">
        <f t="shared" si="8"/>
        <v xml:space="preserve"> </v>
      </c>
      <c r="BY20" s="22"/>
      <c r="CI20" s="28"/>
    </row>
    <row r="21" spans="1:87" s="26" customFormat="1" ht="24.95" customHeight="1" x14ac:dyDescent="0.25">
      <c r="A21" s="24"/>
      <c r="B21" s="338"/>
      <c r="C21" s="560"/>
      <c r="D21" s="561"/>
      <c r="E21" s="561"/>
      <c r="F21" s="562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188"/>
      <c r="V21" s="347" t="str">
        <f t="shared" si="37"/>
        <v xml:space="preserve"> </v>
      </c>
      <c r="W21" s="347" t="str">
        <f t="shared" si="38"/>
        <v xml:space="preserve"> </v>
      </c>
      <c r="X21" s="347" t="str">
        <f t="shared" si="39"/>
        <v xml:space="preserve"> </v>
      </c>
      <c r="Y21" s="347" t="str">
        <f t="shared" si="40"/>
        <v xml:space="preserve"> </v>
      </c>
      <c r="Z21" s="347" t="str">
        <f t="shared" si="41"/>
        <v xml:space="preserve"> </v>
      </c>
      <c r="AA21" s="347" t="str">
        <f t="shared" si="42"/>
        <v xml:space="preserve"> </v>
      </c>
      <c r="AB21" s="97" t="str">
        <f t="shared" si="1"/>
        <v xml:space="preserve"> </v>
      </c>
      <c r="AC21" s="349"/>
      <c r="AD21" s="349"/>
      <c r="AE21" s="349"/>
      <c r="AF21" s="349"/>
      <c r="AG21" s="349"/>
      <c r="AH21" s="349"/>
      <c r="AI21" s="349"/>
      <c r="AJ21" s="21"/>
      <c r="AK21" s="24"/>
      <c r="AL21" s="97" t="str">
        <f t="shared" si="15"/>
        <v xml:space="preserve"> </v>
      </c>
      <c r="AM21" s="69" t="str">
        <f t="shared" si="16"/>
        <v xml:space="preserve"> </v>
      </c>
      <c r="AN21" s="85" t="str">
        <f t="shared" si="17"/>
        <v xml:space="preserve"> </v>
      </c>
      <c r="AO21" s="70" t="str">
        <f t="shared" si="18"/>
        <v xml:space="preserve"> </v>
      </c>
      <c r="AP21" s="342"/>
      <c r="AQ21" s="214" t="str">
        <f t="shared" si="19"/>
        <v xml:space="preserve"> </v>
      </c>
      <c r="AR21" s="215" t="str">
        <f t="shared" si="20"/>
        <v xml:space="preserve"> </v>
      </c>
      <c r="AS21" s="216" t="str">
        <f t="shared" si="21"/>
        <v xml:space="preserve"> </v>
      </c>
      <c r="AT21" s="343"/>
      <c r="AU21" s="78" t="str">
        <f t="shared" si="22"/>
        <v xml:space="preserve"> </v>
      </c>
      <c r="AV21" s="87" t="str">
        <f t="shared" si="23"/>
        <v xml:space="preserve"> </v>
      </c>
      <c r="AW21" s="79" t="str">
        <f t="shared" si="24"/>
        <v xml:space="preserve"> </v>
      </c>
      <c r="AX21" s="344"/>
      <c r="AY21" s="80" t="str">
        <f t="shared" si="25"/>
        <v xml:space="preserve"> </v>
      </c>
      <c r="AZ21" s="88" t="str">
        <f t="shared" si="26"/>
        <v xml:space="preserve"> </v>
      </c>
      <c r="BA21" s="81" t="str">
        <f t="shared" si="27"/>
        <v xml:space="preserve"> </v>
      </c>
      <c r="BB21" s="345"/>
      <c r="BC21" s="210" t="str">
        <f t="shared" si="28"/>
        <v xml:space="preserve"> </v>
      </c>
      <c r="BD21" s="211" t="str">
        <f t="shared" si="29"/>
        <v xml:space="preserve"> </v>
      </c>
      <c r="BE21" s="212" t="str">
        <f t="shared" si="30"/>
        <v xml:space="preserve"> </v>
      </c>
      <c r="BF21" s="346"/>
      <c r="BG21" s="82" t="str">
        <f t="shared" si="31"/>
        <v xml:space="preserve"> </v>
      </c>
      <c r="BH21" s="89" t="str">
        <f t="shared" si="32"/>
        <v xml:space="preserve"> </v>
      </c>
      <c r="BI21" s="83" t="str">
        <f t="shared" si="33"/>
        <v xml:space="preserve"> </v>
      </c>
      <c r="BJ21" s="345"/>
      <c r="BK21" s="236" t="str">
        <f t="shared" si="34"/>
        <v xml:space="preserve"> </v>
      </c>
      <c r="BL21" s="237" t="str">
        <f t="shared" si="35"/>
        <v xml:space="preserve"> </v>
      </c>
      <c r="BM21" s="238" t="str">
        <f t="shared" si="36"/>
        <v xml:space="preserve"> </v>
      </c>
      <c r="BN21" s="345"/>
      <c r="BO21" s="27"/>
      <c r="BQ21" s="99" t="str">
        <f t="shared" si="7"/>
        <v xml:space="preserve"> </v>
      </c>
      <c r="BR21" s="99" t="str">
        <f t="shared" si="7"/>
        <v xml:space="preserve"> </v>
      </c>
      <c r="BS21" s="99" t="str">
        <f t="shared" si="7"/>
        <v xml:space="preserve"> </v>
      </c>
      <c r="BU21" s="99" t="str">
        <f t="shared" si="8"/>
        <v xml:space="preserve"> </v>
      </c>
      <c r="BV21" s="99" t="str">
        <f t="shared" si="8"/>
        <v xml:space="preserve"> </v>
      </c>
      <c r="BW21" s="99" t="str">
        <f t="shared" si="8"/>
        <v xml:space="preserve"> </v>
      </c>
      <c r="BY21" s="22"/>
      <c r="CI21" s="28"/>
    </row>
    <row r="22" spans="1:87" s="26" customFormat="1" ht="24.95" customHeight="1" x14ac:dyDescent="0.25">
      <c r="A22" s="24"/>
      <c r="B22" s="338"/>
      <c r="C22" s="560"/>
      <c r="D22" s="561"/>
      <c r="E22" s="561"/>
      <c r="F22" s="562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188"/>
      <c r="V22" s="347" t="str">
        <f t="shared" si="37"/>
        <v xml:space="preserve"> </v>
      </c>
      <c r="W22" s="347" t="str">
        <f t="shared" si="38"/>
        <v xml:space="preserve"> </v>
      </c>
      <c r="X22" s="347" t="str">
        <f t="shared" si="39"/>
        <v xml:space="preserve"> </v>
      </c>
      <c r="Y22" s="347" t="str">
        <f t="shared" si="40"/>
        <v xml:space="preserve"> </v>
      </c>
      <c r="Z22" s="347" t="str">
        <f t="shared" si="41"/>
        <v xml:space="preserve"> </v>
      </c>
      <c r="AA22" s="347" t="str">
        <f t="shared" si="42"/>
        <v xml:space="preserve"> </v>
      </c>
      <c r="AB22" s="97" t="str">
        <f t="shared" si="1"/>
        <v xml:space="preserve"> </v>
      </c>
      <c r="AC22" s="349"/>
      <c r="AD22" s="349"/>
      <c r="AE22" s="349"/>
      <c r="AF22" s="349"/>
      <c r="AG22" s="349"/>
      <c r="AH22" s="349"/>
      <c r="AI22" s="349"/>
      <c r="AJ22" s="21"/>
      <c r="AK22" s="24"/>
      <c r="AL22" s="97" t="str">
        <f t="shared" si="15"/>
        <v xml:space="preserve"> </v>
      </c>
      <c r="AM22" s="69" t="str">
        <f t="shared" si="16"/>
        <v xml:space="preserve"> </v>
      </c>
      <c r="AN22" s="85" t="str">
        <f t="shared" si="17"/>
        <v xml:space="preserve"> </v>
      </c>
      <c r="AO22" s="70" t="str">
        <f t="shared" si="18"/>
        <v xml:space="preserve"> </v>
      </c>
      <c r="AP22" s="342"/>
      <c r="AQ22" s="214" t="str">
        <f t="shared" si="19"/>
        <v xml:space="preserve"> </v>
      </c>
      <c r="AR22" s="215" t="str">
        <f t="shared" si="20"/>
        <v xml:space="preserve"> </v>
      </c>
      <c r="AS22" s="216" t="str">
        <f t="shared" si="21"/>
        <v xml:space="preserve"> </v>
      </c>
      <c r="AT22" s="343"/>
      <c r="AU22" s="78" t="str">
        <f t="shared" si="22"/>
        <v xml:space="preserve"> </v>
      </c>
      <c r="AV22" s="87" t="str">
        <f t="shared" si="23"/>
        <v xml:space="preserve"> </v>
      </c>
      <c r="AW22" s="79" t="str">
        <f t="shared" si="24"/>
        <v xml:space="preserve"> </v>
      </c>
      <c r="AX22" s="344"/>
      <c r="AY22" s="80" t="str">
        <f t="shared" si="25"/>
        <v xml:space="preserve"> </v>
      </c>
      <c r="AZ22" s="88" t="str">
        <f t="shared" si="26"/>
        <v xml:space="preserve"> </v>
      </c>
      <c r="BA22" s="81" t="str">
        <f t="shared" si="27"/>
        <v xml:space="preserve"> </v>
      </c>
      <c r="BB22" s="345"/>
      <c r="BC22" s="210" t="str">
        <f t="shared" si="28"/>
        <v xml:space="preserve"> </v>
      </c>
      <c r="BD22" s="211" t="str">
        <f t="shared" si="29"/>
        <v xml:space="preserve"> </v>
      </c>
      <c r="BE22" s="212" t="str">
        <f t="shared" si="30"/>
        <v xml:space="preserve"> </v>
      </c>
      <c r="BF22" s="346"/>
      <c r="BG22" s="82" t="str">
        <f t="shared" si="31"/>
        <v xml:space="preserve"> </v>
      </c>
      <c r="BH22" s="89" t="str">
        <f t="shared" si="32"/>
        <v xml:space="preserve"> </v>
      </c>
      <c r="BI22" s="83" t="str">
        <f t="shared" si="33"/>
        <v xml:space="preserve"> </v>
      </c>
      <c r="BJ22" s="345"/>
      <c r="BK22" s="236" t="str">
        <f t="shared" si="34"/>
        <v xml:space="preserve"> </v>
      </c>
      <c r="BL22" s="237" t="str">
        <f t="shared" si="35"/>
        <v xml:space="preserve"> </v>
      </c>
      <c r="BM22" s="238" t="str">
        <f t="shared" si="36"/>
        <v xml:space="preserve"> </v>
      </c>
      <c r="BN22" s="345"/>
      <c r="BO22" s="27"/>
      <c r="BQ22" s="99" t="str">
        <f t="shared" si="7"/>
        <v xml:space="preserve"> </v>
      </c>
      <c r="BR22" s="99" t="str">
        <f t="shared" si="7"/>
        <v xml:space="preserve"> </v>
      </c>
      <c r="BS22" s="99" t="str">
        <f t="shared" si="7"/>
        <v xml:space="preserve"> </v>
      </c>
      <c r="BU22" s="99" t="str">
        <f t="shared" si="8"/>
        <v xml:space="preserve"> </v>
      </c>
      <c r="BV22" s="99" t="str">
        <f t="shared" si="8"/>
        <v xml:space="preserve"> </v>
      </c>
      <c r="BW22" s="99" t="str">
        <f t="shared" si="8"/>
        <v xml:space="preserve"> </v>
      </c>
      <c r="BY22" s="22"/>
      <c r="CI22" s="28"/>
    </row>
    <row r="23" spans="1:87" s="26" customFormat="1" ht="24.95" customHeight="1" x14ac:dyDescent="0.25">
      <c r="A23" s="24"/>
      <c r="B23" s="338"/>
      <c r="C23" s="560"/>
      <c r="D23" s="561"/>
      <c r="E23" s="561"/>
      <c r="F23" s="562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188"/>
      <c r="V23" s="347" t="str">
        <f t="shared" si="37"/>
        <v xml:space="preserve"> </v>
      </c>
      <c r="W23" s="347" t="str">
        <f t="shared" si="38"/>
        <v xml:space="preserve"> </v>
      </c>
      <c r="X23" s="347" t="str">
        <f t="shared" si="39"/>
        <v xml:space="preserve"> </v>
      </c>
      <c r="Y23" s="347" t="str">
        <f t="shared" si="40"/>
        <v xml:space="preserve"> </v>
      </c>
      <c r="Z23" s="347" t="str">
        <f t="shared" si="41"/>
        <v xml:space="preserve"> </v>
      </c>
      <c r="AA23" s="347" t="str">
        <f t="shared" si="42"/>
        <v xml:space="preserve"> </v>
      </c>
      <c r="AB23" s="97" t="str">
        <f t="shared" si="1"/>
        <v xml:space="preserve"> </v>
      </c>
      <c r="AC23" s="349"/>
      <c r="AD23" s="349"/>
      <c r="AE23" s="349"/>
      <c r="AF23" s="349"/>
      <c r="AG23" s="349"/>
      <c r="AH23" s="349"/>
      <c r="AI23" s="349"/>
      <c r="AJ23" s="21"/>
      <c r="AK23" s="24"/>
      <c r="AL23" s="97" t="str">
        <f t="shared" si="15"/>
        <v xml:space="preserve"> </v>
      </c>
      <c r="AM23" s="69" t="str">
        <f t="shared" si="16"/>
        <v xml:space="preserve"> </v>
      </c>
      <c r="AN23" s="85" t="str">
        <f t="shared" si="17"/>
        <v xml:space="preserve"> </v>
      </c>
      <c r="AO23" s="70" t="str">
        <f t="shared" si="18"/>
        <v xml:space="preserve"> </v>
      </c>
      <c r="AP23" s="342"/>
      <c r="AQ23" s="214" t="str">
        <f t="shared" si="19"/>
        <v xml:space="preserve"> </v>
      </c>
      <c r="AR23" s="215" t="str">
        <f t="shared" si="20"/>
        <v xml:space="preserve"> </v>
      </c>
      <c r="AS23" s="216" t="str">
        <f t="shared" si="21"/>
        <v xml:space="preserve"> </v>
      </c>
      <c r="AT23" s="343"/>
      <c r="AU23" s="78" t="str">
        <f t="shared" si="22"/>
        <v xml:space="preserve"> </v>
      </c>
      <c r="AV23" s="87" t="str">
        <f t="shared" si="23"/>
        <v xml:space="preserve"> </v>
      </c>
      <c r="AW23" s="79" t="str">
        <f t="shared" si="24"/>
        <v xml:space="preserve"> </v>
      </c>
      <c r="AX23" s="344"/>
      <c r="AY23" s="80" t="str">
        <f t="shared" si="25"/>
        <v xml:space="preserve"> </v>
      </c>
      <c r="AZ23" s="88" t="str">
        <f t="shared" si="26"/>
        <v xml:space="preserve"> </v>
      </c>
      <c r="BA23" s="81" t="str">
        <f t="shared" si="27"/>
        <v xml:space="preserve"> </v>
      </c>
      <c r="BB23" s="345"/>
      <c r="BC23" s="210" t="str">
        <f t="shared" si="28"/>
        <v xml:space="preserve"> </v>
      </c>
      <c r="BD23" s="211" t="str">
        <f t="shared" si="29"/>
        <v xml:space="preserve"> </v>
      </c>
      <c r="BE23" s="212" t="str">
        <f t="shared" si="30"/>
        <v xml:space="preserve"> </v>
      </c>
      <c r="BF23" s="346"/>
      <c r="BG23" s="82" t="str">
        <f t="shared" si="31"/>
        <v xml:space="preserve"> </v>
      </c>
      <c r="BH23" s="89" t="str">
        <f t="shared" si="32"/>
        <v xml:space="preserve"> </v>
      </c>
      <c r="BI23" s="83" t="str">
        <f t="shared" si="33"/>
        <v xml:space="preserve"> </v>
      </c>
      <c r="BJ23" s="345"/>
      <c r="BK23" s="236" t="str">
        <f t="shared" si="34"/>
        <v xml:space="preserve"> </v>
      </c>
      <c r="BL23" s="237" t="str">
        <f t="shared" si="35"/>
        <v xml:space="preserve"> </v>
      </c>
      <c r="BM23" s="238" t="str">
        <f t="shared" si="36"/>
        <v xml:space="preserve"> </v>
      </c>
      <c r="BN23" s="345"/>
      <c r="BO23" s="27"/>
      <c r="BQ23" s="99" t="str">
        <f t="shared" si="7"/>
        <v xml:space="preserve"> </v>
      </c>
      <c r="BR23" s="99" t="str">
        <f t="shared" si="7"/>
        <v xml:space="preserve"> </v>
      </c>
      <c r="BS23" s="99" t="str">
        <f t="shared" si="7"/>
        <v xml:space="preserve"> </v>
      </c>
      <c r="BU23" s="99" t="str">
        <f t="shared" si="8"/>
        <v xml:space="preserve"> </v>
      </c>
      <c r="BV23" s="99" t="str">
        <f t="shared" si="8"/>
        <v xml:space="preserve"> </v>
      </c>
      <c r="BW23" s="99" t="str">
        <f t="shared" si="8"/>
        <v xml:space="preserve"> </v>
      </c>
      <c r="BY23" s="22"/>
      <c r="CI23" s="28"/>
    </row>
    <row r="24" spans="1:87" s="26" customFormat="1" ht="24.95" customHeight="1" x14ac:dyDescent="0.25">
      <c r="A24" s="24"/>
      <c r="B24" s="338"/>
      <c r="C24" s="560"/>
      <c r="D24" s="561"/>
      <c r="E24" s="561"/>
      <c r="F24" s="562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188"/>
      <c r="V24" s="347" t="str">
        <f t="shared" si="37"/>
        <v xml:space="preserve"> </v>
      </c>
      <c r="W24" s="347" t="str">
        <f t="shared" si="38"/>
        <v xml:space="preserve"> </v>
      </c>
      <c r="X24" s="347" t="str">
        <f t="shared" si="39"/>
        <v xml:space="preserve"> </v>
      </c>
      <c r="Y24" s="347" t="str">
        <f t="shared" si="40"/>
        <v xml:space="preserve"> </v>
      </c>
      <c r="Z24" s="347" t="str">
        <f t="shared" si="41"/>
        <v xml:space="preserve"> </v>
      </c>
      <c r="AA24" s="347" t="str">
        <f t="shared" si="42"/>
        <v xml:space="preserve"> </v>
      </c>
      <c r="AB24" s="97" t="str">
        <f t="shared" si="1"/>
        <v xml:space="preserve"> </v>
      </c>
      <c r="AC24" s="349"/>
      <c r="AD24" s="349"/>
      <c r="AE24" s="349"/>
      <c r="AF24" s="349"/>
      <c r="AG24" s="349"/>
      <c r="AH24" s="349"/>
      <c r="AI24" s="349"/>
      <c r="AJ24" s="21"/>
      <c r="AK24" s="24"/>
      <c r="AL24" s="97" t="str">
        <f t="shared" si="15"/>
        <v xml:space="preserve"> </v>
      </c>
      <c r="AM24" s="69" t="str">
        <f t="shared" si="16"/>
        <v xml:space="preserve"> </v>
      </c>
      <c r="AN24" s="85" t="str">
        <f t="shared" si="17"/>
        <v xml:space="preserve"> </v>
      </c>
      <c r="AO24" s="70" t="str">
        <f t="shared" si="18"/>
        <v xml:space="preserve"> </v>
      </c>
      <c r="AP24" s="342"/>
      <c r="AQ24" s="214" t="str">
        <f t="shared" si="19"/>
        <v xml:space="preserve"> </v>
      </c>
      <c r="AR24" s="215" t="str">
        <f t="shared" si="20"/>
        <v xml:space="preserve"> </v>
      </c>
      <c r="AS24" s="216" t="str">
        <f t="shared" si="21"/>
        <v xml:space="preserve"> </v>
      </c>
      <c r="AT24" s="343"/>
      <c r="AU24" s="78" t="str">
        <f t="shared" si="22"/>
        <v xml:space="preserve"> </v>
      </c>
      <c r="AV24" s="87" t="str">
        <f t="shared" si="23"/>
        <v xml:space="preserve"> </v>
      </c>
      <c r="AW24" s="79" t="str">
        <f t="shared" si="24"/>
        <v xml:space="preserve"> </v>
      </c>
      <c r="AX24" s="344"/>
      <c r="AY24" s="80" t="str">
        <f t="shared" si="25"/>
        <v xml:space="preserve"> </v>
      </c>
      <c r="AZ24" s="88" t="str">
        <f t="shared" si="26"/>
        <v xml:space="preserve"> </v>
      </c>
      <c r="BA24" s="81" t="str">
        <f t="shared" si="27"/>
        <v xml:space="preserve"> </v>
      </c>
      <c r="BB24" s="345"/>
      <c r="BC24" s="210" t="str">
        <f t="shared" si="28"/>
        <v xml:space="preserve"> </v>
      </c>
      <c r="BD24" s="211" t="str">
        <f t="shared" si="29"/>
        <v xml:space="preserve"> </v>
      </c>
      <c r="BE24" s="212" t="str">
        <f t="shared" si="30"/>
        <v xml:space="preserve"> </v>
      </c>
      <c r="BF24" s="346"/>
      <c r="BG24" s="82" t="str">
        <f t="shared" si="31"/>
        <v xml:space="preserve"> </v>
      </c>
      <c r="BH24" s="89" t="str">
        <f t="shared" si="32"/>
        <v xml:space="preserve"> </v>
      </c>
      <c r="BI24" s="83" t="str">
        <f t="shared" si="33"/>
        <v xml:space="preserve"> </v>
      </c>
      <c r="BJ24" s="345"/>
      <c r="BK24" s="236" t="str">
        <f t="shared" si="34"/>
        <v xml:space="preserve"> </v>
      </c>
      <c r="BL24" s="237" t="str">
        <f t="shared" si="35"/>
        <v xml:space="preserve"> </v>
      </c>
      <c r="BM24" s="238" t="str">
        <f t="shared" si="36"/>
        <v xml:space="preserve"> </v>
      </c>
      <c r="BN24" s="345"/>
      <c r="BO24" s="27"/>
      <c r="BQ24" s="99" t="str">
        <f t="shared" si="7"/>
        <v xml:space="preserve"> </v>
      </c>
      <c r="BR24" s="99" t="str">
        <f t="shared" si="7"/>
        <v xml:space="preserve"> </v>
      </c>
      <c r="BS24" s="99" t="str">
        <f t="shared" si="7"/>
        <v xml:space="preserve"> </v>
      </c>
      <c r="BU24" s="99" t="str">
        <f t="shared" si="8"/>
        <v xml:space="preserve"> </v>
      </c>
      <c r="BV24" s="99" t="str">
        <f t="shared" si="8"/>
        <v xml:space="preserve"> </v>
      </c>
      <c r="BW24" s="99" t="str">
        <f t="shared" si="8"/>
        <v xml:space="preserve"> </v>
      </c>
      <c r="BY24" s="22"/>
      <c r="CI24" s="28"/>
    </row>
    <row r="25" spans="1:87" s="26" customFormat="1" ht="24.95" customHeight="1" x14ac:dyDescent="0.25">
      <c r="A25" s="24"/>
      <c r="B25" s="338"/>
      <c r="C25" s="560"/>
      <c r="D25" s="561"/>
      <c r="E25" s="561"/>
      <c r="F25" s="562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188"/>
      <c r="V25" s="347" t="str">
        <f t="shared" si="37"/>
        <v xml:space="preserve"> </v>
      </c>
      <c r="W25" s="347" t="str">
        <f t="shared" si="38"/>
        <v xml:space="preserve"> </v>
      </c>
      <c r="X25" s="347" t="str">
        <f t="shared" si="39"/>
        <v xml:space="preserve"> </v>
      </c>
      <c r="Y25" s="347" t="str">
        <f t="shared" si="40"/>
        <v xml:space="preserve"> </v>
      </c>
      <c r="Z25" s="347" t="str">
        <f t="shared" si="41"/>
        <v xml:space="preserve"> </v>
      </c>
      <c r="AA25" s="347" t="str">
        <f t="shared" si="42"/>
        <v xml:space="preserve"> </v>
      </c>
      <c r="AB25" s="97" t="str">
        <f t="shared" si="1"/>
        <v xml:space="preserve"> </v>
      </c>
      <c r="AC25" s="349"/>
      <c r="AD25" s="349"/>
      <c r="AE25" s="349"/>
      <c r="AF25" s="349"/>
      <c r="AG25" s="349"/>
      <c r="AH25" s="349"/>
      <c r="AI25" s="349"/>
      <c r="AJ25" s="21"/>
      <c r="AK25" s="24"/>
      <c r="AL25" s="97" t="str">
        <f t="shared" si="15"/>
        <v xml:space="preserve"> </v>
      </c>
      <c r="AM25" s="69" t="str">
        <f t="shared" si="16"/>
        <v xml:space="preserve"> </v>
      </c>
      <c r="AN25" s="85" t="str">
        <f t="shared" si="17"/>
        <v xml:space="preserve"> </v>
      </c>
      <c r="AO25" s="70" t="str">
        <f t="shared" si="18"/>
        <v xml:space="preserve"> </v>
      </c>
      <c r="AP25" s="342"/>
      <c r="AQ25" s="214" t="str">
        <f t="shared" si="19"/>
        <v xml:space="preserve"> </v>
      </c>
      <c r="AR25" s="215" t="str">
        <f t="shared" si="20"/>
        <v xml:space="preserve"> </v>
      </c>
      <c r="AS25" s="216" t="str">
        <f t="shared" si="21"/>
        <v xml:space="preserve"> </v>
      </c>
      <c r="AT25" s="343"/>
      <c r="AU25" s="78" t="str">
        <f t="shared" si="22"/>
        <v xml:space="preserve"> </v>
      </c>
      <c r="AV25" s="87" t="str">
        <f t="shared" si="23"/>
        <v xml:space="preserve"> </v>
      </c>
      <c r="AW25" s="79" t="str">
        <f t="shared" si="24"/>
        <v xml:space="preserve"> </v>
      </c>
      <c r="AX25" s="344"/>
      <c r="AY25" s="80" t="str">
        <f t="shared" si="25"/>
        <v xml:space="preserve"> </v>
      </c>
      <c r="AZ25" s="88" t="str">
        <f t="shared" si="26"/>
        <v xml:space="preserve"> </v>
      </c>
      <c r="BA25" s="81" t="str">
        <f t="shared" si="27"/>
        <v xml:space="preserve"> </v>
      </c>
      <c r="BB25" s="345"/>
      <c r="BC25" s="210" t="str">
        <f t="shared" si="28"/>
        <v xml:space="preserve"> </v>
      </c>
      <c r="BD25" s="211" t="str">
        <f t="shared" si="29"/>
        <v xml:space="preserve"> </v>
      </c>
      <c r="BE25" s="212" t="str">
        <f t="shared" si="30"/>
        <v xml:space="preserve"> </v>
      </c>
      <c r="BF25" s="346"/>
      <c r="BG25" s="82" t="str">
        <f t="shared" si="31"/>
        <v xml:space="preserve"> </v>
      </c>
      <c r="BH25" s="89" t="str">
        <f t="shared" si="32"/>
        <v xml:space="preserve"> </v>
      </c>
      <c r="BI25" s="83" t="str">
        <f t="shared" si="33"/>
        <v xml:space="preserve"> </v>
      </c>
      <c r="BJ25" s="345"/>
      <c r="BK25" s="236" t="str">
        <f t="shared" si="34"/>
        <v xml:space="preserve"> </v>
      </c>
      <c r="BL25" s="237" t="str">
        <f t="shared" si="35"/>
        <v xml:space="preserve"> </v>
      </c>
      <c r="BM25" s="238" t="str">
        <f t="shared" si="36"/>
        <v xml:space="preserve"> </v>
      </c>
      <c r="BN25" s="345"/>
      <c r="BO25" s="27"/>
      <c r="BQ25" s="99" t="str">
        <f t="shared" si="7"/>
        <v xml:space="preserve"> </v>
      </c>
      <c r="BR25" s="99" t="str">
        <f t="shared" si="7"/>
        <v xml:space="preserve"> </v>
      </c>
      <c r="BS25" s="99" t="str">
        <f t="shared" si="7"/>
        <v xml:space="preserve"> </v>
      </c>
      <c r="BU25" s="99" t="str">
        <f t="shared" si="8"/>
        <v xml:space="preserve"> </v>
      </c>
      <c r="BV25" s="99" t="str">
        <f t="shared" si="8"/>
        <v xml:space="preserve"> </v>
      </c>
      <c r="BW25" s="99" t="str">
        <f t="shared" si="8"/>
        <v xml:space="preserve"> </v>
      </c>
      <c r="BY25" s="22"/>
      <c r="CI25" s="28"/>
    </row>
    <row r="26" spans="1:87" s="26" customFormat="1" ht="24.95" customHeight="1" x14ac:dyDescent="0.25">
      <c r="A26" s="24"/>
      <c r="B26" s="338"/>
      <c r="C26" s="560"/>
      <c r="D26" s="561"/>
      <c r="E26" s="561"/>
      <c r="F26" s="562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188"/>
      <c r="V26" s="347" t="str">
        <f t="shared" si="37"/>
        <v xml:space="preserve"> </v>
      </c>
      <c r="W26" s="347" t="str">
        <f t="shared" si="38"/>
        <v xml:space="preserve"> </v>
      </c>
      <c r="X26" s="347" t="str">
        <f t="shared" si="39"/>
        <v xml:space="preserve"> </v>
      </c>
      <c r="Y26" s="347" t="str">
        <f t="shared" si="40"/>
        <v xml:space="preserve"> </v>
      </c>
      <c r="Z26" s="347" t="str">
        <f t="shared" si="41"/>
        <v xml:space="preserve"> </v>
      </c>
      <c r="AA26" s="347" t="str">
        <f t="shared" si="42"/>
        <v xml:space="preserve"> </v>
      </c>
      <c r="AB26" s="97" t="str">
        <f t="shared" si="1"/>
        <v xml:space="preserve"> </v>
      </c>
      <c r="AC26" s="349"/>
      <c r="AD26" s="349"/>
      <c r="AE26" s="349"/>
      <c r="AF26" s="349"/>
      <c r="AG26" s="349"/>
      <c r="AH26" s="349"/>
      <c r="AI26" s="349"/>
      <c r="AJ26" s="21"/>
      <c r="AK26" s="24"/>
      <c r="AL26" s="97" t="str">
        <f t="shared" si="15"/>
        <v xml:space="preserve"> </v>
      </c>
      <c r="AM26" s="69" t="str">
        <f t="shared" si="16"/>
        <v xml:space="preserve"> </v>
      </c>
      <c r="AN26" s="85" t="str">
        <f t="shared" si="17"/>
        <v xml:space="preserve"> </v>
      </c>
      <c r="AO26" s="70" t="str">
        <f t="shared" si="18"/>
        <v xml:space="preserve"> </v>
      </c>
      <c r="AP26" s="342"/>
      <c r="AQ26" s="214" t="str">
        <f t="shared" si="19"/>
        <v xml:space="preserve"> </v>
      </c>
      <c r="AR26" s="215" t="str">
        <f t="shared" si="20"/>
        <v xml:space="preserve"> </v>
      </c>
      <c r="AS26" s="216" t="str">
        <f t="shared" si="21"/>
        <v xml:space="preserve"> </v>
      </c>
      <c r="AT26" s="343"/>
      <c r="AU26" s="78" t="str">
        <f t="shared" si="22"/>
        <v xml:space="preserve"> </v>
      </c>
      <c r="AV26" s="87" t="str">
        <f t="shared" si="23"/>
        <v xml:space="preserve"> </v>
      </c>
      <c r="AW26" s="79" t="str">
        <f t="shared" si="24"/>
        <v xml:space="preserve"> </v>
      </c>
      <c r="AX26" s="344"/>
      <c r="AY26" s="80" t="str">
        <f t="shared" si="25"/>
        <v xml:space="preserve"> </v>
      </c>
      <c r="AZ26" s="88" t="str">
        <f t="shared" si="26"/>
        <v xml:space="preserve"> </v>
      </c>
      <c r="BA26" s="81" t="str">
        <f t="shared" si="27"/>
        <v xml:space="preserve"> </v>
      </c>
      <c r="BB26" s="345"/>
      <c r="BC26" s="210" t="str">
        <f t="shared" si="28"/>
        <v xml:space="preserve"> </v>
      </c>
      <c r="BD26" s="211" t="str">
        <f t="shared" si="29"/>
        <v xml:space="preserve"> </v>
      </c>
      <c r="BE26" s="212" t="str">
        <f t="shared" si="30"/>
        <v xml:space="preserve"> </v>
      </c>
      <c r="BF26" s="346"/>
      <c r="BG26" s="82" t="str">
        <f t="shared" si="31"/>
        <v xml:space="preserve"> </v>
      </c>
      <c r="BH26" s="89" t="str">
        <f t="shared" si="32"/>
        <v xml:space="preserve"> </v>
      </c>
      <c r="BI26" s="83" t="str">
        <f t="shared" si="33"/>
        <v xml:space="preserve"> </v>
      </c>
      <c r="BJ26" s="345"/>
      <c r="BK26" s="236" t="str">
        <f t="shared" si="34"/>
        <v xml:space="preserve"> </v>
      </c>
      <c r="BL26" s="237" t="str">
        <f t="shared" si="35"/>
        <v xml:space="preserve"> </v>
      </c>
      <c r="BM26" s="238" t="str">
        <f t="shared" si="36"/>
        <v xml:space="preserve"> </v>
      </c>
      <c r="BN26" s="345"/>
      <c r="BO26" s="27"/>
      <c r="BQ26" s="99" t="str">
        <f t="shared" si="7"/>
        <v xml:space="preserve"> </v>
      </c>
      <c r="BR26" s="99" t="str">
        <f t="shared" si="7"/>
        <v xml:space="preserve"> </v>
      </c>
      <c r="BS26" s="99" t="str">
        <f t="shared" si="7"/>
        <v xml:space="preserve"> </v>
      </c>
      <c r="BU26" s="99" t="str">
        <f t="shared" si="8"/>
        <v xml:space="preserve"> </v>
      </c>
      <c r="BV26" s="99" t="str">
        <f t="shared" si="8"/>
        <v xml:space="preserve"> </v>
      </c>
      <c r="BW26" s="99" t="str">
        <f t="shared" si="8"/>
        <v xml:space="preserve"> </v>
      </c>
      <c r="BY26" s="22"/>
      <c r="CI26" s="28"/>
    </row>
    <row r="27" spans="1:87" s="26" customFormat="1" ht="24.95" customHeight="1" x14ac:dyDescent="0.25">
      <c r="A27" s="24"/>
      <c r="B27" s="338"/>
      <c r="C27" s="560"/>
      <c r="D27" s="561"/>
      <c r="E27" s="561"/>
      <c r="F27" s="562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188"/>
      <c r="V27" s="347" t="str">
        <f t="shared" si="37"/>
        <v xml:space="preserve"> </v>
      </c>
      <c r="W27" s="347" t="str">
        <f t="shared" si="38"/>
        <v xml:space="preserve"> </v>
      </c>
      <c r="X27" s="347" t="str">
        <f t="shared" si="39"/>
        <v xml:space="preserve"> </v>
      </c>
      <c r="Y27" s="347" t="str">
        <f t="shared" si="40"/>
        <v xml:space="preserve"> </v>
      </c>
      <c r="Z27" s="347" t="str">
        <f t="shared" si="41"/>
        <v xml:space="preserve"> </v>
      </c>
      <c r="AA27" s="347" t="str">
        <f t="shared" si="42"/>
        <v xml:space="preserve"> </v>
      </c>
      <c r="AB27" s="97" t="str">
        <f t="shared" si="1"/>
        <v xml:space="preserve"> </v>
      </c>
      <c r="AC27" s="349"/>
      <c r="AD27" s="349"/>
      <c r="AE27" s="349"/>
      <c r="AF27" s="349"/>
      <c r="AG27" s="349"/>
      <c r="AH27" s="349"/>
      <c r="AI27" s="349"/>
      <c r="AJ27" s="21"/>
      <c r="AK27" s="24"/>
      <c r="AL27" s="97" t="str">
        <f t="shared" si="15"/>
        <v xml:space="preserve"> </v>
      </c>
      <c r="AM27" s="69" t="str">
        <f t="shared" si="16"/>
        <v xml:space="preserve"> </v>
      </c>
      <c r="AN27" s="85" t="str">
        <f t="shared" si="17"/>
        <v xml:space="preserve"> </v>
      </c>
      <c r="AO27" s="70" t="str">
        <f t="shared" si="18"/>
        <v xml:space="preserve"> </v>
      </c>
      <c r="AP27" s="342"/>
      <c r="AQ27" s="214" t="str">
        <f t="shared" si="19"/>
        <v xml:space="preserve"> </v>
      </c>
      <c r="AR27" s="215" t="str">
        <f t="shared" si="20"/>
        <v xml:space="preserve"> </v>
      </c>
      <c r="AS27" s="216" t="str">
        <f t="shared" si="21"/>
        <v xml:space="preserve"> </v>
      </c>
      <c r="AT27" s="343"/>
      <c r="AU27" s="78" t="str">
        <f t="shared" si="22"/>
        <v xml:space="preserve"> </v>
      </c>
      <c r="AV27" s="87" t="str">
        <f t="shared" si="23"/>
        <v xml:space="preserve"> </v>
      </c>
      <c r="AW27" s="79" t="str">
        <f t="shared" si="24"/>
        <v xml:space="preserve"> </v>
      </c>
      <c r="AX27" s="344"/>
      <c r="AY27" s="80" t="str">
        <f t="shared" si="25"/>
        <v xml:space="preserve"> </v>
      </c>
      <c r="AZ27" s="88" t="str">
        <f t="shared" si="26"/>
        <v xml:space="preserve"> </v>
      </c>
      <c r="BA27" s="81" t="str">
        <f t="shared" si="27"/>
        <v xml:space="preserve"> </v>
      </c>
      <c r="BB27" s="345"/>
      <c r="BC27" s="210" t="str">
        <f t="shared" si="28"/>
        <v xml:space="preserve"> </v>
      </c>
      <c r="BD27" s="211" t="str">
        <f t="shared" si="29"/>
        <v xml:space="preserve"> </v>
      </c>
      <c r="BE27" s="212" t="str">
        <f t="shared" si="30"/>
        <v xml:space="preserve"> </v>
      </c>
      <c r="BF27" s="346"/>
      <c r="BG27" s="82" t="str">
        <f t="shared" si="31"/>
        <v xml:space="preserve"> </v>
      </c>
      <c r="BH27" s="89" t="str">
        <f t="shared" si="32"/>
        <v xml:space="preserve"> </v>
      </c>
      <c r="BI27" s="83" t="str">
        <f t="shared" si="33"/>
        <v xml:space="preserve"> </v>
      </c>
      <c r="BJ27" s="345"/>
      <c r="BK27" s="236" t="str">
        <f t="shared" si="34"/>
        <v xml:space="preserve"> </v>
      </c>
      <c r="BL27" s="237" t="str">
        <f t="shared" si="35"/>
        <v xml:space="preserve"> </v>
      </c>
      <c r="BM27" s="238" t="str">
        <f t="shared" si="36"/>
        <v xml:space="preserve"> </v>
      </c>
      <c r="BN27" s="345"/>
      <c r="BO27" s="27"/>
      <c r="BQ27" s="99" t="str">
        <f t="shared" si="7"/>
        <v xml:space="preserve"> </v>
      </c>
      <c r="BR27" s="99" t="str">
        <f t="shared" si="7"/>
        <v xml:space="preserve"> </v>
      </c>
      <c r="BS27" s="99" t="str">
        <f t="shared" si="7"/>
        <v xml:space="preserve"> </v>
      </c>
      <c r="BU27" s="99" t="str">
        <f t="shared" si="8"/>
        <v xml:space="preserve"> </v>
      </c>
      <c r="BV27" s="99" t="str">
        <f t="shared" si="8"/>
        <v xml:space="preserve"> </v>
      </c>
      <c r="BW27" s="99" t="str">
        <f t="shared" si="8"/>
        <v xml:space="preserve"> </v>
      </c>
      <c r="BY27" s="22"/>
      <c r="CI27" s="28"/>
    </row>
    <row r="28" spans="1:87" s="26" customFormat="1" ht="24.95" customHeight="1" x14ac:dyDescent="0.25">
      <c r="A28" s="24"/>
      <c r="B28" s="338"/>
      <c r="C28" s="560"/>
      <c r="D28" s="561"/>
      <c r="E28" s="561"/>
      <c r="F28" s="562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188"/>
      <c r="V28" s="347" t="str">
        <f t="shared" si="37"/>
        <v xml:space="preserve"> </v>
      </c>
      <c r="W28" s="347" t="str">
        <f t="shared" si="38"/>
        <v xml:space="preserve"> </v>
      </c>
      <c r="X28" s="347" t="str">
        <f t="shared" si="39"/>
        <v xml:space="preserve"> </v>
      </c>
      <c r="Y28" s="347" t="str">
        <f t="shared" si="40"/>
        <v xml:space="preserve"> </v>
      </c>
      <c r="Z28" s="347" t="str">
        <f t="shared" si="41"/>
        <v xml:space="preserve"> </v>
      </c>
      <c r="AA28" s="347" t="str">
        <f t="shared" si="42"/>
        <v xml:space="preserve"> </v>
      </c>
      <c r="AB28" s="97" t="str">
        <f t="shared" si="1"/>
        <v xml:space="preserve"> </v>
      </c>
      <c r="AC28" s="349"/>
      <c r="AD28" s="349"/>
      <c r="AE28" s="349"/>
      <c r="AF28" s="349"/>
      <c r="AG28" s="349"/>
      <c r="AH28" s="349"/>
      <c r="AI28" s="349"/>
      <c r="AJ28" s="21"/>
      <c r="AK28" s="24"/>
      <c r="AL28" s="97" t="str">
        <f t="shared" si="15"/>
        <v xml:space="preserve"> </v>
      </c>
      <c r="AM28" s="69" t="str">
        <f t="shared" si="16"/>
        <v xml:space="preserve"> </v>
      </c>
      <c r="AN28" s="85" t="str">
        <f t="shared" si="17"/>
        <v xml:space="preserve"> </v>
      </c>
      <c r="AO28" s="70" t="str">
        <f t="shared" si="18"/>
        <v xml:space="preserve"> </v>
      </c>
      <c r="AP28" s="342"/>
      <c r="AQ28" s="214" t="str">
        <f t="shared" si="19"/>
        <v xml:space="preserve"> </v>
      </c>
      <c r="AR28" s="215" t="str">
        <f t="shared" si="20"/>
        <v xml:space="preserve"> </v>
      </c>
      <c r="AS28" s="216" t="str">
        <f t="shared" si="21"/>
        <v xml:space="preserve"> </v>
      </c>
      <c r="AT28" s="343"/>
      <c r="AU28" s="78" t="str">
        <f t="shared" si="22"/>
        <v xml:space="preserve"> </v>
      </c>
      <c r="AV28" s="87" t="str">
        <f t="shared" si="23"/>
        <v xml:space="preserve"> </v>
      </c>
      <c r="AW28" s="79" t="str">
        <f t="shared" si="24"/>
        <v xml:space="preserve"> </v>
      </c>
      <c r="AX28" s="344"/>
      <c r="AY28" s="80" t="str">
        <f t="shared" si="25"/>
        <v xml:space="preserve"> </v>
      </c>
      <c r="AZ28" s="88" t="str">
        <f t="shared" si="26"/>
        <v xml:space="preserve"> </v>
      </c>
      <c r="BA28" s="81" t="str">
        <f t="shared" si="27"/>
        <v xml:space="preserve"> </v>
      </c>
      <c r="BB28" s="345"/>
      <c r="BC28" s="210" t="str">
        <f t="shared" si="28"/>
        <v xml:space="preserve"> </v>
      </c>
      <c r="BD28" s="211" t="str">
        <f t="shared" si="29"/>
        <v xml:space="preserve"> </v>
      </c>
      <c r="BE28" s="212" t="str">
        <f t="shared" si="30"/>
        <v xml:space="preserve"> </v>
      </c>
      <c r="BF28" s="346"/>
      <c r="BG28" s="82" t="str">
        <f t="shared" si="31"/>
        <v xml:space="preserve"> </v>
      </c>
      <c r="BH28" s="89" t="str">
        <f t="shared" si="32"/>
        <v xml:space="preserve"> </v>
      </c>
      <c r="BI28" s="83" t="str">
        <f t="shared" si="33"/>
        <v xml:space="preserve"> </v>
      </c>
      <c r="BJ28" s="345"/>
      <c r="BK28" s="236" t="str">
        <f t="shared" si="34"/>
        <v xml:space="preserve"> </v>
      </c>
      <c r="BL28" s="237" t="str">
        <f t="shared" si="35"/>
        <v xml:space="preserve"> </v>
      </c>
      <c r="BM28" s="238" t="str">
        <f t="shared" si="36"/>
        <v xml:space="preserve"> </v>
      </c>
      <c r="BN28" s="345"/>
      <c r="BO28" s="27"/>
      <c r="BQ28" s="99" t="str">
        <f t="shared" si="7"/>
        <v xml:space="preserve"> </v>
      </c>
      <c r="BR28" s="99" t="str">
        <f t="shared" si="7"/>
        <v xml:space="preserve"> </v>
      </c>
      <c r="BS28" s="99" t="str">
        <f t="shared" si="7"/>
        <v xml:space="preserve"> </v>
      </c>
      <c r="BU28" s="99" t="str">
        <f t="shared" si="8"/>
        <v xml:space="preserve"> </v>
      </c>
      <c r="BV28" s="99" t="str">
        <f t="shared" si="8"/>
        <v xml:space="preserve"> </v>
      </c>
      <c r="BW28" s="99" t="str">
        <f t="shared" si="8"/>
        <v xml:space="preserve"> </v>
      </c>
      <c r="BY28" s="22"/>
      <c r="CI28" s="28"/>
    </row>
    <row r="29" spans="1:87" s="26" customFormat="1" ht="24.95" customHeight="1" x14ac:dyDescent="0.25">
      <c r="A29" s="24"/>
      <c r="B29" s="338"/>
      <c r="C29" s="560"/>
      <c r="D29" s="561"/>
      <c r="E29" s="561"/>
      <c r="F29" s="562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188"/>
      <c r="V29" s="347" t="str">
        <f t="shared" si="37"/>
        <v xml:space="preserve"> </v>
      </c>
      <c r="W29" s="347" t="str">
        <f t="shared" si="38"/>
        <v xml:space="preserve"> </v>
      </c>
      <c r="X29" s="347" t="str">
        <f t="shared" si="39"/>
        <v xml:space="preserve"> </v>
      </c>
      <c r="Y29" s="347" t="str">
        <f t="shared" si="40"/>
        <v xml:space="preserve"> </v>
      </c>
      <c r="Z29" s="347" t="str">
        <f t="shared" si="41"/>
        <v xml:space="preserve"> </v>
      </c>
      <c r="AA29" s="347" t="str">
        <f t="shared" si="42"/>
        <v xml:space="preserve"> </v>
      </c>
      <c r="AB29" s="97" t="str">
        <f t="shared" si="1"/>
        <v xml:space="preserve"> </v>
      </c>
      <c r="AC29" s="349"/>
      <c r="AD29" s="349"/>
      <c r="AE29" s="349"/>
      <c r="AF29" s="349"/>
      <c r="AG29" s="349"/>
      <c r="AH29" s="349"/>
      <c r="AI29" s="349"/>
      <c r="AJ29" s="21"/>
      <c r="AK29" s="24"/>
      <c r="AL29" s="97" t="str">
        <f t="shared" si="15"/>
        <v xml:space="preserve"> </v>
      </c>
      <c r="AM29" s="69" t="str">
        <f t="shared" si="16"/>
        <v xml:space="preserve"> </v>
      </c>
      <c r="AN29" s="85" t="str">
        <f t="shared" si="17"/>
        <v xml:space="preserve"> </v>
      </c>
      <c r="AO29" s="70" t="str">
        <f t="shared" si="18"/>
        <v xml:space="preserve"> </v>
      </c>
      <c r="AP29" s="342"/>
      <c r="AQ29" s="214" t="str">
        <f t="shared" si="19"/>
        <v xml:space="preserve"> </v>
      </c>
      <c r="AR29" s="215" t="str">
        <f t="shared" si="20"/>
        <v xml:space="preserve"> </v>
      </c>
      <c r="AS29" s="216" t="str">
        <f t="shared" si="21"/>
        <v xml:space="preserve"> </v>
      </c>
      <c r="AT29" s="343"/>
      <c r="AU29" s="78" t="str">
        <f t="shared" si="22"/>
        <v xml:space="preserve"> </v>
      </c>
      <c r="AV29" s="87" t="str">
        <f t="shared" si="23"/>
        <v xml:space="preserve"> </v>
      </c>
      <c r="AW29" s="79" t="str">
        <f t="shared" si="24"/>
        <v xml:space="preserve"> </v>
      </c>
      <c r="AX29" s="344"/>
      <c r="AY29" s="80" t="str">
        <f t="shared" si="25"/>
        <v xml:space="preserve"> </v>
      </c>
      <c r="AZ29" s="88" t="str">
        <f t="shared" si="26"/>
        <v xml:space="preserve"> </v>
      </c>
      <c r="BA29" s="81" t="str">
        <f t="shared" si="27"/>
        <v xml:space="preserve"> </v>
      </c>
      <c r="BB29" s="345"/>
      <c r="BC29" s="210" t="str">
        <f t="shared" si="28"/>
        <v xml:space="preserve"> </v>
      </c>
      <c r="BD29" s="211" t="str">
        <f t="shared" si="29"/>
        <v xml:space="preserve"> </v>
      </c>
      <c r="BE29" s="212" t="str">
        <f t="shared" si="30"/>
        <v xml:space="preserve"> </v>
      </c>
      <c r="BF29" s="346"/>
      <c r="BG29" s="82" t="str">
        <f t="shared" si="31"/>
        <v xml:space="preserve"> </v>
      </c>
      <c r="BH29" s="89" t="str">
        <f t="shared" si="32"/>
        <v xml:space="preserve"> </v>
      </c>
      <c r="BI29" s="83" t="str">
        <f t="shared" si="33"/>
        <v xml:space="preserve"> </v>
      </c>
      <c r="BJ29" s="345"/>
      <c r="BK29" s="236" t="str">
        <f t="shared" si="34"/>
        <v xml:space="preserve"> </v>
      </c>
      <c r="BL29" s="237" t="str">
        <f t="shared" si="35"/>
        <v xml:space="preserve"> </v>
      </c>
      <c r="BM29" s="238" t="str">
        <f t="shared" si="36"/>
        <v xml:space="preserve"> </v>
      </c>
      <c r="BN29" s="345"/>
      <c r="BO29" s="27"/>
      <c r="BQ29" s="99" t="str">
        <f t="shared" si="7"/>
        <v xml:space="preserve"> </v>
      </c>
      <c r="BR29" s="99" t="str">
        <f t="shared" si="7"/>
        <v xml:space="preserve"> </v>
      </c>
      <c r="BS29" s="99" t="str">
        <f t="shared" si="7"/>
        <v xml:space="preserve"> </v>
      </c>
      <c r="BU29" s="99" t="str">
        <f t="shared" si="8"/>
        <v xml:space="preserve"> </v>
      </c>
      <c r="BV29" s="99" t="str">
        <f t="shared" si="8"/>
        <v xml:space="preserve"> </v>
      </c>
      <c r="BW29" s="99" t="str">
        <f t="shared" si="8"/>
        <v xml:space="preserve"> </v>
      </c>
      <c r="BY29" s="22"/>
      <c r="CI29" s="28"/>
    </row>
    <row r="30" spans="1:87" s="26" customFormat="1" ht="24.95" customHeight="1" x14ac:dyDescent="0.25">
      <c r="A30" s="24"/>
      <c r="B30" s="338"/>
      <c r="C30" s="560"/>
      <c r="D30" s="561"/>
      <c r="E30" s="561"/>
      <c r="F30" s="562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188"/>
      <c r="V30" s="347" t="str">
        <f t="shared" si="37"/>
        <v xml:space="preserve"> </v>
      </c>
      <c r="W30" s="347" t="str">
        <f t="shared" si="38"/>
        <v xml:space="preserve"> </v>
      </c>
      <c r="X30" s="347" t="str">
        <f t="shared" si="39"/>
        <v xml:space="preserve"> </v>
      </c>
      <c r="Y30" s="347" t="str">
        <f t="shared" si="40"/>
        <v xml:space="preserve"> </v>
      </c>
      <c r="Z30" s="347" t="str">
        <f t="shared" si="41"/>
        <v xml:space="preserve"> </v>
      </c>
      <c r="AA30" s="347" t="str">
        <f t="shared" si="42"/>
        <v xml:space="preserve"> </v>
      </c>
      <c r="AB30" s="97" t="str">
        <f t="shared" si="1"/>
        <v xml:space="preserve"> </v>
      </c>
      <c r="AC30" s="349"/>
      <c r="AD30" s="349"/>
      <c r="AE30" s="349"/>
      <c r="AF30" s="349"/>
      <c r="AG30" s="349"/>
      <c r="AH30" s="349"/>
      <c r="AI30" s="349"/>
      <c r="AJ30" s="21"/>
      <c r="AK30" s="24"/>
      <c r="AL30" s="97" t="str">
        <f t="shared" si="15"/>
        <v xml:space="preserve"> </v>
      </c>
      <c r="AM30" s="69" t="str">
        <f t="shared" si="16"/>
        <v xml:space="preserve"> </v>
      </c>
      <c r="AN30" s="85" t="str">
        <f t="shared" si="17"/>
        <v xml:space="preserve"> </v>
      </c>
      <c r="AO30" s="70" t="str">
        <f t="shared" si="18"/>
        <v xml:space="preserve"> </v>
      </c>
      <c r="AP30" s="342"/>
      <c r="AQ30" s="214" t="str">
        <f t="shared" si="19"/>
        <v xml:space="preserve"> </v>
      </c>
      <c r="AR30" s="215" t="str">
        <f t="shared" si="20"/>
        <v xml:space="preserve"> </v>
      </c>
      <c r="AS30" s="216" t="str">
        <f t="shared" si="21"/>
        <v xml:space="preserve"> </v>
      </c>
      <c r="AT30" s="343"/>
      <c r="AU30" s="78" t="str">
        <f t="shared" si="22"/>
        <v xml:space="preserve"> </v>
      </c>
      <c r="AV30" s="87" t="str">
        <f t="shared" si="23"/>
        <v xml:space="preserve"> </v>
      </c>
      <c r="AW30" s="79" t="str">
        <f t="shared" si="24"/>
        <v xml:space="preserve"> </v>
      </c>
      <c r="AX30" s="344"/>
      <c r="AY30" s="80" t="str">
        <f t="shared" si="25"/>
        <v xml:space="preserve"> </v>
      </c>
      <c r="AZ30" s="88" t="str">
        <f t="shared" si="26"/>
        <v xml:space="preserve"> </v>
      </c>
      <c r="BA30" s="81" t="str">
        <f t="shared" si="27"/>
        <v xml:space="preserve"> </v>
      </c>
      <c r="BB30" s="345"/>
      <c r="BC30" s="210" t="str">
        <f t="shared" si="28"/>
        <v xml:space="preserve"> </v>
      </c>
      <c r="BD30" s="211" t="str">
        <f t="shared" si="29"/>
        <v xml:space="preserve"> </v>
      </c>
      <c r="BE30" s="212" t="str">
        <f t="shared" si="30"/>
        <v xml:space="preserve"> </v>
      </c>
      <c r="BF30" s="346"/>
      <c r="BG30" s="82" t="str">
        <f t="shared" si="31"/>
        <v xml:space="preserve"> </v>
      </c>
      <c r="BH30" s="89" t="str">
        <f t="shared" si="32"/>
        <v xml:space="preserve"> </v>
      </c>
      <c r="BI30" s="83" t="str">
        <f t="shared" si="33"/>
        <v xml:space="preserve"> </v>
      </c>
      <c r="BJ30" s="345"/>
      <c r="BK30" s="236" t="str">
        <f t="shared" si="34"/>
        <v xml:space="preserve"> </v>
      </c>
      <c r="BL30" s="237" t="str">
        <f t="shared" si="35"/>
        <v xml:space="preserve"> </v>
      </c>
      <c r="BM30" s="238" t="str">
        <f t="shared" si="36"/>
        <v xml:space="preserve"> </v>
      </c>
      <c r="BN30" s="345"/>
      <c r="BO30" s="27"/>
      <c r="BQ30" s="99" t="str">
        <f t="shared" si="7"/>
        <v xml:space="preserve"> </v>
      </c>
      <c r="BR30" s="99" t="str">
        <f t="shared" si="7"/>
        <v xml:space="preserve"> </v>
      </c>
      <c r="BS30" s="99" t="str">
        <f t="shared" si="7"/>
        <v xml:space="preserve"> </v>
      </c>
      <c r="BU30" s="99" t="str">
        <f t="shared" si="8"/>
        <v xml:space="preserve"> </v>
      </c>
      <c r="BV30" s="99" t="str">
        <f t="shared" si="8"/>
        <v xml:space="preserve"> </v>
      </c>
      <c r="BW30" s="99" t="str">
        <f t="shared" si="8"/>
        <v xml:space="preserve"> </v>
      </c>
      <c r="BY30" s="22"/>
      <c r="CI30" s="28"/>
    </row>
    <row r="31" spans="1:87" s="26" customFormat="1" ht="24.95" customHeight="1" x14ac:dyDescent="0.25">
      <c r="A31" s="24"/>
      <c r="B31" s="338"/>
      <c r="C31" s="560"/>
      <c r="D31" s="561"/>
      <c r="E31" s="561"/>
      <c r="F31" s="562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188"/>
      <c r="V31" s="347" t="str">
        <f t="shared" si="37"/>
        <v xml:space="preserve"> </v>
      </c>
      <c r="W31" s="347" t="str">
        <f t="shared" si="38"/>
        <v xml:space="preserve"> </v>
      </c>
      <c r="X31" s="347" t="str">
        <f t="shared" si="39"/>
        <v xml:space="preserve"> </v>
      </c>
      <c r="Y31" s="347" t="str">
        <f t="shared" si="40"/>
        <v xml:space="preserve"> </v>
      </c>
      <c r="Z31" s="347" t="str">
        <f t="shared" si="41"/>
        <v xml:space="preserve"> </v>
      </c>
      <c r="AA31" s="347" t="str">
        <f t="shared" si="42"/>
        <v xml:space="preserve"> </v>
      </c>
      <c r="AB31" s="97" t="str">
        <f t="shared" si="1"/>
        <v xml:space="preserve"> </v>
      </c>
      <c r="AC31" s="349"/>
      <c r="AD31" s="349"/>
      <c r="AE31" s="349"/>
      <c r="AF31" s="349"/>
      <c r="AG31" s="349"/>
      <c r="AH31" s="349"/>
      <c r="AI31" s="349"/>
      <c r="AJ31" s="21"/>
      <c r="AK31" s="24"/>
      <c r="AL31" s="97" t="str">
        <f t="shared" si="15"/>
        <v xml:space="preserve"> </v>
      </c>
      <c r="AM31" s="69" t="str">
        <f t="shared" si="16"/>
        <v xml:space="preserve"> </v>
      </c>
      <c r="AN31" s="85" t="str">
        <f t="shared" si="17"/>
        <v xml:space="preserve"> </v>
      </c>
      <c r="AO31" s="70" t="str">
        <f t="shared" si="18"/>
        <v xml:space="preserve"> </v>
      </c>
      <c r="AP31" s="342"/>
      <c r="AQ31" s="214" t="str">
        <f t="shared" si="19"/>
        <v xml:space="preserve"> </v>
      </c>
      <c r="AR31" s="215" t="str">
        <f t="shared" si="20"/>
        <v xml:space="preserve"> </v>
      </c>
      <c r="AS31" s="216" t="str">
        <f t="shared" si="21"/>
        <v xml:space="preserve"> </v>
      </c>
      <c r="AT31" s="343"/>
      <c r="AU31" s="78" t="str">
        <f t="shared" si="22"/>
        <v xml:space="preserve"> </v>
      </c>
      <c r="AV31" s="87" t="str">
        <f t="shared" si="23"/>
        <v xml:space="preserve"> </v>
      </c>
      <c r="AW31" s="79" t="str">
        <f t="shared" si="24"/>
        <v xml:space="preserve"> </v>
      </c>
      <c r="AX31" s="344"/>
      <c r="AY31" s="80" t="str">
        <f t="shared" si="25"/>
        <v xml:space="preserve"> </v>
      </c>
      <c r="AZ31" s="88" t="str">
        <f t="shared" si="26"/>
        <v xml:space="preserve"> </v>
      </c>
      <c r="BA31" s="81" t="str">
        <f t="shared" si="27"/>
        <v xml:space="preserve"> </v>
      </c>
      <c r="BB31" s="345"/>
      <c r="BC31" s="210" t="str">
        <f t="shared" si="28"/>
        <v xml:space="preserve"> </v>
      </c>
      <c r="BD31" s="211" t="str">
        <f t="shared" si="29"/>
        <v xml:space="preserve"> </v>
      </c>
      <c r="BE31" s="212" t="str">
        <f t="shared" si="30"/>
        <v xml:space="preserve"> </v>
      </c>
      <c r="BF31" s="346"/>
      <c r="BG31" s="82" t="str">
        <f t="shared" si="31"/>
        <v xml:space="preserve"> </v>
      </c>
      <c r="BH31" s="89" t="str">
        <f t="shared" si="32"/>
        <v xml:space="preserve"> </v>
      </c>
      <c r="BI31" s="83" t="str">
        <f t="shared" si="33"/>
        <v xml:space="preserve"> </v>
      </c>
      <c r="BJ31" s="345"/>
      <c r="BK31" s="236" t="str">
        <f t="shared" si="34"/>
        <v xml:space="preserve"> </v>
      </c>
      <c r="BL31" s="237" t="str">
        <f t="shared" si="35"/>
        <v xml:space="preserve"> </v>
      </c>
      <c r="BM31" s="238" t="str">
        <f t="shared" si="36"/>
        <v xml:space="preserve"> </v>
      </c>
      <c r="BN31" s="345"/>
      <c r="BO31" s="27"/>
      <c r="BQ31" s="99" t="str">
        <f t="shared" si="7"/>
        <v xml:space="preserve"> </v>
      </c>
      <c r="BR31" s="99" t="str">
        <f t="shared" si="7"/>
        <v xml:space="preserve"> </v>
      </c>
      <c r="BS31" s="99" t="str">
        <f t="shared" si="7"/>
        <v xml:space="preserve"> </v>
      </c>
      <c r="BU31" s="99" t="str">
        <f t="shared" si="8"/>
        <v xml:space="preserve"> </v>
      </c>
      <c r="BV31" s="99" t="str">
        <f t="shared" si="8"/>
        <v xml:space="preserve"> </v>
      </c>
      <c r="BW31" s="99" t="str">
        <f t="shared" si="8"/>
        <v xml:space="preserve"> </v>
      </c>
      <c r="BY31" s="22"/>
      <c r="CI31" s="28"/>
    </row>
    <row r="32" spans="1:87" s="26" customFormat="1" ht="24.95" customHeight="1" x14ac:dyDescent="0.25">
      <c r="A32" s="24"/>
      <c r="B32" s="338"/>
      <c r="C32" s="560"/>
      <c r="D32" s="561"/>
      <c r="E32" s="561"/>
      <c r="F32" s="562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188"/>
      <c r="V32" s="347" t="str">
        <f t="shared" si="37"/>
        <v xml:space="preserve"> </v>
      </c>
      <c r="W32" s="347" t="str">
        <f t="shared" si="38"/>
        <v xml:space="preserve"> </v>
      </c>
      <c r="X32" s="347" t="str">
        <f t="shared" si="39"/>
        <v xml:space="preserve"> </v>
      </c>
      <c r="Y32" s="347" t="str">
        <f t="shared" si="40"/>
        <v xml:space="preserve"> </v>
      </c>
      <c r="Z32" s="347" t="str">
        <f t="shared" si="41"/>
        <v xml:space="preserve"> </v>
      </c>
      <c r="AA32" s="347" t="str">
        <f t="shared" si="42"/>
        <v xml:space="preserve"> </v>
      </c>
      <c r="AB32" s="97" t="str">
        <f t="shared" si="1"/>
        <v xml:space="preserve"> </v>
      </c>
      <c r="AC32" s="349"/>
      <c r="AD32" s="349"/>
      <c r="AE32" s="349"/>
      <c r="AF32" s="349"/>
      <c r="AG32" s="349"/>
      <c r="AH32" s="349"/>
      <c r="AI32" s="349"/>
      <c r="AJ32" s="21"/>
      <c r="AK32" s="24"/>
      <c r="AL32" s="97" t="str">
        <f t="shared" si="15"/>
        <v xml:space="preserve"> </v>
      </c>
      <c r="AM32" s="69" t="str">
        <f t="shared" si="16"/>
        <v xml:space="preserve"> </v>
      </c>
      <c r="AN32" s="85" t="str">
        <f t="shared" si="17"/>
        <v xml:space="preserve"> </v>
      </c>
      <c r="AO32" s="70" t="str">
        <f t="shared" si="18"/>
        <v xml:space="preserve"> </v>
      </c>
      <c r="AP32" s="342"/>
      <c r="AQ32" s="214" t="str">
        <f t="shared" si="19"/>
        <v xml:space="preserve"> </v>
      </c>
      <c r="AR32" s="215" t="str">
        <f t="shared" si="20"/>
        <v xml:space="preserve"> </v>
      </c>
      <c r="AS32" s="216" t="str">
        <f t="shared" si="21"/>
        <v xml:space="preserve"> </v>
      </c>
      <c r="AT32" s="343"/>
      <c r="AU32" s="78" t="str">
        <f t="shared" si="22"/>
        <v xml:space="preserve"> </v>
      </c>
      <c r="AV32" s="87" t="str">
        <f t="shared" si="23"/>
        <v xml:space="preserve"> </v>
      </c>
      <c r="AW32" s="79" t="str">
        <f t="shared" si="24"/>
        <v xml:space="preserve"> </v>
      </c>
      <c r="AX32" s="344"/>
      <c r="AY32" s="80" t="str">
        <f t="shared" si="25"/>
        <v xml:space="preserve"> </v>
      </c>
      <c r="AZ32" s="88" t="str">
        <f t="shared" si="26"/>
        <v xml:space="preserve"> </v>
      </c>
      <c r="BA32" s="81" t="str">
        <f t="shared" si="27"/>
        <v xml:space="preserve"> </v>
      </c>
      <c r="BB32" s="345"/>
      <c r="BC32" s="210" t="str">
        <f t="shared" si="28"/>
        <v xml:space="preserve"> </v>
      </c>
      <c r="BD32" s="211" t="str">
        <f t="shared" si="29"/>
        <v xml:space="preserve"> </v>
      </c>
      <c r="BE32" s="212" t="str">
        <f t="shared" si="30"/>
        <v xml:space="preserve"> </v>
      </c>
      <c r="BF32" s="346"/>
      <c r="BG32" s="82" t="str">
        <f t="shared" si="31"/>
        <v xml:space="preserve"> </v>
      </c>
      <c r="BH32" s="89" t="str">
        <f t="shared" si="32"/>
        <v xml:space="preserve"> </v>
      </c>
      <c r="BI32" s="83" t="str">
        <f t="shared" si="33"/>
        <v xml:space="preserve"> </v>
      </c>
      <c r="BJ32" s="345"/>
      <c r="BK32" s="236" t="str">
        <f t="shared" si="34"/>
        <v xml:space="preserve"> </v>
      </c>
      <c r="BL32" s="237" t="str">
        <f t="shared" si="35"/>
        <v xml:space="preserve"> </v>
      </c>
      <c r="BM32" s="238" t="str">
        <f t="shared" si="36"/>
        <v xml:space="preserve"> </v>
      </c>
      <c r="BN32" s="345"/>
      <c r="BO32" s="27"/>
      <c r="BQ32" s="99" t="str">
        <f t="shared" si="7"/>
        <v xml:space="preserve"> </v>
      </c>
      <c r="BR32" s="99" t="str">
        <f t="shared" si="7"/>
        <v xml:space="preserve"> </v>
      </c>
      <c r="BS32" s="99" t="str">
        <f t="shared" si="7"/>
        <v xml:space="preserve"> </v>
      </c>
      <c r="BU32" s="99" t="str">
        <f t="shared" si="8"/>
        <v xml:space="preserve"> </v>
      </c>
      <c r="BV32" s="99" t="str">
        <f t="shared" si="8"/>
        <v xml:space="preserve"> </v>
      </c>
      <c r="BW32" s="99" t="str">
        <f t="shared" si="8"/>
        <v xml:space="preserve"> </v>
      </c>
      <c r="BY32" s="22"/>
      <c r="CI32" s="28"/>
    </row>
    <row r="33" spans="1:87" s="26" customFormat="1" ht="24.95" customHeight="1" x14ac:dyDescent="0.25">
      <c r="A33" s="24"/>
      <c r="B33" s="338"/>
      <c r="C33" s="560"/>
      <c r="D33" s="561"/>
      <c r="E33" s="561"/>
      <c r="F33" s="562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188"/>
      <c r="V33" s="347" t="str">
        <f t="shared" si="37"/>
        <v xml:space="preserve"> </v>
      </c>
      <c r="W33" s="347" t="str">
        <f t="shared" si="38"/>
        <v xml:space="preserve"> </v>
      </c>
      <c r="X33" s="347" t="str">
        <f t="shared" si="39"/>
        <v xml:space="preserve"> </v>
      </c>
      <c r="Y33" s="347" t="str">
        <f t="shared" si="40"/>
        <v xml:space="preserve"> </v>
      </c>
      <c r="Z33" s="347" t="str">
        <f t="shared" si="41"/>
        <v xml:space="preserve"> </v>
      </c>
      <c r="AA33" s="347" t="str">
        <f t="shared" si="42"/>
        <v xml:space="preserve"> </v>
      </c>
      <c r="AB33" s="97" t="str">
        <f t="shared" si="1"/>
        <v xml:space="preserve"> </v>
      </c>
      <c r="AC33" s="349"/>
      <c r="AD33" s="349"/>
      <c r="AE33" s="349"/>
      <c r="AF33" s="349"/>
      <c r="AG33" s="349"/>
      <c r="AH33" s="349"/>
      <c r="AI33" s="349"/>
      <c r="AJ33" s="21"/>
      <c r="AK33" s="24"/>
      <c r="AL33" s="97" t="str">
        <f t="shared" si="15"/>
        <v xml:space="preserve"> </v>
      </c>
      <c r="AM33" s="69" t="str">
        <f t="shared" si="16"/>
        <v xml:space="preserve"> </v>
      </c>
      <c r="AN33" s="85" t="str">
        <f t="shared" si="17"/>
        <v xml:space="preserve"> </v>
      </c>
      <c r="AO33" s="70" t="str">
        <f t="shared" si="18"/>
        <v xml:space="preserve"> </v>
      </c>
      <c r="AP33" s="342"/>
      <c r="AQ33" s="214" t="str">
        <f t="shared" si="19"/>
        <v xml:space="preserve"> </v>
      </c>
      <c r="AR33" s="215" t="str">
        <f t="shared" si="20"/>
        <v xml:space="preserve"> </v>
      </c>
      <c r="AS33" s="216" t="str">
        <f t="shared" si="21"/>
        <v xml:space="preserve"> </v>
      </c>
      <c r="AT33" s="343"/>
      <c r="AU33" s="78" t="str">
        <f t="shared" si="22"/>
        <v xml:space="preserve"> </v>
      </c>
      <c r="AV33" s="87" t="str">
        <f t="shared" si="23"/>
        <v xml:space="preserve"> </v>
      </c>
      <c r="AW33" s="79" t="str">
        <f t="shared" si="24"/>
        <v xml:space="preserve"> </v>
      </c>
      <c r="AX33" s="344"/>
      <c r="AY33" s="80" t="str">
        <f t="shared" si="25"/>
        <v xml:space="preserve"> </v>
      </c>
      <c r="AZ33" s="88" t="str">
        <f t="shared" si="26"/>
        <v xml:space="preserve"> </v>
      </c>
      <c r="BA33" s="81" t="str">
        <f t="shared" si="27"/>
        <v xml:space="preserve"> </v>
      </c>
      <c r="BB33" s="345"/>
      <c r="BC33" s="210" t="str">
        <f t="shared" si="28"/>
        <v xml:space="preserve"> </v>
      </c>
      <c r="BD33" s="211" t="str">
        <f t="shared" si="29"/>
        <v xml:space="preserve"> </v>
      </c>
      <c r="BE33" s="212" t="str">
        <f t="shared" si="30"/>
        <v xml:space="preserve"> </v>
      </c>
      <c r="BF33" s="346"/>
      <c r="BG33" s="82" t="str">
        <f t="shared" si="31"/>
        <v xml:space="preserve"> </v>
      </c>
      <c r="BH33" s="89" t="str">
        <f t="shared" si="32"/>
        <v xml:space="preserve"> </v>
      </c>
      <c r="BI33" s="83" t="str">
        <f t="shared" si="33"/>
        <v xml:space="preserve"> </v>
      </c>
      <c r="BJ33" s="345"/>
      <c r="BK33" s="236" t="str">
        <f t="shared" si="34"/>
        <v xml:space="preserve"> </v>
      </c>
      <c r="BL33" s="237" t="str">
        <f t="shared" si="35"/>
        <v xml:space="preserve"> </v>
      </c>
      <c r="BM33" s="238" t="str">
        <f t="shared" si="36"/>
        <v xml:space="preserve"> </v>
      </c>
      <c r="BN33" s="345"/>
      <c r="BO33" s="27"/>
      <c r="BQ33" s="99" t="str">
        <f t="shared" ref="BQ33:BS52" si="43">IF($B33=BQ$12,(SUM($G33:$T33))," ")</f>
        <v xml:space="preserve"> </v>
      </c>
      <c r="BR33" s="99" t="str">
        <f t="shared" si="43"/>
        <v xml:space="preserve"> </v>
      </c>
      <c r="BS33" s="99" t="str">
        <f t="shared" si="43"/>
        <v xml:space="preserve"> </v>
      </c>
      <c r="BU33" s="99" t="str">
        <f t="shared" ref="BU33:BU96" si="44">IF($B33=BU$12,(SUM($V33:$AI33))," ")</f>
        <v xml:space="preserve"> </v>
      </c>
      <c r="BV33" s="99" t="str">
        <f t="shared" ref="BV33:BW52" si="45">IF($B33=BV$12,(SUM($V33:$AI33))," ")</f>
        <v xml:space="preserve"> </v>
      </c>
      <c r="BW33" s="99" t="str">
        <f t="shared" si="45"/>
        <v xml:space="preserve"> </v>
      </c>
      <c r="BY33" s="22"/>
      <c r="CI33" s="28"/>
    </row>
    <row r="34" spans="1:87" s="26" customFormat="1" ht="24.95" customHeight="1" x14ac:dyDescent="0.25">
      <c r="A34" s="24"/>
      <c r="B34" s="338"/>
      <c r="C34" s="560"/>
      <c r="D34" s="561"/>
      <c r="E34" s="561"/>
      <c r="F34" s="562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188"/>
      <c r="V34" s="347" t="str">
        <f t="shared" si="37"/>
        <v xml:space="preserve"> </v>
      </c>
      <c r="W34" s="347" t="str">
        <f t="shared" si="38"/>
        <v xml:space="preserve"> </v>
      </c>
      <c r="X34" s="347" t="str">
        <f t="shared" si="39"/>
        <v xml:space="preserve"> </v>
      </c>
      <c r="Y34" s="347" t="str">
        <f t="shared" si="40"/>
        <v xml:space="preserve"> </v>
      </c>
      <c r="Z34" s="347" t="str">
        <f t="shared" si="41"/>
        <v xml:space="preserve"> </v>
      </c>
      <c r="AA34" s="347" t="str">
        <f t="shared" si="42"/>
        <v xml:space="preserve"> </v>
      </c>
      <c r="AB34" s="97" t="str">
        <f t="shared" si="1"/>
        <v xml:space="preserve"> </v>
      </c>
      <c r="AC34" s="349"/>
      <c r="AD34" s="349"/>
      <c r="AE34" s="349"/>
      <c r="AF34" s="349"/>
      <c r="AG34" s="349"/>
      <c r="AH34" s="349"/>
      <c r="AI34" s="349"/>
      <c r="AJ34" s="21"/>
      <c r="AK34" s="24"/>
      <c r="AL34" s="97" t="str">
        <f t="shared" si="15"/>
        <v xml:space="preserve"> </v>
      </c>
      <c r="AM34" s="69" t="str">
        <f t="shared" si="16"/>
        <v xml:space="preserve"> </v>
      </c>
      <c r="AN34" s="85" t="str">
        <f t="shared" si="17"/>
        <v xml:space="preserve"> </v>
      </c>
      <c r="AO34" s="70" t="str">
        <f t="shared" si="18"/>
        <v xml:space="preserve"> </v>
      </c>
      <c r="AP34" s="342"/>
      <c r="AQ34" s="214" t="str">
        <f t="shared" si="19"/>
        <v xml:space="preserve"> </v>
      </c>
      <c r="AR34" s="215" t="str">
        <f t="shared" si="20"/>
        <v xml:space="preserve"> </v>
      </c>
      <c r="AS34" s="216" t="str">
        <f t="shared" si="21"/>
        <v xml:space="preserve"> </v>
      </c>
      <c r="AT34" s="343"/>
      <c r="AU34" s="78" t="str">
        <f t="shared" si="22"/>
        <v xml:space="preserve"> </v>
      </c>
      <c r="AV34" s="87" t="str">
        <f t="shared" si="23"/>
        <v xml:space="preserve"> </v>
      </c>
      <c r="AW34" s="79" t="str">
        <f t="shared" si="24"/>
        <v xml:space="preserve"> </v>
      </c>
      <c r="AX34" s="344"/>
      <c r="AY34" s="80" t="str">
        <f t="shared" si="25"/>
        <v xml:space="preserve"> </v>
      </c>
      <c r="AZ34" s="88" t="str">
        <f t="shared" si="26"/>
        <v xml:space="preserve"> </v>
      </c>
      <c r="BA34" s="81" t="str">
        <f t="shared" si="27"/>
        <v xml:space="preserve"> </v>
      </c>
      <c r="BB34" s="345"/>
      <c r="BC34" s="210" t="str">
        <f t="shared" si="28"/>
        <v xml:space="preserve"> </v>
      </c>
      <c r="BD34" s="211" t="str">
        <f t="shared" si="29"/>
        <v xml:space="preserve"> </v>
      </c>
      <c r="BE34" s="212" t="str">
        <f t="shared" si="30"/>
        <v xml:space="preserve"> </v>
      </c>
      <c r="BF34" s="346"/>
      <c r="BG34" s="82" t="str">
        <f t="shared" si="31"/>
        <v xml:space="preserve"> </v>
      </c>
      <c r="BH34" s="89" t="str">
        <f t="shared" si="32"/>
        <v xml:space="preserve"> </v>
      </c>
      <c r="BI34" s="83" t="str">
        <f t="shared" si="33"/>
        <v xml:space="preserve"> </v>
      </c>
      <c r="BJ34" s="345"/>
      <c r="BK34" s="236" t="str">
        <f t="shared" si="34"/>
        <v xml:space="preserve"> </v>
      </c>
      <c r="BL34" s="237" t="str">
        <f t="shared" si="35"/>
        <v xml:space="preserve"> </v>
      </c>
      <c r="BM34" s="238" t="str">
        <f t="shared" si="36"/>
        <v xml:space="preserve"> </v>
      </c>
      <c r="BN34" s="345"/>
      <c r="BO34" s="27"/>
      <c r="BQ34" s="99" t="str">
        <f t="shared" si="43"/>
        <v xml:space="preserve"> </v>
      </c>
      <c r="BR34" s="99" t="str">
        <f t="shared" si="43"/>
        <v xml:space="preserve"> </v>
      </c>
      <c r="BS34" s="99" t="str">
        <f t="shared" si="43"/>
        <v xml:space="preserve"> </v>
      </c>
      <c r="BU34" s="99" t="str">
        <f t="shared" si="44"/>
        <v xml:space="preserve"> </v>
      </c>
      <c r="BV34" s="99" t="str">
        <f t="shared" si="45"/>
        <v xml:space="preserve"> </v>
      </c>
      <c r="BW34" s="99" t="str">
        <f t="shared" si="45"/>
        <v xml:space="preserve"> </v>
      </c>
      <c r="BY34" s="22"/>
      <c r="CI34" s="28"/>
    </row>
    <row r="35" spans="1:87" s="26" customFormat="1" ht="24.95" customHeight="1" x14ac:dyDescent="0.25">
      <c r="A35" s="24"/>
      <c r="B35" s="338"/>
      <c r="C35" s="560"/>
      <c r="D35" s="561"/>
      <c r="E35" s="561"/>
      <c r="F35" s="562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188"/>
      <c r="V35" s="347" t="str">
        <f t="shared" si="37"/>
        <v xml:space="preserve"> </v>
      </c>
      <c r="W35" s="347" t="str">
        <f t="shared" si="38"/>
        <v xml:space="preserve"> </v>
      </c>
      <c r="X35" s="347" t="str">
        <f t="shared" si="39"/>
        <v xml:space="preserve"> </v>
      </c>
      <c r="Y35" s="347" t="str">
        <f t="shared" si="40"/>
        <v xml:space="preserve"> </v>
      </c>
      <c r="Z35" s="347" t="str">
        <f t="shared" si="41"/>
        <v xml:space="preserve"> </v>
      </c>
      <c r="AA35" s="347" t="str">
        <f t="shared" si="42"/>
        <v xml:space="preserve"> </v>
      </c>
      <c r="AB35" s="97" t="str">
        <f t="shared" si="1"/>
        <v xml:space="preserve"> </v>
      </c>
      <c r="AC35" s="349"/>
      <c r="AD35" s="349"/>
      <c r="AE35" s="349"/>
      <c r="AF35" s="349"/>
      <c r="AG35" s="349"/>
      <c r="AH35" s="349"/>
      <c r="AI35" s="349"/>
      <c r="AJ35" s="21"/>
      <c r="AK35" s="24"/>
      <c r="AL35" s="97" t="str">
        <f t="shared" si="15"/>
        <v xml:space="preserve"> </v>
      </c>
      <c r="AM35" s="69" t="str">
        <f t="shared" si="16"/>
        <v xml:space="preserve"> </v>
      </c>
      <c r="AN35" s="85" t="str">
        <f t="shared" si="17"/>
        <v xml:space="preserve"> </v>
      </c>
      <c r="AO35" s="70" t="str">
        <f t="shared" si="18"/>
        <v xml:space="preserve"> </v>
      </c>
      <c r="AP35" s="342"/>
      <c r="AQ35" s="214" t="str">
        <f t="shared" si="19"/>
        <v xml:space="preserve"> </v>
      </c>
      <c r="AR35" s="215" t="str">
        <f t="shared" si="20"/>
        <v xml:space="preserve"> </v>
      </c>
      <c r="AS35" s="216" t="str">
        <f t="shared" si="21"/>
        <v xml:space="preserve"> </v>
      </c>
      <c r="AT35" s="343"/>
      <c r="AU35" s="78" t="str">
        <f t="shared" si="22"/>
        <v xml:space="preserve"> </v>
      </c>
      <c r="AV35" s="87" t="str">
        <f t="shared" si="23"/>
        <v xml:space="preserve"> </v>
      </c>
      <c r="AW35" s="79" t="str">
        <f t="shared" si="24"/>
        <v xml:space="preserve"> </v>
      </c>
      <c r="AX35" s="344"/>
      <c r="AY35" s="80" t="str">
        <f t="shared" si="25"/>
        <v xml:space="preserve"> </v>
      </c>
      <c r="AZ35" s="88" t="str">
        <f t="shared" si="26"/>
        <v xml:space="preserve"> </v>
      </c>
      <c r="BA35" s="81" t="str">
        <f t="shared" si="27"/>
        <v xml:space="preserve"> </v>
      </c>
      <c r="BB35" s="345"/>
      <c r="BC35" s="210" t="str">
        <f t="shared" si="28"/>
        <v xml:space="preserve"> </v>
      </c>
      <c r="BD35" s="211" t="str">
        <f t="shared" si="29"/>
        <v xml:space="preserve"> </v>
      </c>
      <c r="BE35" s="212" t="str">
        <f t="shared" si="30"/>
        <v xml:space="preserve"> </v>
      </c>
      <c r="BF35" s="346"/>
      <c r="BG35" s="82" t="str">
        <f t="shared" si="31"/>
        <v xml:space="preserve"> </v>
      </c>
      <c r="BH35" s="89" t="str">
        <f t="shared" si="32"/>
        <v xml:space="preserve"> </v>
      </c>
      <c r="BI35" s="83" t="str">
        <f t="shared" si="33"/>
        <v xml:space="preserve"> </v>
      </c>
      <c r="BJ35" s="345"/>
      <c r="BK35" s="236" t="str">
        <f t="shared" si="34"/>
        <v xml:space="preserve"> </v>
      </c>
      <c r="BL35" s="237" t="str">
        <f t="shared" si="35"/>
        <v xml:space="preserve"> </v>
      </c>
      <c r="BM35" s="238" t="str">
        <f t="shared" si="36"/>
        <v xml:space="preserve"> </v>
      </c>
      <c r="BN35" s="345"/>
      <c r="BO35" s="27"/>
      <c r="BQ35" s="99" t="str">
        <f t="shared" si="43"/>
        <v xml:space="preserve"> </v>
      </c>
      <c r="BR35" s="99" t="str">
        <f t="shared" si="43"/>
        <v xml:space="preserve"> </v>
      </c>
      <c r="BS35" s="99" t="str">
        <f t="shared" si="43"/>
        <v xml:space="preserve"> </v>
      </c>
      <c r="BU35" s="99" t="str">
        <f t="shared" si="44"/>
        <v xml:space="preserve"> </v>
      </c>
      <c r="BV35" s="99" t="str">
        <f t="shared" si="45"/>
        <v xml:space="preserve"> </v>
      </c>
      <c r="BW35" s="99" t="str">
        <f t="shared" si="45"/>
        <v xml:space="preserve"> </v>
      </c>
      <c r="BY35" s="22"/>
      <c r="CI35" s="28"/>
    </row>
    <row r="36" spans="1:87" s="26" customFormat="1" ht="24.95" customHeight="1" x14ac:dyDescent="0.25">
      <c r="A36" s="24"/>
      <c r="B36" s="338"/>
      <c r="C36" s="560"/>
      <c r="D36" s="561"/>
      <c r="E36" s="561"/>
      <c r="F36" s="562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188"/>
      <c r="V36" s="347" t="str">
        <f t="shared" si="37"/>
        <v xml:space="preserve"> </v>
      </c>
      <c r="W36" s="347" t="str">
        <f t="shared" si="38"/>
        <v xml:space="preserve"> </v>
      </c>
      <c r="X36" s="347" t="str">
        <f t="shared" si="39"/>
        <v xml:space="preserve"> </v>
      </c>
      <c r="Y36" s="347" t="str">
        <f t="shared" si="40"/>
        <v xml:space="preserve"> </v>
      </c>
      <c r="Z36" s="347" t="str">
        <f t="shared" si="41"/>
        <v xml:space="preserve"> </v>
      </c>
      <c r="AA36" s="347" t="str">
        <f t="shared" si="42"/>
        <v xml:space="preserve"> </v>
      </c>
      <c r="AB36" s="97" t="str">
        <f t="shared" si="1"/>
        <v xml:space="preserve"> </v>
      </c>
      <c r="AC36" s="349"/>
      <c r="AD36" s="349"/>
      <c r="AE36" s="349"/>
      <c r="AF36" s="349"/>
      <c r="AG36" s="349"/>
      <c r="AH36" s="349"/>
      <c r="AI36" s="349"/>
      <c r="AJ36" s="21"/>
      <c r="AK36" s="24"/>
      <c r="AL36" s="97" t="str">
        <f t="shared" si="15"/>
        <v xml:space="preserve"> </v>
      </c>
      <c r="AM36" s="69" t="str">
        <f t="shared" si="16"/>
        <v xml:space="preserve"> </v>
      </c>
      <c r="AN36" s="85" t="str">
        <f t="shared" si="17"/>
        <v xml:space="preserve"> </v>
      </c>
      <c r="AO36" s="70" t="str">
        <f t="shared" si="18"/>
        <v xml:space="preserve"> </v>
      </c>
      <c r="AP36" s="342"/>
      <c r="AQ36" s="214" t="str">
        <f t="shared" si="19"/>
        <v xml:space="preserve"> </v>
      </c>
      <c r="AR36" s="215" t="str">
        <f t="shared" si="20"/>
        <v xml:space="preserve"> </v>
      </c>
      <c r="AS36" s="216" t="str">
        <f t="shared" si="21"/>
        <v xml:space="preserve"> </v>
      </c>
      <c r="AT36" s="343"/>
      <c r="AU36" s="78" t="str">
        <f t="shared" si="22"/>
        <v xml:space="preserve"> </v>
      </c>
      <c r="AV36" s="87" t="str">
        <f t="shared" si="23"/>
        <v xml:space="preserve"> </v>
      </c>
      <c r="AW36" s="79" t="str">
        <f t="shared" si="24"/>
        <v xml:space="preserve"> </v>
      </c>
      <c r="AX36" s="344"/>
      <c r="AY36" s="80" t="str">
        <f t="shared" si="25"/>
        <v xml:space="preserve"> </v>
      </c>
      <c r="AZ36" s="88" t="str">
        <f t="shared" si="26"/>
        <v xml:space="preserve"> </v>
      </c>
      <c r="BA36" s="81" t="str">
        <f t="shared" si="27"/>
        <v xml:space="preserve"> </v>
      </c>
      <c r="BB36" s="345"/>
      <c r="BC36" s="210" t="str">
        <f t="shared" si="28"/>
        <v xml:space="preserve"> </v>
      </c>
      <c r="BD36" s="211" t="str">
        <f t="shared" si="29"/>
        <v xml:space="preserve"> </v>
      </c>
      <c r="BE36" s="212" t="str">
        <f t="shared" si="30"/>
        <v xml:space="preserve"> </v>
      </c>
      <c r="BF36" s="346"/>
      <c r="BG36" s="82" t="str">
        <f t="shared" si="31"/>
        <v xml:space="preserve"> </v>
      </c>
      <c r="BH36" s="89" t="str">
        <f t="shared" si="32"/>
        <v xml:space="preserve"> </v>
      </c>
      <c r="BI36" s="83" t="str">
        <f t="shared" si="33"/>
        <v xml:space="preserve"> </v>
      </c>
      <c r="BJ36" s="345"/>
      <c r="BK36" s="236" t="str">
        <f t="shared" si="34"/>
        <v xml:space="preserve"> </v>
      </c>
      <c r="BL36" s="237" t="str">
        <f t="shared" si="35"/>
        <v xml:space="preserve"> </v>
      </c>
      <c r="BM36" s="238" t="str">
        <f t="shared" si="36"/>
        <v xml:space="preserve"> </v>
      </c>
      <c r="BN36" s="345"/>
      <c r="BO36" s="27"/>
      <c r="BQ36" s="99" t="str">
        <f t="shared" si="43"/>
        <v xml:space="preserve"> </v>
      </c>
      <c r="BR36" s="99" t="str">
        <f t="shared" si="43"/>
        <v xml:space="preserve"> </v>
      </c>
      <c r="BS36" s="99" t="str">
        <f t="shared" si="43"/>
        <v xml:space="preserve"> </v>
      </c>
      <c r="BU36" s="99" t="str">
        <f t="shared" si="44"/>
        <v xml:space="preserve"> </v>
      </c>
      <c r="BV36" s="99" t="str">
        <f t="shared" si="45"/>
        <v xml:space="preserve"> </v>
      </c>
      <c r="BW36" s="99" t="str">
        <f t="shared" si="45"/>
        <v xml:space="preserve"> </v>
      </c>
      <c r="BY36" s="22"/>
      <c r="CI36" s="28"/>
    </row>
    <row r="37" spans="1:87" s="26" customFormat="1" ht="24.95" customHeight="1" x14ac:dyDescent="0.25">
      <c r="A37" s="24"/>
      <c r="B37" s="338"/>
      <c r="C37" s="560"/>
      <c r="D37" s="561"/>
      <c r="E37" s="561"/>
      <c r="F37" s="562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188"/>
      <c r="V37" s="347" t="str">
        <f t="shared" si="37"/>
        <v xml:space="preserve"> </v>
      </c>
      <c r="W37" s="347" t="str">
        <f t="shared" si="38"/>
        <v xml:space="preserve"> </v>
      </c>
      <c r="X37" s="347" t="str">
        <f t="shared" si="39"/>
        <v xml:space="preserve"> </v>
      </c>
      <c r="Y37" s="347" t="str">
        <f t="shared" si="40"/>
        <v xml:space="preserve"> </v>
      </c>
      <c r="Z37" s="347" t="str">
        <f t="shared" si="41"/>
        <v xml:space="preserve"> </v>
      </c>
      <c r="AA37" s="347" t="str">
        <f t="shared" si="42"/>
        <v xml:space="preserve"> </v>
      </c>
      <c r="AB37" s="97" t="str">
        <f t="shared" si="1"/>
        <v xml:space="preserve"> </v>
      </c>
      <c r="AC37" s="349"/>
      <c r="AD37" s="349"/>
      <c r="AE37" s="349"/>
      <c r="AF37" s="349"/>
      <c r="AG37" s="349"/>
      <c r="AH37" s="349"/>
      <c r="AI37" s="349"/>
      <c r="AJ37" s="21"/>
      <c r="AK37" s="24"/>
      <c r="AL37" s="97" t="str">
        <f t="shared" si="15"/>
        <v xml:space="preserve"> </v>
      </c>
      <c r="AM37" s="69" t="str">
        <f t="shared" si="16"/>
        <v xml:space="preserve"> </v>
      </c>
      <c r="AN37" s="85" t="str">
        <f t="shared" si="17"/>
        <v xml:space="preserve"> </v>
      </c>
      <c r="AO37" s="70" t="str">
        <f t="shared" si="18"/>
        <v xml:space="preserve"> </v>
      </c>
      <c r="AP37" s="342"/>
      <c r="AQ37" s="214" t="str">
        <f t="shared" si="19"/>
        <v xml:space="preserve"> </v>
      </c>
      <c r="AR37" s="215" t="str">
        <f t="shared" si="20"/>
        <v xml:space="preserve"> </v>
      </c>
      <c r="AS37" s="216" t="str">
        <f t="shared" si="21"/>
        <v xml:space="preserve"> </v>
      </c>
      <c r="AT37" s="343"/>
      <c r="AU37" s="78" t="str">
        <f t="shared" si="22"/>
        <v xml:space="preserve"> </v>
      </c>
      <c r="AV37" s="87" t="str">
        <f t="shared" si="23"/>
        <v xml:space="preserve"> </v>
      </c>
      <c r="AW37" s="79" t="str">
        <f t="shared" si="24"/>
        <v xml:space="preserve"> </v>
      </c>
      <c r="AX37" s="344"/>
      <c r="AY37" s="80" t="str">
        <f t="shared" si="25"/>
        <v xml:space="preserve"> </v>
      </c>
      <c r="AZ37" s="88" t="str">
        <f t="shared" si="26"/>
        <v xml:space="preserve"> </v>
      </c>
      <c r="BA37" s="81" t="str">
        <f t="shared" si="27"/>
        <v xml:space="preserve"> </v>
      </c>
      <c r="BB37" s="345"/>
      <c r="BC37" s="210" t="str">
        <f t="shared" si="28"/>
        <v xml:space="preserve"> </v>
      </c>
      <c r="BD37" s="211" t="str">
        <f t="shared" si="29"/>
        <v xml:space="preserve"> </v>
      </c>
      <c r="BE37" s="212" t="str">
        <f t="shared" si="30"/>
        <v xml:space="preserve"> </v>
      </c>
      <c r="BF37" s="346"/>
      <c r="BG37" s="82" t="str">
        <f t="shared" si="31"/>
        <v xml:space="preserve"> </v>
      </c>
      <c r="BH37" s="89" t="str">
        <f t="shared" si="32"/>
        <v xml:space="preserve"> </v>
      </c>
      <c r="BI37" s="83" t="str">
        <f t="shared" si="33"/>
        <v xml:space="preserve"> </v>
      </c>
      <c r="BJ37" s="345"/>
      <c r="BK37" s="236" t="str">
        <f t="shared" si="34"/>
        <v xml:space="preserve"> </v>
      </c>
      <c r="BL37" s="237" t="str">
        <f t="shared" si="35"/>
        <v xml:space="preserve"> </v>
      </c>
      <c r="BM37" s="238" t="str">
        <f t="shared" si="36"/>
        <v xml:space="preserve"> </v>
      </c>
      <c r="BN37" s="345"/>
      <c r="BO37" s="27"/>
      <c r="BQ37" s="99" t="str">
        <f t="shared" si="43"/>
        <v xml:space="preserve"> </v>
      </c>
      <c r="BR37" s="99" t="str">
        <f t="shared" si="43"/>
        <v xml:space="preserve"> </v>
      </c>
      <c r="BS37" s="99" t="str">
        <f t="shared" si="43"/>
        <v xml:space="preserve"> </v>
      </c>
      <c r="BU37" s="99" t="str">
        <f t="shared" si="44"/>
        <v xml:space="preserve"> </v>
      </c>
      <c r="BV37" s="99" t="str">
        <f t="shared" si="45"/>
        <v xml:space="preserve"> </v>
      </c>
      <c r="BW37" s="99" t="str">
        <f t="shared" si="45"/>
        <v xml:space="preserve"> </v>
      </c>
      <c r="BY37" s="22"/>
      <c r="CI37" s="28"/>
    </row>
    <row r="38" spans="1:87" s="26" customFormat="1" ht="24.95" customHeight="1" x14ac:dyDescent="0.25">
      <c r="A38" s="24"/>
      <c r="B38" s="338"/>
      <c r="C38" s="560"/>
      <c r="D38" s="561"/>
      <c r="E38" s="561"/>
      <c r="F38" s="562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188"/>
      <c r="V38" s="347" t="str">
        <f t="shared" si="37"/>
        <v xml:space="preserve"> </v>
      </c>
      <c r="W38" s="347" t="str">
        <f t="shared" si="38"/>
        <v xml:space="preserve"> </v>
      </c>
      <c r="X38" s="347" t="str">
        <f t="shared" si="39"/>
        <v xml:space="preserve"> </v>
      </c>
      <c r="Y38" s="347" t="str">
        <f t="shared" si="40"/>
        <v xml:space="preserve"> </v>
      </c>
      <c r="Z38" s="347" t="str">
        <f t="shared" si="41"/>
        <v xml:space="preserve"> </v>
      </c>
      <c r="AA38" s="347" t="str">
        <f t="shared" si="42"/>
        <v xml:space="preserve"> </v>
      </c>
      <c r="AB38" s="97" t="str">
        <f t="shared" si="1"/>
        <v xml:space="preserve"> </v>
      </c>
      <c r="AC38" s="349"/>
      <c r="AD38" s="349"/>
      <c r="AE38" s="349"/>
      <c r="AF38" s="349"/>
      <c r="AG38" s="349"/>
      <c r="AH38" s="349"/>
      <c r="AI38" s="349"/>
      <c r="AJ38" s="21"/>
      <c r="AK38" s="24"/>
      <c r="AL38" s="97" t="str">
        <f t="shared" si="15"/>
        <v xml:space="preserve"> </v>
      </c>
      <c r="AM38" s="69" t="str">
        <f t="shared" si="16"/>
        <v xml:space="preserve"> </v>
      </c>
      <c r="AN38" s="85" t="str">
        <f t="shared" si="17"/>
        <v xml:space="preserve"> </v>
      </c>
      <c r="AO38" s="70" t="str">
        <f t="shared" si="18"/>
        <v xml:space="preserve"> </v>
      </c>
      <c r="AP38" s="342"/>
      <c r="AQ38" s="214" t="str">
        <f t="shared" si="19"/>
        <v xml:space="preserve"> </v>
      </c>
      <c r="AR38" s="215" t="str">
        <f t="shared" si="20"/>
        <v xml:space="preserve"> </v>
      </c>
      <c r="AS38" s="216" t="str">
        <f t="shared" si="21"/>
        <v xml:space="preserve"> </v>
      </c>
      <c r="AT38" s="343"/>
      <c r="AU38" s="78" t="str">
        <f t="shared" si="22"/>
        <v xml:space="preserve"> </v>
      </c>
      <c r="AV38" s="87" t="str">
        <f t="shared" si="23"/>
        <v xml:space="preserve"> </v>
      </c>
      <c r="AW38" s="79" t="str">
        <f t="shared" si="24"/>
        <v xml:space="preserve"> </v>
      </c>
      <c r="AX38" s="344"/>
      <c r="AY38" s="80" t="str">
        <f t="shared" si="25"/>
        <v xml:space="preserve"> </v>
      </c>
      <c r="AZ38" s="88" t="str">
        <f t="shared" si="26"/>
        <v xml:space="preserve"> </v>
      </c>
      <c r="BA38" s="81" t="str">
        <f t="shared" si="27"/>
        <v xml:space="preserve"> </v>
      </c>
      <c r="BB38" s="345"/>
      <c r="BC38" s="210" t="str">
        <f t="shared" si="28"/>
        <v xml:space="preserve"> </v>
      </c>
      <c r="BD38" s="211" t="str">
        <f t="shared" si="29"/>
        <v xml:space="preserve"> </v>
      </c>
      <c r="BE38" s="212" t="str">
        <f t="shared" si="30"/>
        <v xml:space="preserve"> </v>
      </c>
      <c r="BF38" s="346"/>
      <c r="BG38" s="82" t="str">
        <f t="shared" si="31"/>
        <v xml:space="preserve"> </v>
      </c>
      <c r="BH38" s="89" t="str">
        <f t="shared" si="32"/>
        <v xml:space="preserve"> </v>
      </c>
      <c r="BI38" s="83" t="str">
        <f t="shared" si="33"/>
        <v xml:space="preserve"> </v>
      </c>
      <c r="BJ38" s="345"/>
      <c r="BK38" s="236" t="str">
        <f t="shared" si="34"/>
        <v xml:space="preserve"> </v>
      </c>
      <c r="BL38" s="237" t="str">
        <f t="shared" si="35"/>
        <v xml:space="preserve"> </v>
      </c>
      <c r="BM38" s="238" t="str">
        <f t="shared" si="36"/>
        <v xml:space="preserve"> </v>
      </c>
      <c r="BN38" s="345"/>
      <c r="BO38" s="27"/>
      <c r="BQ38" s="99" t="str">
        <f t="shared" si="43"/>
        <v xml:space="preserve"> </v>
      </c>
      <c r="BR38" s="99" t="str">
        <f t="shared" si="43"/>
        <v xml:space="preserve"> </v>
      </c>
      <c r="BS38" s="99" t="str">
        <f t="shared" si="43"/>
        <v xml:space="preserve"> </v>
      </c>
      <c r="BU38" s="99" t="str">
        <f t="shared" si="44"/>
        <v xml:space="preserve"> </v>
      </c>
      <c r="BV38" s="99" t="str">
        <f t="shared" si="45"/>
        <v xml:space="preserve"> </v>
      </c>
      <c r="BW38" s="99" t="str">
        <f t="shared" si="45"/>
        <v xml:space="preserve"> </v>
      </c>
      <c r="BY38" s="22"/>
      <c r="CI38" s="28"/>
    </row>
    <row r="39" spans="1:87" s="26" customFormat="1" ht="24.95" customHeight="1" x14ac:dyDescent="0.25">
      <c r="A39" s="24"/>
      <c r="B39" s="338"/>
      <c r="C39" s="560"/>
      <c r="D39" s="561"/>
      <c r="E39" s="561"/>
      <c r="F39" s="562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188"/>
      <c r="V39" s="347" t="str">
        <f t="shared" si="37"/>
        <v xml:space="preserve"> </v>
      </c>
      <c r="W39" s="347" t="str">
        <f t="shared" si="38"/>
        <v xml:space="preserve"> </v>
      </c>
      <c r="X39" s="347" t="str">
        <f t="shared" si="39"/>
        <v xml:space="preserve"> </v>
      </c>
      <c r="Y39" s="347" t="str">
        <f t="shared" si="40"/>
        <v xml:space="preserve"> </v>
      </c>
      <c r="Z39" s="347" t="str">
        <f t="shared" si="41"/>
        <v xml:space="preserve"> </v>
      </c>
      <c r="AA39" s="347" t="str">
        <f t="shared" si="42"/>
        <v xml:space="preserve"> </v>
      </c>
      <c r="AB39" s="97" t="str">
        <f t="shared" si="1"/>
        <v xml:space="preserve"> </v>
      </c>
      <c r="AC39" s="349"/>
      <c r="AD39" s="349"/>
      <c r="AE39" s="349"/>
      <c r="AF39" s="349"/>
      <c r="AG39" s="349"/>
      <c r="AH39" s="349"/>
      <c r="AI39" s="349"/>
      <c r="AJ39" s="21"/>
      <c r="AK39" s="24"/>
      <c r="AL39" s="97" t="str">
        <f t="shared" si="15"/>
        <v xml:space="preserve"> </v>
      </c>
      <c r="AM39" s="69" t="str">
        <f t="shared" si="16"/>
        <v xml:space="preserve"> </v>
      </c>
      <c r="AN39" s="85" t="str">
        <f t="shared" si="17"/>
        <v xml:space="preserve"> </v>
      </c>
      <c r="AO39" s="70" t="str">
        <f t="shared" si="18"/>
        <v xml:space="preserve"> </v>
      </c>
      <c r="AP39" s="342"/>
      <c r="AQ39" s="214" t="str">
        <f t="shared" si="19"/>
        <v xml:space="preserve"> </v>
      </c>
      <c r="AR39" s="215" t="str">
        <f t="shared" si="20"/>
        <v xml:space="preserve"> </v>
      </c>
      <c r="AS39" s="216" t="str">
        <f t="shared" si="21"/>
        <v xml:space="preserve"> </v>
      </c>
      <c r="AT39" s="343"/>
      <c r="AU39" s="78" t="str">
        <f t="shared" si="22"/>
        <v xml:space="preserve"> </v>
      </c>
      <c r="AV39" s="87" t="str">
        <f t="shared" si="23"/>
        <v xml:space="preserve"> </v>
      </c>
      <c r="AW39" s="79" t="str">
        <f t="shared" si="24"/>
        <v xml:space="preserve"> </v>
      </c>
      <c r="AX39" s="344"/>
      <c r="AY39" s="80" t="str">
        <f t="shared" si="25"/>
        <v xml:space="preserve"> </v>
      </c>
      <c r="AZ39" s="88" t="str">
        <f t="shared" si="26"/>
        <v xml:space="preserve"> </v>
      </c>
      <c r="BA39" s="81" t="str">
        <f t="shared" si="27"/>
        <v xml:space="preserve"> </v>
      </c>
      <c r="BB39" s="345"/>
      <c r="BC39" s="210" t="str">
        <f t="shared" si="28"/>
        <v xml:space="preserve"> </v>
      </c>
      <c r="BD39" s="211" t="str">
        <f t="shared" si="29"/>
        <v xml:space="preserve"> </v>
      </c>
      <c r="BE39" s="212" t="str">
        <f t="shared" si="30"/>
        <v xml:space="preserve"> </v>
      </c>
      <c r="BF39" s="346"/>
      <c r="BG39" s="82" t="str">
        <f t="shared" si="31"/>
        <v xml:space="preserve"> </v>
      </c>
      <c r="BH39" s="89" t="str">
        <f t="shared" si="32"/>
        <v xml:space="preserve"> </v>
      </c>
      <c r="BI39" s="83" t="str">
        <f t="shared" si="33"/>
        <v xml:space="preserve"> </v>
      </c>
      <c r="BJ39" s="345"/>
      <c r="BK39" s="236" t="str">
        <f t="shared" si="34"/>
        <v xml:space="preserve"> </v>
      </c>
      <c r="BL39" s="237" t="str">
        <f t="shared" si="35"/>
        <v xml:space="preserve"> </v>
      </c>
      <c r="BM39" s="238" t="str">
        <f t="shared" si="36"/>
        <v xml:space="preserve"> </v>
      </c>
      <c r="BN39" s="345"/>
      <c r="BO39" s="27"/>
      <c r="BQ39" s="99" t="str">
        <f t="shared" si="43"/>
        <v xml:space="preserve"> </v>
      </c>
      <c r="BR39" s="99" t="str">
        <f t="shared" si="43"/>
        <v xml:space="preserve"> </v>
      </c>
      <c r="BS39" s="99" t="str">
        <f t="shared" si="43"/>
        <v xml:space="preserve"> </v>
      </c>
      <c r="BU39" s="99" t="str">
        <f t="shared" si="44"/>
        <v xml:space="preserve"> </v>
      </c>
      <c r="BV39" s="99" t="str">
        <f t="shared" si="45"/>
        <v xml:space="preserve"> </v>
      </c>
      <c r="BW39" s="99" t="str">
        <f t="shared" si="45"/>
        <v xml:space="preserve"> </v>
      </c>
      <c r="BY39" s="22"/>
      <c r="CI39" s="28"/>
    </row>
    <row r="40" spans="1:87" s="26" customFormat="1" ht="24.95" customHeight="1" x14ac:dyDescent="0.25">
      <c r="A40" s="24"/>
      <c r="B40" s="338"/>
      <c r="C40" s="560"/>
      <c r="D40" s="561"/>
      <c r="E40" s="561"/>
      <c r="F40" s="562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188"/>
      <c r="V40" s="347" t="str">
        <f t="shared" si="37"/>
        <v xml:space="preserve"> </v>
      </c>
      <c r="W40" s="347" t="str">
        <f t="shared" si="38"/>
        <v xml:space="preserve"> </v>
      </c>
      <c r="X40" s="347" t="str">
        <f t="shared" si="39"/>
        <v xml:space="preserve"> </v>
      </c>
      <c r="Y40" s="347" t="str">
        <f t="shared" si="40"/>
        <v xml:space="preserve"> </v>
      </c>
      <c r="Z40" s="347" t="str">
        <f t="shared" si="41"/>
        <v xml:space="preserve"> </v>
      </c>
      <c r="AA40" s="347" t="str">
        <f t="shared" si="42"/>
        <v xml:space="preserve"> </v>
      </c>
      <c r="AB40" s="97" t="str">
        <f t="shared" si="1"/>
        <v xml:space="preserve"> </v>
      </c>
      <c r="AC40" s="349"/>
      <c r="AD40" s="349"/>
      <c r="AE40" s="349"/>
      <c r="AF40" s="349"/>
      <c r="AG40" s="349"/>
      <c r="AH40" s="349"/>
      <c r="AI40" s="349"/>
      <c r="AJ40" s="21"/>
      <c r="AK40" s="24"/>
      <c r="AL40" s="97" t="str">
        <f t="shared" si="15"/>
        <v xml:space="preserve"> </v>
      </c>
      <c r="AM40" s="69" t="str">
        <f t="shared" si="16"/>
        <v xml:space="preserve"> </v>
      </c>
      <c r="AN40" s="85" t="str">
        <f t="shared" si="17"/>
        <v xml:space="preserve"> </v>
      </c>
      <c r="AO40" s="70" t="str">
        <f t="shared" si="18"/>
        <v xml:space="preserve"> </v>
      </c>
      <c r="AP40" s="342"/>
      <c r="AQ40" s="214" t="str">
        <f t="shared" si="19"/>
        <v xml:space="preserve"> </v>
      </c>
      <c r="AR40" s="215" t="str">
        <f t="shared" si="20"/>
        <v xml:space="preserve"> </v>
      </c>
      <c r="AS40" s="216" t="str">
        <f t="shared" si="21"/>
        <v xml:space="preserve"> </v>
      </c>
      <c r="AT40" s="343"/>
      <c r="AU40" s="78" t="str">
        <f t="shared" si="22"/>
        <v xml:space="preserve"> </v>
      </c>
      <c r="AV40" s="87" t="str">
        <f t="shared" si="23"/>
        <v xml:space="preserve"> </v>
      </c>
      <c r="AW40" s="79" t="str">
        <f t="shared" si="24"/>
        <v xml:space="preserve"> </v>
      </c>
      <c r="AX40" s="344"/>
      <c r="AY40" s="80" t="str">
        <f t="shared" si="25"/>
        <v xml:space="preserve"> </v>
      </c>
      <c r="AZ40" s="88" t="str">
        <f t="shared" si="26"/>
        <v xml:space="preserve"> </v>
      </c>
      <c r="BA40" s="81" t="str">
        <f t="shared" si="27"/>
        <v xml:space="preserve"> </v>
      </c>
      <c r="BB40" s="345"/>
      <c r="BC40" s="210" t="str">
        <f t="shared" si="28"/>
        <v xml:space="preserve"> </v>
      </c>
      <c r="BD40" s="211" t="str">
        <f t="shared" si="29"/>
        <v xml:space="preserve"> </v>
      </c>
      <c r="BE40" s="212" t="str">
        <f t="shared" si="30"/>
        <v xml:space="preserve"> </v>
      </c>
      <c r="BF40" s="346"/>
      <c r="BG40" s="82" t="str">
        <f t="shared" si="31"/>
        <v xml:space="preserve"> </v>
      </c>
      <c r="BH40" s="89" t="str">
        <f t="shared" si="32"/>
        <v xml:space="preserve"> </v>
      </c>
      <c r="BI40" s="83" t="str">
        <f t="shared" si="33"/>
        <v xml:space="preserve"> </v>
      </c>
      <c r="BJ40" s="345"/>
      <c r="BK40" s="236" t="str">
        <f t="shared" si="34"/>
        <v xml:space="preserve"> </v>
      </c>
      <c r="BL40" s="237" t="str">
        <f t="shared" si="35"/>
        <v xml:space="preserve"> </v>
      </c>
      <c r="BM40" s="238" t="str">
        <f t="shared" si="36"/>
        <v xml:space="preserve"> </v>
      </c>
      <c r="BN40" s="345"/>
      <c r="BO40" s="27"/>
      <c r="BQ40" s="99" t="str">
        <f t="shared" si="43"/>
        <v xml:space="preserve"> </v>
      </c>
      <c r="BR40" s="99" t="str">
        <f t="shared" si="43"/>
        <v xml:space="preserve"> </v>
      </c>
      <c r="BS40" s="99" t="str">
        <f t="shared" si="43"/>
        <v xml:space="preserve"> </v>
      </c>
      <c r="BU40" s="99" t="str">
        <f t="shared" si="44"/>
        <v xml:space="preserve"> </v>
      </c>
      <c r="BV40" s="99" t="str">
        <f t="shared" si="45"/>
        <v xml:space="preserve"> </v>
      </c>
      <c r="BW40" s="99" t="str">
        <f t="shared" si="45"/>
        <v xml:space="preserve"> </v>
      </c>
      <c r="BY40" s="22"/>
      <c r="CI40" s="28"/>
    </row>
    <row r="41" spans="1:87" s="26" customFormat="1" ht="24.95" customHeight="1" x14ac:dyDescent="0.25">
      <c r="A41" s="24"/>
      <c r="B41" s="338"/>
      <c r="C41" s="560"/>
      <c r="D41" s="561"/>
      <c r="E41" s="561"/>
      <c r="F41" s="562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188"/>
      <c r="V41" s="347" t="str">
        <f t="shared" si="37"/>
        <v xml:space="preserve"> </v>
      </c>
      <c r="W41" s="347" t="str">
        <f t="shared" si="38"/>
        <v xml:space="preserve"> </v>
      </c>
      <c r="X41" s="347" t="str">
        <f t="shared" si="39"/>
        <v xml:space="preserve"> </v>
      </c>
      <c r="Y41" s="347" t="str">
        <f t="shared" si="40"/>
        <v xml:space="preserve"> </v>
      </c>
      <c r="Z41" s="347" t="str">
        <f t="shared" si="41"/>
        <v xml:space="preserve"> </v>
      </c>
      <c r="AA41" s="347" t="str">
        <f t="shared" si="42"/>
        <v xml:space="preserve"> </v>
      </c>
      <c r="AB41" s="97" t="str">
        <f t="shared" si="1"/>
        <v xml:space="preserve"> </v>
      </c>
      <c r="AC41" s="349"/>
      <c r="AD41" s="349"/>
      <c r="AE41" s="349"/>
      <c r="AF41" s="349"/>
      <c r="AG41" s="349"/>
      <c r="AH41" s="349"/>
      <c r="AI41" s="349"/>
      <c r="AJ41" s="21"/>
      <c r="AK41" s="24"/>
      <c r="AL41" s="97" t="str">
        <f t="shared" si="15"/>
        <v xml:space="preserve"> </v>
      </c>
      <c r="AM41" s="69" t="str">
        <f t="shared" si="16"/>
        <v xml:space="preserve"> </v>
      </c>
      <c r="AN41" s="85" t="str">
        <f t="shared" si="17"/>
        <v xml:space="preserve"> </v>
      </c>
      <c r="AO41" s="70" t="str">
        <f t="shared" si="18"/>
        <v xml:space="preserve"> </v>
      </c>
      <c r="AP41" s="342"/>
      <c r="AQ41" s="214" t="str">
        <f t="shared" si="19"/>
        <v xml:space="preserve"> </v>
      </c>
      <c r="AR41" s="215" t="str">
        <f t="shared" si="20"/>
        <v xml:space="preserve"> </v>
      </c>
      <c r="AS41" s="216" t="str">
        <f t="shared" si="21"/>
        <v xml:space="preserve"> </v>
      </c>
      <c r="AT41" s="343"/>
      <c r="AU41" s="78" t="str">
        <f t="shared" si="22"/>
        <v xml:space="preserve"> </v>
      </c>
      <c r="AV41" s="87" t="str">
        <f t="shared" si="23"/>
        <v xml:space="preserve"> </v>
      </c>
      <c r="AW41" s="79" t="str">
        <f t="shared" si="24"/>
        <v xml:space="preserve"> </v>
      </c>
      <c r="AX41" s="344"/>
      <c r="AY41" s="80" t="str">
        <f t="shared" si="25"/>
        <v xml:space="preserve"> </v>
      </c>
      <c r="AZ41" s="88" t="str">
        <f t="shared" si="26"/>
        <v xml:space="preserve"> </v>
      </c>
      <c r="BA41" s="81" t="str">
        <f t="shared" si="27"/>
        <v xml:space="preserve"> </v>
      </c>
      <c r="BB41" s="345"/>
      <c r="BC41" s="210" t="str">
        <f t="shared" si="28"/>
        <v xml:space="preserve"> </v>
      </c>
      <c r="BD41" s="211" t="str">
        <f t="shared" si="29"/>
        <v xml:space="preserve"> </v>
      </c>
      <c r="BE41" s="212" t="str">
        <f t="shared" si="30"/>
        <v xml:space="preserve"> </v>
      </c>
      <c r="BF41" s="346"/>
      <c r="BG41" s="82" t="str">
        <f t="shared" si="31"/>
        <v xml:space="preserve"> </v>
      </c>
      <c r="BH41" s="89" t="str">
        <f t="shared" si="32"/>
        <v xml:space="preserve"> </v>
      </c>
      <c r="BI41" s="83" t="str">
        <f t="shared" si="33"/>
        <v xml:space="preserve"> </v>
      </c>
      <c r="BJ41" s="345"/>
      <c r="BK41" s="236" t="str">
        <f t="shared" si="34"/>
        <v xml:space="preserve"> </v>
      </c>
      <c r="BL41" s="237" t="str">
        <f t="shared" si="35"/>
        <v xml:space="preserve"> </v>
      </c>
      <c r="BM41" s="238" t="str">
        <f t="shared" si="36"/>
        <v xml:space="preserve"> </v>
      </c>
      <c r="BN41" s="345"/>
      <c r="BO41" s="27"/>
      <c r="BQ41" s="99" t="str">
        <f t="shared" si="43"/>
        <v xml:space="preserve"> </v>
      </c>
      <c r="BR41" s="99" t="str">
        <f t="shared" si="43"/>
        <v xml:space="preserve"> </v>
      </c>
      <c r="BS41" s="99" t="str">
        <f t="shared" si="43"/>
        <v xml:space="preserve"> </v>
      </c>
      <c r="BU41" s="99" t="str">
        <f t="shared" si="44"/>
        <v xml:space="preserve"> </v>
      </c>
      <c r="BV41" s="99" t="str">
        <f t="shared" si="45"/>
        <v xml:space="preserve"> </v>
      </c>
      <c r="BW41" s="99" t="str">
        <f t="shared" si="45"/>
        <v xml:space="preserve"> </v>
      </c>
      <c r="BY41" s="22"/>
      <c r="CI41" s="28"/>
    </row>
    <row r="42" spans="1:87" s="26" customFormat="1" ht="24.95" customHeight="1" x14ac:dyDescent="0.25">
      <c r="A42" s="24"/>
      <c r="B42" s="338"/>
      <c r="C42" s="560"/>
      <c r="D42" s="561"/>
      <c r="E42" s="561"/>
      <c r="F42" s="562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188"/>
      <c r="V42" s="347" t="str">
        <f t="shared" si="37"/>
        <v xml:space="preserve"> </v>
      </c>
      <c r="W42" s="347" t="str">
        <f t="shared" si="38"/>
        <v xml:space="preserve"> </v>
      </c>
      <c r="X42" s="347" t="str">
        <f t="shared" si="39"/>
        <v xml:space="preserve"> </v>
      </c>
      <c r="Y42" s="347" t="str">
        <f t="shared" si="40"/>
        <v xml:space="preserve"> </v>
      </c>
      <c r="Z42" s="347" t="str">
        <f t="shared" si="41"/>
        <v xml:space="preserve"> </v>
      </c>
      <c r="AA42" s="347" t="str">
        <f t="shared" si="42"/>
        <v xml:space="preserve"> </v>
      </c>
      <c r="AB42" s="97" t="str">
        <f t="shared" si="1"/>
        <v xml:space="preserve"> </v>
      </c>
      <c r="AC42" s="349"/>
      <c r="AD42" s="349"/>
      <c r="AE42" s="349"/>
      <c r="AF42" s="349"/>
      <c r="AG42" s="349"/>
      <c r="AH42" s="349"/>
      <c r="AI42" s="349"/>
      <c r="AJ42" s="21"/>
      <c r="AK42" s="24"/>
      <c r="AL42" s="97" t="str">
        <f t="shared" si="15"/>
        <v xml:space="preserve"> </v>
      </c>
      <c r="AM42" s="69" t="str">
        <f t="shared" si="16"/>
        <v xml:space="preserve"> </v>
      </c>
      <c r="AN42" s="85" t="str">
        <f t="shared" si="17"/>
        <v xml:space="preserve"> </v>
      </c>
      <c r="AO42" s="70" t="str">
        <f t="shared" si="18"/>
        <v xml:space="preserve"> </v>
      </c>
      <c r="AP42" s="342"/>
      <c r="AQ42" s="214" t="str">
        <f t="shared" si="19"/>
        <v xml:space="preserve"> </v>
      </c>
      <c r="AR42" s="215" t="str">
        <f t="shared" si="20"/>
        <v xml:space="preserve"> </v>
      </c>
      <c r="AS42" s="216" t="str">
        <f t="shared" si="21"/>
        <v xml:space="preserve"> </v>
      </c>
      <c r="AT42" s="343"/>
      <c r="AU42" s="78" t="str">
        <f t="shared" si="22"/>
        <v xml:space="preserve"> </v>
      </c>
      <c r="AV42" s="87" t="str">
        <f t="shared" si="23"/>
        <v xml:space="preserve"> </v>
      </c>
      <c r="AW42" s="79" t="str">
        <f t="shared" si="24"/>
        <v xml:space="preserve"> </v>
      </c>
      <c r="AX42" s="344"/>
      <c r="AY42" s="80" t="str">
        <f t="shared" si="25"/>
        <v xml:space="preserve"> </v>
      </c>
      <c r="AZ42" s="88" t="str">
        <f t="shared" si="26"/>
        <v xml:space="preserve"> </v>
      </c>
      <c r="BA42" s="81" t="str">
        <f t="shared" si="27"/>
        <v xml:space="preserve"> </v>
      </c>
      <c r="BB42" s="345"/>
      <c r="BC42" s="210" t="str">
        <f t="shared" si="28"/>
        <v xml:space="preserve"> </v>
      </c>
      <c r="BD42" s="211" t="str">
        <f t="shared" si="29"/>
        <v xml:space="preserve"> </v>
      </c>
      <c r="BE42" s="212" t="str">
        <f t="shared" si="30"/>
        <v xml:space="preserve"> </v>
      </c>
      <c r="BF42" s="346"/>
      <c r="BG42" s="82" t="str">
        <f t="shared" si="31"/>
        <v xml:space="preserve"> </v>
      </c>
      <c r="BH42" s="89" t="str">
        <f t="shared" si="32"/>
        <v xml:space="preserve"> </v>
      </c>
      <c r="BI42" s="83" t="str">
        <f t="shared" si="33"/>
        <v xml:space="preserve"> </v>
      </c>
      <c r="BJ42" s="345"/>
      <c r="BK42" s="236" t="str">
        <f t="shared" si="34"/>
        <v xml:space="preserve"> </v>
      </c>
      <c r="BL42" s="237" t="str">
        <f t="shared" si="35"/>
        <v xml:space="preserve"> </v>
      </c>
      <c r="BM42" s="238" t="str">
        <f t="shared" si="36"/>
        <v xml:space="preserve"> </v>
      </c>
      <c r="BN42" s="345"/>
      <c r="BO42" s="27"/>
      <c r="BQ42" s="99" t="str">
        <f t="shared" si="43"/>
        <v xml:space="preserve"> </v>
      </c>
      <c r="BR42" s="99" t="str">
        <f t="shared" si="43"/>
        <v xml:space="preserve"> </v>
      </c>
      <c r="BS42" s="99" t="str">
        <f t="shared" si="43"/>
        <v xml:space="preserve"> </v>
      </c>
      <c r="BU42" s="99" t="str">
        <f t="shared" si="44"/>
        <v xml:space="preserve"> </v>
      </c>
      <c r="BV42" s="99" t="str">
        <f t="shared" si="45"/>
        <v xml:space="preserve"> </v>
      </c>
      <c r="BW42" s="99" t="str">
        <f t="shared" si="45"/>
        <v xml:space="preserve"> </v>
      </c>
      <c r="BY42" s="22"/>
      <c r="CI42" s="28"/>
    </row>
    <row r="43" spans="1:87" s="26" customFormat="1" ht="24.95" customHeight="1" x14ac:dyDescent="0.25">
      <c r="A43" s="24"/>
      <c r="B43" s="338"/>
      <c r="C43" s="560"/>
      <c r="D43" s="561"/>
      <c r="E43" s="561"/>
      <c r="F43" s="562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188"/>
      <c r="V43" s="347" t="str">
        <f t="shared" si="37"/>
        <v xml:space="preserve"> </v>
      </c>
      <c r="W43" s="347" t="str">
        <f t="shared" si="38"/>
        <v xml:space="preserve"> </v>
      </c>
      <c r="X43" s="347" t="str">
        <f t="shared" si="39"/>
        <v xml:space="preserve"> </v>
      </c>
      <c r="Y43" s="347" t="str">
        <f t="shared" si="40"/>
        <v xml:space="preserve"> </v>
      </c>
      <c r="Z43" s="347" t="str">
        <f t="shared" si="41"/>
        <v xml:space="preserve"> </v>
      </c>
      <c r="AA43" s="347" t="str">
        <f t="shared" si="42"/>
        <v xml:space="preserve"> </v>
      </c>
      <c r="AB43" s="97" t="str">
        <f t="shared" si="1"/>
        <v xml:space="preserve"> </v>
      </c>
      <c r="AC43" s="349"/>
      <c r="AD43" s="349"/>
      <c r="AE43" s="349"/>
      <c r="AF43" s="349"/>
      <c r="AG43" s="349"/>
      <c r="AH43" s="349"/>
      <c r="AI43" s="349"/>
      <c r="AJ43" s="21"/>
      <c r="AK43" s="24"/>
      <c r="AL43" s="97" t="str">
        <f t="shared" si="15"/>
        <v xml:space="preserve"> </v>
      </c>
      <c r="AM43" s="69" t="str">
        <f t="shared" si="16"/>
        <v xml:space="preserve"> </v>
      </c>
      <c r="AN43" s="85" t="str">
        <f t="shared" si="17"/>
        <v xml:space="preserve"> </v>
      </c>
      <c r="AO43" s="70" t="str">
        <f t="shared" si="18"/>
        <v xml:space="preserve"> </v>
      </c>
      <c r="AP43" s="342"/>
      <c r="AQ43" s="214" t="str">
        <f t="shared" si="19"/>
        <v xml:space="preserve"> </v>
      </c>
      <c r="AR43" s="215" t="str">
        <f t="shared" si="20"/>
        <v xml:space="preserve"> </v>
      </c>
      <c r="AS43" s="216" t="str">
        <f t="shared" si="21"/>
        <v xml:space="preserve"> </v>
      </c>
      <c r="AT43" s="343"/>
      <c r="AU43" s="78" t="str">
        <f t="shared" si="22"/>
        <v xml:space="preserve"> </v>
      </c>
      <c r="AV43" s="87" t="str">
        <f t="shared" si="23"/>
        <v xml:space="preserve"> </v>
      </c>
      <c r="AW43" s="79" t="str">
        <f t="shared" si="24"/>
        <v xml:space="preserve"> </v>
      </c>
      <c r="AX43" s="344"/>
      <c r="AY43" s="80" t="str">
        <f t="shared" si="25"/>
        <v xml:space="preserve"> </v>
      </c>
      <c r="AZ43" s="88" t="str">
        <f t="shared" si="26"/>
        <v xml:space="preserve"> </v>
      </c>
      <c r="BA43" s="81" t="str">
        <f t="shared" si="27"/>
        <v xml:space="preserve"> </v>
      </c>
      <c r="BB43" s="345"/>
      <c r="BC43" s="210" t="str">
        <f t="shared" si="28"/>
        <v xml:space="preserve"> </v>
      </c>
      <c r="BD43" s="211" t="str">
        <f t="shared" si="29"/>
        <v xml:space="preserve"> </v>
      </c>
      <c r="BE43" s="212" t="str">
        <f t="shared" si="30"/>
        <v xml:space="preserve"> </v>
      </c>
      <c r="BF43" s="346"/>
      <c r="BG43" s="82" t="str">
        <f t="shared" si="31"/>
        <v xml:space="preserve"> </v>
      </c>
      <c r="BH43" s="89" t="str">
        <f t="shared" si="32"/>
        <v xml:space="preserve"> </v>
      </c>
      <c r="BI43" s="83" t="str">
        <f t="shared" si="33"/>
        <v xml:space="preserve"> </v>
      </c>
      <c r="BJ43" s="345"/>
      <c r="BK43" s="236" t="str">
        <f t="shared" si="34"/>
        <v xml:space="preserve"> </v>
      </c>
      <c r="BL43" s="237" t="str">
        <f t="shared" si="35"/>
        <v xml:space="preserve"> </v>
      </c>
      <c r="BM43" s="238" t="str">
        <f t="shared" si="36"/>
        <v xml:space="preserve"> </v>
      </c>
      <c r="BN43" s="345"/>
      <c r="BO43" s="27"/>
      <c r="BQ43" s="99" t="str">
        <f t="shared" si="43"/>
        <v xml:space="preserve"> </v>
      </c>
      <c r="BR43" s="99" t="str">
        <f t="shared" si="43"/>
        <v xml:space="preserve"> </v>
      </c>
      <c r="BS43" s="99" t="str">
        <f t="shared" si="43"/>
        <v xml:space="preserve"> </v>
      </c>
      <c r="BU43" s="99" t="str">
        <f t="shared" si="44"/>
        <v xml:space="preserve"> </v>
      </c>
      <c r="BV43" s="99" t="str">
        <f t="shared" si="45"/>
        <v xml:space="preserve"> </v>
      </c>
      <c r="BW43" s="99" t="str">
        <f t="shared" si="45"/>
        <v xml:space="preserve"> </v>
      </c>
      <c r="BY43" s="22"/>
      <c r="CI43" s="28"/>
    </row>
    <row r="44" spans="1:87" s="26" customFormat="1" ht="24.95" customHeight="1" x14ac:dyDescent="0.25">
      <c r="A44" s="24"/>
      <c r="B44" s="338"/>
      <c r="C44" s="560"/>
      <c r="D44" s="561"/>
      <c r="E44" s="561"/>
      <c r="F44" s="562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188"/>
      <c r="V44" s="347" t="str">
        <f t="shared" si="37"/>
        <v xml:space="preserve"> </v>
      </c>
      <c r="W44" s="347" t="str">
        <f t="shared" si="38"/>
        <v xml:space="preserve"> </v>
      </c>
      <c r="X44" s="347" t="str">
        <f t="shared" si="39"/>
        <v xml:space="preserve"> </v>
      </c>
      <c r="Y44" s="347" t="str">
        <f t="shared" si="40"/>
        <v xml:space="preserve"> </v>
      </c>
      <c r="Z44" s="347" t="str">
        <f t="shared" si="41"/>
        <v xml:space="preserve"> </v>
      </c>
      <c r="AA44" s="347" t="str">
        <f t="shared" si="42"/>
        <v xml:space="preserve"> </v>
      </c>
      <c r="AB44" s="97" t="str">
        <f t="shared" si="1"/>
        <v xml:space="preserve"> </v>
      </c>
      <c r="AC44" s="349"/>
      <c r="AD44" s="349"/>
      <c r="AE44" s="349"/>
      <c r="AF44" s="349"/>
      <c r="AG44" s="349"/>
      <c r="AH44" s="349"/>
      <c r="AI44" s="349"/>
      <c r="AJ44" s="21"/>
      <c r="AK44" s="24"/>
      <c r="AL44" s="97" t="str">
        <f t="shared" si="15"/>
        <v xml:space="preserve"> </v>
      </c>
      <c r="AM44" s="69" t="str">
        <f t="shared" si="16"/>
        <v xml:space="preserve"> </v>
      </c>
      <c r="AN44" s="85" t="str">
        <f t="shared" si="17"/>
        <v xml:space="preserve"> </v>
      </c>
      <c r="AO44" s="70" t="str">
        <f t="shared" si="18"/>
        <v xml:space="preserve"> </v>
      </c>
      <c r="AP44" s="342"/>
      <c r="AQ44" s="214" t="str">
        <f t="shared" si="19"/>
        <v xml:space="preserve"> </v>
      </c>
      <c r="AR44" s="215" t="str">
        <f t="shared" si="20"/>
        <v xml:space="preserve"> </v>
      </c>
      <c r="AS44" s="216" t="str">
        <f t="shared" si="21"/>
        <v xml:space="preserve"> </v>
      </c>
      <c r="AT44" s="343"/>
      <c r="AU44" s="78" t="str">
        <f t="shared" si="22"/>
        <v xml:space="preserve"> </v>
      </c>
      <c r="AV44" s="87" t="str">
        <f t="shared" si="23"/>
        <v xml:space="preserve"> </v>
      </c>
      <c r="AW44" s="79" t="str">
        <f t="shared" si="24"/>
        <v xml:space="preserve"> </v>
      </c>
      <c r="AX44" s="344"/>
      <c r="AY44" s="80" t="str">
        <f t="shared" si="25"/>
        <v xml:space="preserve"> </v>
      </c>
      <c r="AZ44" s="88" t="str">
        <f t="shared" si="26"/>
        <v xml:space="preserve"> </v>
      </c>
      <c r="BA44" s="81" t="str">
        <f t="shared" si="27"/>
        <v xml:space="preserve"> </v>
      </c>
      <c r="BB44" s="345"/>
      <c r="BC44" s="210" t="str">
        <f t="shared" si="28"/>
        <v xml:space="preserve"> </v>
      </c>
      <c r="BD44" s="211" t="str">
        <f t="shared" si="29"/>
        <v xml:space="preserve"> </v>
      </c>
      <c r="BE44" s="212" t="str">
        <f t="shared" si="30"/>
        <v xml:space="preserve"> </v>
      </c>
      <c r="BF44" s="346"/>
      <c r="BG44" s="82" t="str">
        <f t="shared" si="31"/>
        <v xml:space="preserve"> </v>
      </c>
      <c r="BH44" s="89" t="str">
        <f t="shared" si="32"/>
        <v xml:space="preserve"> </v>
      </c>
      <c r="BI44" s="83" t="str">
        <f t="shared" si="33"/>
        <v xml:space="preserve"> </v>
      </c>
      <c r="BJ44" s="345"/>
      <c r="BK44" s="236" t="str">
        <f t="shared" si="34"/>
        <v xml:space="preserve"> </v>
      </c>
      <c r="BL44" s="237" t="str">
        <f t="shared" si="35"/>
        <v xml:space="preserve"> </v>
      </c>
      <c r="BM44" s="238" t="str">
        <f t="shared" si="36"/>
        <v xml:space="preserve"> </v>
      </c>
      <c r="BN44" s="345"/>
      <c r="BO44" s="27"/>
      <c r="BQ44" s="99" t="str">
        <f t="shared" si="43"/>
        <v xml:space="preserve"> </v>
      </c>
      <c r="BR44" s="99" t="str">
        <f t="shared" si="43"/>
        <v xml:space="preserve"> </v>
      </c>
      <c r="BS44" s="99" t="str">
        <f t="shared" si="43"/>
        <v xml:space="preserve"> </v>
      </c>
      <c r="BU44" s="99" t="str">
        <f t="shared" si="44"/>
        <v xml:space="preserve"> </v>
      </c>
      <c r="BV44" s="99" t="str">
        <f t="shared" si="45"/>
        <v xml:space="preserve"> </v>
      </c>
      <c r="BW44" s="99" t="str">
        <f t="shared" si="45"/>
        <v xml:space="preserve"> </v>
      </c>
      <c r="BY44" s="22"/>
      <c r="CI44" s="28"/>
    </row>
    <row r="45" spans="1:87" s="26" customFormat="1" ht="24.95" customHeight="1" x14ac:dyDescent="0.25">
      <c r="A45" s="24"/>
      <c r="B45" s="338"/>
      <c r="C45" s="560"/>
      <c r="D45" s="561"/>
      <c r="E45" s="561"/>
      <c r="F45" s="562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188"/>
      <c r="V45" s="347" t="str">
        <f t="shared" si="37"/>
        <v xml:space="preserve"> </v>
      </c>
      <c r="W45" s="347" t="str">
        <f t="shared" si="38"/>
        <v xml:space="preserve"> </v>
      </c>
      <c r="X45" s="347" t="str">
        <f t="shared" si="39"/>
        <v xml:space="preserve"> </v>
      </c>
      <c r="Y45" s="347" t="str">
        <f t="shared" si="40"/>
        <v xml:space="preserve"> </v>
      </c>
      <c r="Z45" s="347" t="str">
        <f t="shared" si="41"/>
        <v xml:space="preserve"> </v>
      </c>
      <c r="AA45" s="347" t="str">
        <f t="shared" si="42"/>
        <v xml:space="preserve"> </v>
      </c>
      <c r="AB45" s="97" t="str">
        <f t="shared" si="1"/>
        <v xml:space="preserve"> </v>
      </c>
      <c r="AC45" s="349"/>
      <c r="AD45" s="349"/>
      <c r="AE45" s="349"/>
      <c r="AF45" s="349"/>
      <c r="AG45" s="349"/>
      <c r="AH45" s="349"/>
      <c r="AI45" s="349"/>
      <c r="AJ45" s="21"/>
      <c r="AK45" s="24"/>
      <c r="AL45" s="97" t="str">
        <f t="shared" si="15"/>
        <v xml:space="preserve"> </v>
      </c>
      <c r="AM45" s="69" t="str">
        <f t="shared" si="16"/>
        <v xml:space="preserve"> </v>
      </c>
      <c r="AN45" s="85" t="str">
        <f t="shared" si="17"/>
        <v xml:space="preserve"> </v>
      </c>
      <c r="AO45" s="70" t="str">
        <f t="shared" si="18"/>
        <v xml:space="preserve"> </v>
      </c>
      <c r="AP45" s="342"/>
      <c r="AQ45" s="214" t="str">
        <f t="shared" si="19"/>
        <v xml:space="preserve"> </v>
      </c>
      <c r="AR45" s="215" t="str">
        <f t="shared" si="20"/>
        <v xml:space="preserve"> </v>
      </c>
      <c r="AS45" s="216" t="str">
        <f t="shared" si="21"/>
        <v xml:space="preserve"> </v>
      </c>
      <c r="AT45" s="343"/>
      <c r="AU45" s="78" t="str">
        <f t="shared" si="22"/>
        <v xml:space="preserve"> </v>
      </c>
      <c r="AV45" s="87" t="str">
        <f t="shared" si="23"/>
        <v xml:space="preserve"> </v>
      </c>
      <c r="AW45" s="79" t="str">
        <f t="shared" si="24"/>
        <v xml:space="preserve"> </v>
      </c>
      <c r="AX45" s="344"/>
      <c r="AY45" s="80" t="str">
        <f t="shared" si="25"/>
        <v xml:space="preserve"> </v>
      </c>
      <c r="AZ45" s="88" t="str">
        <f t="shared" si="26"/>
        <v xml:space="preserve"> </v>
      </c>
      <c r="BA45" s="81" t="str">
        <f t="shared" si="27"/>
        <v xml:space="preserve"> </v>
      </c>
      <c r="BB45" s="345"/>
      <c r="BC45" s="210" t="str">
        <f t="shared" si="28"/>
        <v xml:space="preserve"> </v>
      </c>
      <c r="BD45" s="211" t="str">
        <f t="shared" si="29"/>
        <v xml:space="preserve"> </v>
      </c>
      <c r="BE45" s="212" t="str">
        <f t="shared" si="30"/>
        <v xml:space="preserve"> </v>
      </c>
      <c r="BF45" s="346"/>
      <c r="BG45" s="82" t="str">
        <f t="shared" si="31"/>
        <v xml:space="preserve"> </v>
      </c>
      <c r="BH45" s="89" t="str">
        <f t="shared" si="32"/>
        <v xml:space="preserve"> </v>
      </c>
      <c r="BI45" s="83" t="str">
        <f t="shared" si="33"/>
        <v xml:space="preserve"> </v>
      </c>
      <c r="BJ45" s="345"/>
      <c r="BK45" s="236" t="str">
        <f t="shared" si="34"/>
        <v xml:space="preserve"> </v>
      </c>
      <c r="BL45" s="237" t="str">
        <f t="shared" si="35"/>
        <v xml:space="preserve"> </v>
      </c>
      <c r="BM45" s="238" t="str">
        <f t="shared" si="36"/>
        <v xml:space="preserve"> </v>
      </c>
      <c r="BN45" s="345"/>
      <c r="BO45" s="27"/>
      <c r="BQ45" s="99" t="str">
        <f t="shared" si="43"/>
        <v xml:space="preserve"> </v>
      </c>
      <c r="BR45" s="99" t="str">
        <f t="shared" si="43"/>
        <v xml:space="preserve"> </v>
      </c>
      <c r="BS45" s="99" t="str">
        <f t="shared" si="43"/>
        <v xml:space="preserve"> </v>
      </c>
      <c r="BU45" s="99" t="str">
        <f t="shared" si="44"/>
        <v xml:space="preserve"> </v>
      </c>
      <c r="BV45" s="99" t="str">
        <f t="shared" si="45"/>
        <v xml:space="preserve"> </v>
      </c>
      <c r="BW45" s="99" t="str">
        <f t="shared" si="45"/>
        <v xml:space="preserve"> </v>
      </c>
      <c r="BY45" s="22"/>
      <c r="CI45" s="28"/>
    </row>
    <row r="46" spans="1:87" s="26" customFormat="1" ht="24.95" customHeight="1" x14ac:dyDescent="0.25">
      <c r="A46" s="24"/>
      <c r="B46" s="338"/>
      <c r="C46" s="560"/>
      <c r="D46" s="561"/>
      <c r="E46" s="561"/>
      <c r="F46" s="562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188"/>
      <c r="V46" s="347" t="str">
        <f t="shared" si="37"/>
        <v xml:space="preserve"> </v>
      </c>
      <c r="W46" s="347" t="str">
        <f t="shared" si="38"/>
        <v xml:space="preserve"> </v>
      </c>
      <c r="X46" s="347" t="str">
        <f t="shared" si="39"/>
        <v xml:space="preserve"> </v>
      </c>
      <c r="Y46" s="347" t="str">
        <f t="shared" si="40"/>
        <v xml:space="preserve"> </v>
      </c>
      <c r="Z46" s="347" t="str">
        <f t="shared" si="41"/>
        <v xml:space="preserve"> </v>
      </c>
      <c r="AA46" s="347" t="str">
        <f t="shared" si="42"/>
        <v xml:space="preserve"> </v>
      </c>
      <c r="AB46" s="97" t="str">
        <f t="shared" si="1"/>
        <v xml:space="preserve"> </v>
      </c>
      <c r="AC46" s="349"/>
      <c r="AD46" s="349"/>
      <c r="AE46" s="349"/>
      <c r="AF46" s="349"/>
      <c r="AG46" s="349"/>
      <c r="AH46" s="349"/>
      <c r="AI46" s="349"/>
      <c r="AJ46" s="21"/>
      <c r="AK46" s="24"/>
      <c r="AL46" s="97" t="str">
        <f t="shared" si="15"/>
        <v xml:space="preserve"> </v>
      </c>
      <c r="AM46" s="69" t="str">
        <f t="shared" si="16"/>
        <v xml:space="preserve"> </v>
      </c>
      <c r="AN46" s="85" t="str">
        <f t="shared" si="17"/>
        <v xml:space="preserve"> </v>
      </c>
      <c r="AO46" s="70" t="str">
        <f t="shared" si="18"/>
        <v xml:space="preserve"> </v>
      </c>
      <c r="AP46" s="342"/>
      <c r="AQ46" s="214" t="str">
        <f t="shared" si="19"/>
        <v xml:space="preserve"> </v>
      </c>
      <c r="AR46" s="215" t="str">
        <f t="shared" si="20"/>
        <v xml:space="preserve"> </v>
      </c>
      <c r="AS46" s="216" t="str">
        <f t="shared" si="21"/>
        <v xml:space="preserve"> </v>
      </c>
      <c r="AT46" s="343"/>
      <c r="AU46" s="78" t="str">
        <f t="shared" si="22"/>
        <v xml:space="preserve"> </v>
      </c>
      <c r="AV46" s="87" t="str">
        <f t="shared" si="23"/>
        <v xml:space="preserve"> </v>
      </c>
      <c r="AW46" s="79" t="str">
        <f t="shared" si="24"/>
        <v xml:space="preserve"> </v>
      </c>
      <c r="AX46" s="344"/>
      <c r="AY46" s="80" t="str">
        <f t="shared" si="25"/>
        <v xml:space="preserve"> </v>
      </c>
      <c r="AZ46" s="88" t="str">
        <f t="shared" si="26"/>
        <v xml:space="preserve"> </v>
      </c>
      <c r="BA46" s="81" t="str">
        <f t="shared" si="27"/>
        <v xml:space="preserve"> </v>
      </c>
      <c r="BB46" s="345"/>
      <c r="BC46" s="210" t="str">
        <f t="shared" si="28"/>
        <v xml:space="preserve"> </v>
      </c>
      <c r="BD46" s="211" t="str">
        <f t="shared" si="29"/>
        <v xml:space="preserve"> </v>
      </c>
      <c r="BE46" s="212" t="str">
        <f t="shared" si="30"/>
        <v xml:space="preserve"> </v>
      </c>
      <c r="BF46" s="346"/>
      <c r="BG46" s="82" t="str">
        <f t="shared" si="31"/>
        <v xml:space="preserve"> </v>
      </c>
      <c r="BH46" s="89" t="str">
        <f t="shared" si="32"/>
        <v xml:space="preserve"> </v>
      </c>
      <c r="BI46" s="83" t="str">
        <f t="shared" si="33"/>
        <v xml:space="preserve"> </v>
      </c>
      <c r="BJ46" s="345"/>
      <c r="BK46" s="236" t="str">
        <f t="shared" si="34"/>
        <v xml:space="preserve"> </v>
      </c>
      <c r="BL46" s="237" t="str">
        <f t="shared" si="35"/>
        <v xml:space="preserve"> </v>
      </c>
      <c r="BM46" s="238" t="str">
        <f t="shared" si="36"/>
        <v xml:space="preserve"> </v>
      </c>
      <c r="BN46" s="345"/>
      <c r="BO46" s="27"/>
      <c r="BQ46" s="99" t="str">
        <f t="shared" si="43"/>
        <v xml:space="preserve"> </v>
      </c>
      <c r="BR46" s="99" t="str">
        <f t="shared" si="43"/>
        <v xml:space="preserve"> </v>
      </c>
      <c r="BS46" s="99" t="str">
        <f t="shared" si="43"/>
        <v xml:space="preserve"> </v>
      </c>
      <c r="BU46" s="99" t="str">
        <f t="shared" si="44"/>
        <v xml:space="preserve"> </v>
      </c>
      <c r="BV46" s="99" t="str">
        <f t="shared" si="45"/>
        <v xml:space="preserve"> </v>
      </c>
      <c r="BW46" s="99" t="str">
        <f t="shared" si="45"/>
        <v xml:space="preserve"> </v>
      </c>
      <c r="BY46" s="22"/>
      <c r="CI46" s="28"/>
    </row>
    <row r="47" spans="1:87" s="26" customFormat="1" ht="24.95" customHeight="1" x14ac:dyDescent="0.25">
      <c r="A47" s="24"/>
      <c r="B47" s="338"/>
      <c r="C47" s="560"/>
      <c r="D47" s="561"/>
      <c r="E47" s="561"/>
      <c r="F47" s="562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188"/>
      <c r="V47" s="347" t="str">
        <f t="shared" si="37"/>
        <v xml:space="preserve"> </v>
      </c>
      <c r="W47" s="347" t="str">
        <f t="shared" si="38"/>
        <v xml:space="preserve"> </v>
      </c>
      <c r="X47" s="347" t="str">
        <f t="shared" si="39"/>
        <v xml:space="preserve"> </v>
      </c>
      <c r="Y47" s="347" t="str">
        <f t="shared" si="40"/>
        <v xml:space="preserve"> </v>
      </c>
      <c r="Z47" s="347" t="str">
        <f t="shared" si="41"/>
        <v xml:space="preserve"> </v>
      </c>
      <c r="AA47" s="347" t="str">
        <f t="shared" si="42"/>
        <v xml:space="preserve"> </v>
      </c>
      <c r="AB47" s="97" t="str">
        <f t="shared" si="1"/>
        <v xml:space="preserve"> </v>
      </c>
      <c r="AC47" s="349"/>
      <c r="AD47" s="349"/>
      <c r="AE47" s="349"/>
      <c r="AF47" s="349"/>
      <c r="AG47" s="349"/>
      <c r="AH47" s="349"/>
      <c r="AI47" s="349"/>
      <c r="AJ47" s="21"/>
      <c r="AK47" s="24"/>
      <c r="AL47" s="97" t="str">
        <f t="shared" si="15"/>
        <v xml:space="preserve"> </v>
      </c>
      <c r="AM47" s="69" t="str">
        <f t="shared" si="16"/>
        <v xml:space="preserve"> </v>
      </c>
      <c r="AN47" s="85" t="str">
        <f t="shared" si="17"/>
        <v xml:space="preserve"> </v>
      </c>
      <c r="AO47" s="70" t="str">
        <f t="shared" si="18"/>
        <v xml:space="preserve"> </v>
      </c>
      <c r="AP47" s="342"/>
      <c r="AQ47" s="214" t="str">
        <f t="shared" si="19"/>
        <v xml:space="preserve"> </v>
      </c>
      <c r="AR47" s="215" t="str">
        <f t="shared" si="20"/>
        <v xml:space="preserve"> </v>
      </c>
      <c r="AS47" s="216" t="str">
        <f t="shared" si="21"/>
        <v xml:space="preserve"> </v>
      </c>
      <c r="AT47" s="343"/>
      <c r="AU47" s="78" t="str">
        <f t="shared" si="22"/>
        <v xml:space="preserve"> </v>
      </c>
      <c r="AV47" s="87" t="str">
        <f t="shared" si="23"/>
        <v xml:space="preserve"> </v>
      </c>
      <c r="AW47" s="79" t="str">
        <f t="shared" si="24"/>
        <v xml:space="preserve"> </v>
      </c>
      <c r="AX47" s="344"/>
      <c r="AY47" s="80" t="str">
        <f t="shared" si="25"/>
        <v xml:space="preserve"> </v>
      </c>
      <c r="AZ47" s="88" t="str">
        <f t="shared" si="26"/>
        <v xml:space="preserve"> </v>
      </c>
      <c r="BA47" s="81" t="str">
        <f t="shared" si="27"/>
        <v xml:space="preserve"> </v>
      </c>
      <c r="BB47" s="345"/>
      <c r="BC47" s="210" t="str">
        <f t="shared" si="28"/>
        <v xml:space="preserve"> </v>
      </c>
      <c r="BD47" s="211" t="str">
        <f t="shared" si="29"/>
        <v xml:space="preserve"> </v>
      </c>
      <c r="BE47" s="212" t="str">
        <f t="shared" si="30"/>
        <v xml:space="preserve"> </v>
      </c>
      <c r="BF47" s="346"/>
      <c r="BG47" s="82" t="str">
        <f t="shared" si="31"/>
        <v xml:space="preserve"> </v>
      </c>
      <c r="BH47" s="89" t="str">
        <f t="shared" si="32"/>
        <v xml:space="preserve"> </v>
      </c>
      <c r="BI47" s="83" t="str">
        <f t="shared" si="33"/>
        <v xml:space="preserve"> </v>
      </c>
      <c r="BJ47" s="345"/>
      <c r="BK47" s="236" t="str">
        <f t="shared" si="34"/>
        <v xml:space="preserve"> </v>
      </c>
      <c r="BL47" s="237" t="str">
        <f t="shared" si="35"/>
        <v xml:space="preserve"> </v>
      </c>
      <c r="BM47" s="238" t="str">
        <f t="shared" si="36"/>
        <v xml:space="preserve"> </v>
      </c>
      <c r="BN47" s="345"/>
      <c r="BO47" s="27"/>
      <c r="BQ47" s="99" t="str">
        <f t="shared" si="43"/>
        <v xml:space="preserve"> </v>
      </c>
      <c r="BR47" s="99" t="str">
        <f t="shared" si="43"/>
        <v xml:space="preserve"> </v>
      </c>
      <c r="BS47" s="99" t="str">
        <f t="shared" si="43"/>
        <v xml:space="preserve"> </v>
      </c>
      <c r="BU47" s="99" t="str">
        <f t="shared" si="44"/>
        <v xml:space="preserve"> </v>
      </c>
      <c r="BV47" s="99" t="str">
        <f t="shared" si="45"/>
        <v xml:space="preserve"> </v>
      </c>
      <c r="BW47" s="99" t="str">
        <f t="shared" si="45"/>
        <v xml:space="preserve"> </v>
      </c>
      <c r="BY47" s="22"/>
      <c r="CI47" s="28"/>
    </row>
    <row r="48" spans="1:87" s="26" customFormat="1" ht="24.95" customHeight="1" x14ac:dyDescent="0.25">
      <c r="A48" s="24"/>
      <c r="B48" s="338"/>
      <c r="C48" s="560"/>
      <c r="D48" s="561"/>
      <c r="E48" s="561"/>
      <c r="F48" s="562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188"/>
      <c r="V48" s="347" t="str">
        <f t="shared" si="37"/>
        <v xml:space="preserve"> </v>
      </c>
      <c r="W48" s="347" t="str">
        <f t="shared" si="38"/>
        <v xml:space="preserve"> </v>
      </c>
      <c r="X48" s="347" t="str">
        <f t="shared" si="39"/>
        <v xml:space="preserve"> </v>
      </c>
      <c r="Y48" s="347" t="str">
        <f t="shared" si="40"/>
        <v xml:space="preserve"> </v>
      </c>
      <c r="Z48" s="347" t="str">
        <f t="shared" si="41"/>
        <v xml:space="preserve"> </v>
      </c>
      <c r="AA48" s="347" t="str">
        <f t="shared" si="42"/>
        <v xml:space="preserve"> </v>
      </c>
      <c r="AB48" s="97" t="str">
        <f t="shared" si="1"/>
        <v xml:space="preserve"> </v>
      </c>
      <c r="AC48" s="349"/>
      <c r="AD48" s="349"/>
      <c r="AE48" s="349"/>
      <c r="AF48" s="349"/>
      <c r="AG48" s="349"/>
      <c r="AH48" s="349"/>
      <c r="AI48" s="349"/>
      <c r="AJ48" s="21"/>
      <c r="AK48" s="24"/>
      <c r="AL48" s="97" t="str">
        <f t="shared" si="15"/>
        <v xml:space="preserve"> </v>
      </c>
      <c r="AM48" s="69" t="str">
        <f t="shared" si="16"/>
        <v xml:space="preserve"> </v>
      </c>
      <c r="AN48" s="85" t="str">
        <f t="shared" si="17"/>
        <v xml:space="preserve"> </v>
      </c>
      <c r="AO48" s="70" t="str">
        <f t="shared" si="18"/>
        <v xml:space="preserve"> </v>
      </c>
      <c r="AP48" s="342"/>
      <c r="AQ48" s="214" t="str">
        <f t="shared" si="19"/>
        <v xml:space="preserve"> </v>
      </c>
      <c r="AR48" s="215" t="str">
        <f t="shared" si="20"/>
        <v xml:space="preserve"> </v>
      </c>
      <c r="AS48" s="216" t="str">
        <f t="shared" si="21"/>
        <v xml:space="preserve"> </v>
      </c>
      <c r="AT48" s="343"/>
      <c r="AU48" s="78" t="str">
        <f t="shared" si="22"/>
        <v xml:space="preserve"> </v>
      </c>
      <c r="AV48" s="87" t="str">
        <f t="shared" si="23"/>
        <v xml:space="preserve"> </v>
      </c>
      <c r="AW48" s="79" t="str">
        <f t="shared" si="24"/>
        <v xml:space="preserve"> </v>
      </c>
      <c r="AX48" s="344"/>
      <c r="AY48" s="80" t="str">
        <f t="shared" si="25"/>
        <v xml:space="preserve"> </v>
      </c>
      <c r="AZ48" s="88" t="str">
        <f t="shared" si="26"/>
        <v xml:space="preserve"> </v>
      </c>
      <c r="BA48" s="81" t="str">
        <f t="shared" si="27"/>
        <v xml:space="preserve"> </v>
      </c>
      <c r="BB48" s="345"/>
      <c r="BC48" s="210" t="str">
        <f t="shared" si="28"/>
        <v xml:space="preserve"> </v>
      </c>
      <c r="BD48" s="211" t="str">
        <f t="shared" si="29"/>
        <v xml:space="preserve"> </v>
      </c>
      <c r="BE48" s="212" t="str">
        <f t="shared" si="30"/>
        <v xml:space="preserve"> </v>
      </c>
      <c r="BF48" s="346"/>
      <c r="BG48" s="82" t="str">
        <f t="shared" si="31"/>
        <v xml:space="preserve"> </v>
      </c>
      <c r="BH48" s="89" t="str">
        <f t="shared" si="32"/>
        <v xml:space="preserve"> </v>
      </c>
      <c r="BI48" s="83" t="str">
        <f t="shared" si="33"/>
        <v xml:space="preserve"> </v>
      </c>
      <c r="BJ48" s="345"/>
      <c r="BK48" s="236" t="str">
        <f t="shared" si="34"/>
        <v xml:space="preserve"> </v>
      </c>
      <c r="BL48" s="237" t="str">
        <f t="shared" si="35"/>
        <v xml:space="preserve"> </v>
      </c>
      <c r="BM48" s="238" t="str">
        <f t="shared" si="36"/>
        <v xml:space="preserve"> </v>
      </c>
      <c r="BN48" s="345"/>
      <c r="BO48" s="27"/>
      <c r="BQ48" s="99" t="str">
        <f t="shared" si="43"/>
        <v xml:space="preserve"> </v>
      </c>
      <c r="BR48" s="99" t="str">
        <f t="shared" si="43"/>
        <v xml:space="preserve"> </v>
      </c>
      <c r="BS48" s="99" t="str">
        <f t="shared" si="43"/>
        <v xml:space="preserve"> </v>
      </c>
      <c r="BU48" s="99" t="str">
        <f t="shared" si="44"/>
        <v xml:space="preserve"> </v>
      </c>
      <c r="BV48" s="99" t="str">
        <f t="shared" si="45"/>
        <v xml:space="preserve"> </v>
      </c>
      <c r="BW48" s="99" t="str">
        <f t="shared" si="45"/>
        <v xml:space="preserve"> </v>
      </c>
      <c r="BY48" s="22"/>
      <c r="CI48" s="28"/>
    </row>
    <row r="49" spans="1:87" s="26" customFormat="1" ht="24.95" customHeight="1" x14ac:dyDescent="0.25">
      <c r="A49" s="24"/>
      <c r="B49" s="338"/>
      <c r="C49" s="560"/>
      <c r="D49" s="561"/>
      <c r="E49" s="561"/>
      <c r="F49" s="562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188"/>
      <c r="V49" s="347" t="str">
        <f t="shared" si="37"/>
        <v xml:space="preserve"> </v>
      </c>
      <c r="W49" s="347" t="str">
        <f t="shared" si="38"/>
        <v xml:space="preserve"> </v>
      </c>
      <c r="X49" s="347" t="str">
        <f t="shared" si="39"/>
        <v xml:space="preserve"> </v>
      </c>
      <c r="Y49" s="347" t="str">
        <f t="shared" si="40"/>
        <v xml:space="preserve"> </v>
      </c>
      <c r="Z49" s="347" t="str">
        <f t="shared" si="41"/>
        <v xml:space="preserve"> </v>
      </c>
      <c r="AA49" s="347" t="str">
        <f t="shared" si="42"/>
        <v xml:space="preserve"> </v>
      </c>
      <c r="AB49" s="97" t="str">
        <f t="shared" si="1"/>
        <v xml:space="preserve"> </v>
      </c>
      <c r="AC49" s="349"/>
      <c r="AD49" s="349"/>
      <c r="AE49" s="349"/>
      <c r="AF49" s="349"/>
      <c r="AG49" s="349"/>
      <c r="AH49" s="349"/>
      <c r="AI49" s="349"/>
      <c r="AJ49" s="21"/>
      <c r="AK49" s="24"/>
      <c r="AL49" s="97" t="str">
        <f t="shared" si="15"/>
        <v xml:space="preserve"> </v>
      </c>
      <c r="AM49" s="69" t="str">
        <f t="shared" si="16"/>
        <v xml:space="preserve"> </v>
      </c>
      <c r="AN49" s="85" t="str">
        <f t="shared" si="17"/>
        <v xml:space="preserve"> </v>
      </c>
      <c r="AO49" s="70" t="str">
        <f t="shared" si="18"/>
        <v xml:space="preserve"> </v>
      </c>
      <c r="AP49" s="342"/>
      <c r="AQ49" s="214" t="str">
        <f t="shared" si="19"/>
        <v xml:space="preserve"> </v>
      </c>
      <c r="AR49" s="215" t="str">
        <f t="shared" si="20"/>
        <v xml:space="preserve"> </v>
      </c>
      <c r="AS49" s="216" t="str">
        <f t="shared" si="21"/>
        <v xml:space="preserve"> </v>
      </c>
      <c r="AT49" s="343"/>
      <c r="AU49" s="78" t="str">
        <f t="shared" si="22"/>
        <v xml:space="preserve"> </v>
      </c>
      <c r="AV49" s="87" t="str">
        <f t="shared" si="23"/>
        <v xml:space="preserve"> </v>
      </c>
      <c r="AW49" s="79" t="str">
        <f t="shared" si="24"/>
        <v xml:space="preserve"> </v>
      </c>
      <c r="AX49" s="344"/>
      <c r="AY49" s="80" t="str">
        <f t="shared" si="25"/>
        <v xml:space="preserve"> </v>
      </c>
      <c r="AZ49" s="88" t="str">
        <f t="shared" si="26"/>
        <v xml:space="preserve"> </v>
      </c>
      <c r="BA49" s="81" t="str">
        <f t="shared" si="27"/>
        <v xml:space="preserve"> </v>
      </c>
      <c r="BB49" s="345"/>
      <c r="BC49" s="210" t="str">
        <f t="shared" si="28"/>
        <v xml:space="preserve"> </v>
      </c>
      <c r="BD49" s="211" t="str">
        <f t="shared" si="29"/>
        <v xml:space="preserve"> </v>
      </c>
      <c r="BE49" s="212" t="str">
        <f t="shared" si="30"/>
        <v xml:space="preserve"> </v>
      </c>
      <c r="BF49" s="346"/>
      <c r="BG49" s="82" t="str">
        <f t="shared" si="31"/>
        <v xml:space="preserve"> </v>
      </c>
      <c r="BH49" s="89" t="str">
        <f t="shared" si="32"/>
        <v xml:space="preserve"> </v>
      </c>
      <c r="BI49" s="83" t="str">
        <f t="shared" si="33"/>
        <v xml:space="preserve"> </v>
      </c>
      <c r="BJ49" s="345"/>
      <c r="BK49" s="236" t="str">
        <f t="shared" si="34"/>
        <v xml:space="preserve"> </v>
      </c>
      <c r="BL49" s="237" t="str">
        <f t="shared" si="35"/>
        <v xml:space="preserve"> </v>
      </c>
      <c r="BM49" s="238" t="str">
        <f t="shared" si="36"/>
        <v xml:space="preserve"> </v>
      </c>
      <c r="BN49" s="345"/>
      <c r="BO49" s="27"/>
      <c r="BQ49" s="99" t="str">
        <f t="shared" si="43"/>
        <v xml:space="preserve"> </v>
      </c>
      <c r="BR49" s="99" t="str">
        <f t="shared" si="43"/>
        <v xml:space="preserve"> </v>
      </c>
      <c r="BS49" s="99" t="str">
        <f t="shared" si="43"/>
        <v xml:space="preserve"> </v>
      </c>
      <c r="BU49" s="99" t="str">
        <f t="shared" si="44"/>
        <v xml:space="preserve"> </v>
      </c>
      <c r="BV49" s="99" t="str">
        <f t="shared" si="45"/>
        <v xml:space="preserve"> </v>
      </c>
      <c r="BW49" s="99" t="str">
        <f t="shared" si="45"/>
        <v xml:space="preserve"> </v>
      </c>
      <c r="BY49" s="22"/>
      <c r="CI49" s="28"/>
    </row>
    <row r="50" spans="1:87" s="26" customFormat="1" ht="24.95" customHeight="1" x14ac:dyDescent="0.25">
      <c r="A50" s="24"/>
      <c r="B50" s="338"/>
      <c r="C50" s="560"/>
      <c r="D50" s="561"/>
      <c r="E50" s="561"/>
      <c r="F50" s="562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188"/>
      <c r="V50" s="347" t="str">
        <f t="shared" si="37"/>
        <v xml:space="preserve"> </v>
      </c>
      <c r="W50" s="347" t="str">
        <f t="shared" si="38"/>
        <v xml:space="preserve"> </v>
      </c>
      <c r="X50" s="347" t="str">
        <f t="shared" si="39"/>
        <v xml:space="preserve"> </v>
      </c>
      <c r="Y50" s="347" t="str">
        <f t="shared" si="40"/>
        <v xml:space="preserve"> </v>
      </c>
      <c r="Z50" s="347" t="str">
        <f t="shared" si="41"/>
        <v xml:space="preserve"> </v>
      </c>
      <c r="AA50" s="347" t="str">
        <f t="shared" si="42"/>
        <v xml:space="preserve"> </v>
      </c>
      <c r="AB50" s="97" t="str">
        <f t="shared" si="1"/>
        <v xml:space="preserve"> </v>
      </c>
      <c r="AC50" s="349"/>
      <c r="AD50" s="349"/>
      <c r="AE50" s="349"/>
      <c r="AF50" s="349"/>
      <c r="AG50" s="349"/>
      <c r="AH50" s="349"/>
      <c r="AI50" s="349"/>
      <c r="AJ50" s="21"/>
      <c r="AK50" s="24"/>
      <c r="AL50" s="97" t="str">
        <f t="shared" si="15"/>
        <v xml:space="preserve"> </v>
      </c>
      <c r="AM50" s="69" t="str">
        <f t="shared" si="16"/>
        <v xml:space="preserve"> </v>
      </c>
      <c r="AN50" s="85" t="str">
        <f t="shared" si="17"/>
        <v xml:space="preserve"> </v>
      </c>
      <c r="AO50" s="70" t="str">
        <f t="shared" si="18"/>
        <v xml:space="preserve"> </v>
      </c>
      <c r="AP50" s="342"/>
      <c r="AQ50" s="214" t="str">
        <f t="shared" si="19"/>
        <v xml:space="preserve"> </v>
      </c>
      <c r="AR50" s="215" t="str">
        <f t="shared" si="20"/>
        <v xml:space="preserve"> </v>
      </c>
      <c r="AS50" s="216" t="str">
        <f t="shared" si="21"/>
        <v xml:space="preserve"> </v>
      </c>
      <c r="AT50" s="343"/>
      <c r="AU50" s="78" t="str">
        <f t="shared" si="22"/>
        <v xml:space="preserve"> </v>
      </c>
      <c r="AV50" s="87" t="str">
        <f t="shared" si="23"/>
        <v xml:space="preserve"> </v>
      </c>
      <c r="AW50" s="79" t="str">
        <f t="shared" si="24"/>
        <v xml:space="preserve"> </v>
      </c>
      <c r="AX50" s="344"/>
      <c r="AY50" s="80" t="str">
        <f t="shared" si="25"/>
        <v xml:space="preserve"> </v>
      </c>
      <c r="AZ50" s="88" t="str">
        <f t="shared" si="26"/>
        <v xml:space="preserve"> </v>
      </c>
      <c r="BA50" s="81" t="str">
        <f t="shared" si="27"/>
        <v xml:space="preserve"> </v>
      </c>
      <c r="BB50" s="345"/>
      <c r="BC50" s="210" t="str">
        <f t="shared" si="28"/>
        <v xml:space="preserve"> </v>
      </c>
      <c r="BD50" s="211" t="str">
        <f t="shared" si="29"/>
        <v xml:space="preserve"> </v>
      </c>
      <c r="BE50" s="212" t="str">
        <f t="shared" si="30"/>
        <v xml:space="preserve"> </v>
      </c>
      <c r="BF50" s="346"/>
      <c r="BG50" s="82" t="str">
        <f t="shared" si="31"/>
        <v xml:space="preserve"> </v>
      </c>
      <c r="BH50" s="89" t="str">
        <f t="shared" si="32"/>
        <v xml:space="preserve"> </v>
      </c>
      <c r="BI50" s="83" t="str">
        <f t="shared" si="33"/>
        <v xml:space="preserve"> </v>
      </c>
      <c r="BJ50" s="345"/>
      <c r="BK50" s="236" t="str">
        <f t="shared" si="34"/>
        <v xml:space="preserve"> </v>
      </c>
      <c r="BL50" s="237" t="str">
        <f t="shared" si="35"/>
        <v xml:space="preserve"> </v>
      </c>
      <c r="BM50" s="238" t="str">
        <f t="shared" si="36"/>
        <v xml:space="preserve"> </v>
      </c>
      <c r="BN50" s="345"/>
      <c r="BO50" s="27"/>
      <c r="BQ50" s="99" t="str">
        <f t="shared" si="43"/>
        <v xml:space="preserve"> </v>
      </c>
      <c r="BR50" s="99" t="str">
        <f t="shared" si="43"/>
        <v xml:space="preserve"> </v>
      </c>
      <c r="BS50" s="99" t="str">
        <f t="shared" si="43"/>
        <v xml:space="preserve"> </v>
      </c>
      <c r="BU50" s="99" t="str">
        <f t="shared" si="44"/>
        <v xml:space="preserve"> </v>
      </c>
      <c r="BV50" s="99" t="str">
        <f t="shared" si="45"/>
        <v xml:space="preserve"> </v>
      </c>
      <c r="BW50" s="99" t="str">
        <f t="shared" si="45"/>
        <v xml:space="preserve"> </v>
      </c>
      <c r="BY50" s="22"/>
      <c r="CI50" s="28"/>
    </row>
    <row r="51" spans="1:87" s="26" customFormat="1" ht="24.95" customHeight="1" x14ac:dyDescent="0.25">
      <c r="A51" s="24"/>
      <c r="B51" s="338"/>
      <c r="C51" s="560"/>
      <c r="D51" s="561"/>
      <c r="E51" s="561"/>
      <c r="F51" s="562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188"/>
      <c r="V51" s="347" t="str">
        <f t="shared" si="37"/>
        <v xml:space="preserve"> </v>
      </c>
      <c r="W51" s="347" t="str">
        <f t="shared" si="38"/>
        <v xml:space="preserve"> </v>
      </c>
      <c r="X51" s="347" t="str">
        <f t="shared" si="39"/>
        <v xml:space="preserve"> </v>
      </c>
      <c r="Y51" s="347" t="str">
        <f t="shared" si="40"/>
        <v xml:space="preserve"> </v>
      </c>
      <c r="Z51" s="347" t="str">
        <f t="shared" si="41"/>
        <v xml:space="preserve"> </v>
      </c>
      <c r="AA51" s="347" t="str">
        <f t="shared" si="42"/>
        <v xml:space="preserve"> </v>
      </c>
      <c r="AB51" s="97" t="str">
        <f t="shared" si="1"/>
        <v xml:space="preserve"> </v>
      </c>
      <c r="AC51" s="349"/>
      <c r="AD51" s="349"/>
      <c r="AE51" s="349"/>
      <c r="AF51" s="349"/>
      <c r="AG51" s="349"/>
      <c r="AH51" s="349"/>
      <c r="AI51" s="349"/>
      <c r="AJ51" s="21"/>
      <c r="AK51" s="24"/>
      <c r="AL51" s="97" t="str">
        <f t="shared" si="15"/>
        <v xml:space="preserve"> </v>
      </c>
      <c r="AM51" s="69" t="str">
        <f t="shared" si="16"/>
        <v xml:space="preserve"> </v>
      </c>
      <c r="AN51" s="85" t="str">
        <f t="shared" si="17"/>
        <v xml:space="preserve"> </v>
      </c>
      <c r="AO51" s="70" t="str">
        <f t="shared" si="18"/>
        <v xml:space="preserve"> </v>
      </c>
      <c r="AP51" s="342"/>
      <c r="AQ51" s="214" t="str">
        <f t="shared" si="19"/>
        <v xml:space="preserve"> </v>
      </c>
      <c r="AR51" s="215" t="str">
        <f t="shared" si="20"/>
        <v xml:space="preserve"> </v>
      </c>
      <c r="AS51" s="216" t="str">
        <f t="shared" si="21"/>
        <v xml:space="preserve"> </v>
      </c>
      <c r="AT51" s="343"/>
      <c r="AU51" s="78" t="str">
        <f t="shared" si="22"/>
        <v xml:space="preserve"> </v>
      </c>
      <c r="AV51" s="87" t="str">
        <f t="shared" si="23"/>
        <v xml:space="preserve"> </v>
      </c>
      <c r="AW51" s="79" t="str">
        <f t="shared" si="24"/>
        <v xml:space="preserve"> </v>
      </c>
      <c r="AX51" s="344"/>
      <c r="AY51" s="80" t="str">
        <f t="shared" si="25"/>
        <v xml:space="preserve"> </v>
      </c>
      <c r="AZ51" s="88" t="str">
        <f t="shared" si="26"/>
        <v xml:space="preserve"> </v>
      </c>
      <c r="BA51" s="81" t="str">
        <f t="shared" si="27"/>
        <v xml:space="preserve"> </v>
      </c>
      <c r="BB51" s="345"/>
      <c r="BC51" s="210" t="str">
        <f t="shared" si="28"/>
        <v xml:space="preserve"> </v>
      </c>
      <c r="BD51" s="211" t="str">
        <f t="shared" si="29"/>
        <v xml:space="preserve"> </v>
      </c>
      <c r="BE51" s="212" t="str">
        <f t="shared" si="30"/>
        <v xml:space="preserve"> </v>
      </c>
      <c r="BF51" s="346"/>
      <c r="BG51" s="82" t="str">
        <f t="shared" si="31"/>
        <v xml:space="preserve"> </v>
      </c>
      <c r="BH51" s="89" t="str">
        <f t="shared" si="32"/>
        <v xml:space="preserve"> </v>
      </c>
      <c r="BI51" s="83" t="str">
        <f t="shared" si="33"/>
        <v xml:space="preserve"> </v>
      </c>
      <c r="BJ51" s="345"/>
      <c r="BK51" s="236" t="str">
        <f t="shared" si="34"/>
        <v xml:space="preserve"> </v>
      </c>
      <c r="BL51" s="237" t="str">
        <f t="shared" si="35"/>
        <v xml:space="preserve"> </v>
      </c>
      <c r="BM51" s="238" t="str">
        <f t="shared" si="36"/>
        <v xml:space="preserve"> </v>
      </c>
      <c r="BN51" s="345"/>
      <c r="BO51" s="27"/>
      <c r="BQ51" s="99" t="str">
        <f t="shared" si="43"/>
        <v xml:space="preserve"> </v>
      </c>
      <c r="BR51" s="99" t="str">
        <f t="shared" si="43"/>
        <v xml:space="preserve"> </v>
      </c>
      <c r="BS51" s="99" t="str">
        <f t="shared" si="43"/>
        <v xml:space="preserve"> </v>
      </c>
      <c r="BU51" s="99" t="str">
        <f t="shared" si="44"/>
        <v xml:space="preserve"> </v>
      </c>
      <c r="BV51" s="99" t="str">
        <f t="shared" si="45"/>
        <v xml:space="preserve"> </v>
      </c>
      <c r="BW51" s="99" t="str">
        <f t="shared" si="45"/>
        <v xml:space="preserve"> </v>
      </c>
      <c r="BY51" s="22"/>
      <c r="CI51" s="28"/>
    </row>
    <row r="52" spans="1:87" s="26" customFormat="1" ht="24.95" customHeight="1" x14ac:dyDescent="0.25">
      <c r="A52" s="24"/>
      <c r="B52" s="338"/>
      <c r="C52" s="560"/>
      <c r="D52" s="561"/>
      <c r="E52" s="561"/>
      <c r="F52" s="562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188"/>
      <c r="V52" s="347" t="str">
        <f t="shared" si="37"/>
        <v xml:space="preserve"> </v>
      </c>
      <c r="W52" s="347" t="str">
        <f t="shared" si="38"/>
        <v xml:space="preserve"> </v>
      </c>
      <c r="X52" s="347" t="str">
        <f t="shared" si="39"/>
        <v xml:space="preserve"> </v>
      </c>
      <c r="Y52" s="347" t="str">
        <f t="shared" si="40"/>
        <v xml:space="preserve"> </v>
      </c>
      <c r="Z52" s="347" t="str">
        <f t="shared" si="41"/>
        <v xml:space="preserve"> </v>
      </c>
      <c r="AA52" s="347" t="str">
        <f t="shared" si="42"/>
        <v xml:space="preserve"> </v>
      </c>
      <c r="AB52" s="97" t="str">
        <f t="shared" si="1"/>
        <v xml:space="preserve"> </v>
      </c>
      <c r="AC52" s="349"/>
      <c r="AD52" s="349"/>
      <c r="AE52" s="349"/>
      <c r="AF52" s="349"/>
      <c r="AG52" s="349"/>
      <c r="AH52" s="349"/>
      <c r="AI52" s="349"/>
      <c r="AJ52" s="21"/>
      <c r="AK52" s="24"/>
      <c r="AL52" s="97" t="str">
        <f t="shared" si="15"/>
        <v xml:space="preserve"> </v>
      </c>
      <c r="AM52" s="69" t="str">
        <f t="shared" si="16"/>
        <v xml:space="preserve"> </v>
      </c>
      <c r="AN52" s="85" t="str">
        <f t="shared" si="17"/>
        <v xml:space="preserve"> </v>
      </c>
      <c r="AO52" s="70" t="str">
        <f t="shared" si="18"/>
        <v xml:space="preserve"> </v>
      </c>
      <c r="AP52" s="342"/>
      <c r="AQ52" s="214" t="str">
        <f t="shared" si="19"/>
        <v xml:space="preserve"> </v>
      </c>
      <c r="AR52" s="215" t="str">
        <f t="shared" si="20"/>
        <v xml:space="preserve"> </v>
      </c>
      <c r="AS52" s="216" t="str">
        <f t="shared" si="21"/>
        <v xml:space="preserve"> </v>
      </c>
      <c r="AT52" s="343"/>
      <c r="AU52" s="78" t="str">
        <f t="shared" si="22"/>
        <v xml:space="preserve"> </v>
      </c>
      <c r="AV52" s="87" t="str">
        <f t="shared" si="23"/>
        <v xml:space="preserve"> </v>
      </c>
      <c r="AW52" s="79" t="str">
        <f t="shared" si="24"/>
        <v xml:space="preserve"> </v>
      </c>
      <c r="AX52" s="344"/>
      <c r="AY52" s="80" t="str">
        <f t="shared" si="25"/>
        <v xml:space="preserve"> </v>
      </c>
      <c r="AZ52" s="88" t="str">
        <f t="shared" si="26"/>
        <v xml:space="preserve"> </v>
      </c>
      <c r="BA52" s="81" t="str">
        <f t="shared" si="27"/>
        <v xml:space="preserve"> </v>
      </c>
      <c r="BB52" s="345"/>
      <c r="BC52" s="210" t="str">
        <f t="shared" si="28"/>
        <v xml:space="preserve"> </v>
      </c>
      <c r="BD52" s="211" t="str">
        <f t="shared" si="29"/>
        <v xml:space="preserve"> </v>
      </c>
      <c r="BE52" s="212" t="str">
        <f t="shared" si="30"/>
        <v xml:space="preserve"> </v>
      </c>
      <c r="BF52" s="346"/>
      <c r="BG52" s="82" t="str">
        <f t="shared" si="31"/>
        <v xml:space="preserve"> </v>
      </c>
      <c r="BH52" s="89" t="str">
        <f t="shared" si="32"/>
        <v xml:space="preserve"> </v>
      </c>
      <c r="BI52" s="83" t="str">
        <f t="shared" si="33"/>
        <v xml:space="preserve"> </v>
      </c>
      <c r="BJ52" s="345"/>
      <c r="BK52" s="236" t="str">
        <f t="shared" si="34"/>
        <v xml:space="preserve"> </v>
      </c>
      <c r="BL52" s="237" t="str">
        <f t="shared" si="35"/>
        <v xml:space="preserve"> </v>
      </c>
      <c r="BM52" s="238" t="str">
        <f t="shared" si="36"/>
        <v xml:space="preserve"> </v>
      </c>
      <c r="BN52" s="345"/>
      <c r="BO52" s="27"/>
      <c r="BQ52" s="99" t="str">
        <f t="shared" si="43"/>
        <v xml:space="preserve"> </v>
      </c>
      <c r="BR52" s="99" t="str">
        <f t="shared" si="43"/>
        <v xml:space="preserve"> </v>
      </c>
      <c r="BS52" s="99" t="str">
        <f t="shared" si="43"/>
        <v xml:space="preserve"> </v>
      </c>
      <c r="BU52" s="99" t="str">
        <f t="shared" si="44"/>
        <v xml:space="preserve"> </v>
      </c>
      <c r="BV52" s="99" t="str">
        <f t="shared" si="45"/>
        <v xml:space="preserve"> </v>
      </c>
      <c r="BW52" s="99" t="str">
        <f t="shared" si="45"/>
        <v xml:space="preserve"> </v>
      </c>
      <c r="BY52" s="22"/>
      <c r="CI52" s="28"/>
    </row>
    <row r="53" spans="1:87" s="26" customFormat="1" ht="24.95" customHeight="1" x14ac:dyDescent="0.25">
      <c r="A53" s="24"/>
      <c r="B53" s="338"/>
      <c r="C53" s="560"/>
      <c r="D53" s="561"/>
      <c r="E53" s="561"/>
      <c r="F53" s="562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188"/>
      <c r="V53" s="347" t="str">
        <f t="shared" si="37"/>
        <v xml:space="preserve"> </v>
      </c>
      <c r="W53" s="347" t="str">
        <f t="shared" si="38"/>
        <v xml:space="preserve"> </v>
      </c>
      <c r="X53" s="347" t="str">
        <f t="shared" si="39"/>
        <v xml:space="preserve"> </v>
      </c>
      <c r="Y53" s="347" t="str">
        <f t="shared" si="40"/>
        <v xml:space="preserve"> </v>
      </c>
      <c r="Z53" s="347" t="str">
        <f t="shared" si="41"/>
        <v xml:space="preserve"> </v>
      </c>
      <c r="AA53" s="347" t="str">
        <f t="shared" si="42"/>
        <v xml:space="preserve"> </v>
      </c>
      <c r="AB53" s="97" t="str">
        <f t="shared" si="1"/>
        <v xml:space="preserve"> </v>
      </c>
      <c r="AC53" s="349"/>
      <c r="AD53" s="349"/>
      <c r="AE53" s="349"/>
      <c r="AF53" s="349"/>
      <c r="AG53" s="349"/>
      <c r="AH53" s="349"/>
      <c r="AI53" s="349"/>
      <c r="AJ53" s="21"/>
      <c r="AK53" s="24"/>
      <c r="AL53" s="97" t="str">
        <f t="shared" si="15"/>
        <v xml:space="preserve"> </v>
      </c>
      <c r="AM53" s="69" t="str">
        <f t="shared" si="16"/>
        <v xml:space="preserve"> </v>
      </c>
      <c r="AN53" s="85" t="str">
        <f t="shared" si="17"/>
        <v xml:space="preserve"> </v>
      </c>
      <c r="AO53" s="70" t="str">
        <f t="shared" si="18"/>
        <v xml:space="preserve"> </v>
      </c>
      <c r="AP53" s="342"/>
      <c r="AQ53" s="214" t="str">
        <f t="shared" si="19"/>
        <v xml:space="preserve"> </v>
      </c>
      <c r="AR53" s="215" t="str">
        <f t="shared" si="20"/>
        <v xml:space="preserve"> </v>
      </c>
      <c r="AS53" s="216" t="str">
        <f t="shared" si="21"/>
        <v xml:space="preserve"> </v>
      </c>
      <c r="AT53" s="343"/>
      <c r="AU53" s="78" t="str">
        <f t="shared" si="22"/>
        <v xml:space="preserve"> </v>
      </c>
      <c r="AV53" s="87" t="str">
        <f t="shared" si="23"/>
        <v xml:space="preserve"> </v>
      </c>
      <c r="AW53" s="79" t="str">
        <f t="shared" si="24"/>
        <v xml:space="preserve"> </v>
      </c>
      <c r="AX53" s="344"/>
      <c r="AY53" s="80" t="str">
        <f t="shared" si="25"/>
        <v xml:space="preserve"> </v>
      </c>
      <c r="AZ53" s="88" t="str">
        <f t="shared" si="26"/>
        <v xml:space="preserve"> </v>
      </c>
      <c r="BA53" s="81" t="str">
        <f t="shared" si="27"/>
        <v xml:space="preserve"> </v>
      </c>
      <c r="BB53" s="345"/>
      <c r="BC53" s="210" t="str">
        <f t="shared" si="28"/>
        <v xml:space="preserve"> </v>
      </c>
      <c r="BD53" s="211" t="str">
        <f t="shared" si="29"/>
        <v xml:space="preserve"> </v>
      </c>
      <c r="BE53" s="212" t="str">
        <f t="shared" si="30"/>
        <v xml:space="preserve"> </v>
      </c>
      <c r="BF53" s="346"/>
      <c r="BG53" s="82" t="str">
        <f t="shared" si="31"/>
        <v xml:space="preserve"> </v>
      </c>
      <c r="BH53" s="89" t="str">
        <f t="shared" si="32"/>
        <v xml:space="preserve"> </v>
      </c>
      <c r="BI53" s="83" t="str">
        <f t="shared" si="33"/>
        <v xml:space="preserve"> </v>
      </c>
      <c r="BJ53" s="345"/>
      <c r="BK53" s="236" t="str">
        <f t="shared" si="34"/>
        <v xml:space="preserve"> </v>
      </c>
      <c r="BL53" s="237" t="str">
        <f t="shared" si="35"/>
        <v xml:space="preserve"> </v>
      </c>
      <c r="BM53" s="238" t="str">
        <f t="shared" si="36"/>
        <v xml:space="preserve"> </v>
      </c>
      <c r="BN53" s="345"/>
      <c r="BO53" s="27"/>
      <c r="BQ53" s="99" t="str">
        <f t="shared" ref="BQ53:BS72" si="46">IF($B53=BQ$12,(SUM($G53:$T53))," ")</f>
        <v xml:space="preserve"> </v>
      </c>
      <c r="BR53" s="99" t="str">
        <f t="shared" si="46"/>
        <v xml:space="preserve"> </v>
      </c>
      <c r="BS53" s="99" t="str">
        <f t="shared" si="46"/>
        <v xml:space="preserve"> </v>
      </c>
      <c r="BU53" s="99" t="str">
        <f t="shared" si="44"/>
        <v xml:space="preserve"> </v>
      </c>
      <c r="BV53" s="99" t="str">
        <f t="shared" ref="BV53:BW72" si="47">IF($B53=BV$12,(SUM($V53:$AI53))," ")</f>
        <v xml:space="preserve"> </v>
      </c>
      <c r="BW53" s="99" t="str">
        <f t="shared" si="47"/>
        <v xml:space="preserve"> </v>
      </c>
      <c r="BY53" s="22"/>
      <c r="CI53" s="28"/>
    </row>
    <row r="54" spans="1:87" s="26" customFormat="1" ht="24.95" customHeight="1" x14ac:dyDescent="0.25">
      <c r="A54" s="24"/>
      <c r="B54" s="338"/>
      <c r="C54" s="560"/>
      <c r="D54" s="561"/>
      <c r="E54" s="561"/>
      <c r="F54" s="562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188"/>
      <c r="V54" s="347" t="str">
        <f t="shared" si="37"/>
        <v xml:space="preserve"> </v>
      </c>
      <c r="W54" s="347" t="str">
        <f t="shared" si="38"/>
        <v xml:space="preserve"> </v>
      </c>
      <c r="X54" s="347" t="str">
        <f t="shared" si="39"/>
        <v xml:space="preserve"> </v>
      </c>
      <c r="Y54" s="347" t="str">
        <f t="shared" si="40"/>
        <v xml:space="preserve"> </v>
      </c>
      <c r="Z54" s="347" t="str">
        <f t="shared" si="41"/>
        <v xml:space="preserve"> </v>
      </c>
      <c r="AA54" s="347" t="str">
        <f t="shared" si="42"/>
        <v xml:space="preserve"> </v>
      </c>
      <c r="AB54" s="97" t="str">
        <f t="shared" si="1"/>
        <v xml:space="preserve"> </v>
      </c>
      <c r="AC54" s="349"/>
      <c r="AD54" s="349"/>
      <c r="AE54" s="349"/>
      <c r="AF54" s="349"/>
      <c r="AG54" s="349"/>
      <c r="AH54" s="349"/>
      <c r="AI54" s="349"/>
      <c r="AJ54" s="21"/>
      <c r="AK54" s="24"/>
      <c r="AL54" s="97" t="str">
        <f t="shared" si="15"/>
        <v xml:space="preserve"> </v>
      </c>
      <c r="AM54" s="69" t="str">
        <f t="shared" si="16"/>
        <v xml:space="preserve"> </v>
      </c>
      <c r="AN54" s="85" t="str">
        <f t="shared" si="17"/>
        <v xml:space="preserve"> </v>
      </c>
      <c r="AO54" s="70" t="str">
        <f t="shared" si="18"/>
        <v xml:space="preserve"> </v>
      </c>
      <c r="AP54" s="342"/>
      <c r="AQ54" s="214" t="str">
        <f t="shared" si="19"/>
        <v xml:space="preserve"> </v>
      </c>
      <c r="AR54" s="215" t="str">
        <f t="shared" si="20"/>
        <v xml:space="preserve"> </v>
      </c>
      <c r="AS54" s="216" t="str">
        <f t="shared" si="21"/>
        <v xml:space="preserve"> </v>
      </c>
      <c r="AT54" s="343"/>
      <c r="AU54" s="78" t="str">
        <f t="shared" si="22"/>
        <v xml:space="preserve"> </v>
      </c>
      <c r="AV54" s="87" t="str">
        <f t="shared" si="23"/>
        <v xml:space="preserve"> </v>
      </c>
      <c r="AW54" s="79" t="str">
        <f t="shared" si="24"/>
        <v xml:space="preserve"> </v>
      </c>
      <c r="AX54" s="344"/>
      <c r="AY54" s="80" t="str">
        <f t="shared" si="25"/>
        <v xml:space="preserve"> </v>
      </c>
      <c r="AZ54" s="88" t="str">
        <f t="shared" si="26"/>
        <v xml:space="preserve"> </v>
      </c>
      <c r="BA54" s="81" t="str">
        <f t="shared" si="27"/>
        <v xml:space="preserve"> </v>
      </c>
      <c r="BB54" s="345"/>
      <c r="BC54" s="210" t="str">
        <f t="shared" si="28"/>
        <v xml:space="preserve"> </v>
      </c>
      <c r="BD54" s="211" t="str">
        <f t="shared" si="29"/>
        <v xml:space="preserve"> </v>
      </c>
      <c r="BE54" s="212" t="str">
        <f t="shared" si="30"/>
        <v xml:space="preserve"> </v>
      </c>
      <c r="BF54" s="346"/>
      <c r="BG54" s="82" t="str">
        <f t="shared" si="31"/>
        <v xml:space="preserve"> </v>
      </c>
      <c r="BH54" s="89" t="str">
        <f t="shared" si="32"/>
        <v xml:space="preserve"> </v>
      </c>
      <c r="BI54" s="83" t="str">
        <f t="shared" si="33"/>
        <v xml:space="preserve"> </v>
      </c>
      <c r="BJ54" s="345"/>
      <c r="BK54" s="236" t="str">
        <f t="shared" si="34"/>
        <v xml:space="preserve"> </v>
      </c>
      <c r="BL54" s="237" t="str">
        <f t="shared" si="35"/>
        <v xml:space="preserve"> </v>
      </c>
      <c r="BM54" s="238" t="str">
        <f t="shared" si="36"/>
        <v xml:space="preserve"> </v>
      </c>
      <c r="BN54" s="345"/>
      <c r="BO54" s="27"/>
      <c r="BQ54" s="99" t="str">
        <f t="shared" si="46"/>
        <v xml:space="preserve"> </v>
      </c>
      <c r="BR54" s="99" t="str">
        <f t="shared" si="46"/>
        <v xml:space="preserve"> </v>
      </c>
      <c r="BS54" s="99" t="str">
        <f t="shared" si="46"/>
        <v xml:space="preserve"> </v>
      </c>
      <c r="BU54" s="99" t="str">
        <f t="shared" si="44"/>
        <v xml:space="preserve"> </v>
      </c>
      <c r="BV54" s="99" t="str">
        <f t="shared" si="47"/>
        <v xml:space="preserve"> </v>
      </c>
      <c r="BW54" s="99" t="str">
        <f t="shared" si="47"/>
        <v xml:space="preserve"> </v>
      </c>
      <c r="BY54" s="22"/>
      <c r="CI54" s="28"/>
    </row>
    <row r="55" spans="1:87" s="26" customFormat="1" ht="24.95" customHeight="1" x14ac:dyDescent="0.25">
      <c r="A55" s="24"/>
      <c r="B55" s="338"/>
      <c r="C55" s="560"/>
      <c r="D55" s="561"/>
      <c r="E55" s="561"/>
      <c r="F55" s="562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188"/>
      <c r="V55" s="347" t="str">
        <f t="shared" si="37"/>
        <v xml:space="preserve"> </v>
      </c>
      <c r="W55" s="347" t="str">
        <f t="shared" si="38"/>
        <v xml:space="preserve"> </v>
      </c>
      <c r="X55" s="347" t="str">
        <f t="shared" si="39"/>
        <v xml:space="preserve"> </v>
      </c>
      <c r="Y55" s="347" t="str">
        <f t="shared" si="40"/>
        <v xml:space="preserve"> </v>
      </c>
      <c r="Z55" s="347" t="str">
        <f t="shared" si="41"/>
        <v xml:space="preserve"> </v>
      </c>
      <c r="AA55" s="347" t="str">
        <f t="shared" si="42"/>
        <v xml:space="preserve"> </v>
      </c>
      <c r="AB55" s="97" t="str">
        <f t="shared" si="1"/>
        <v xml:space="preserve"> </v>
      </c>
      <c r="AC55" s="349"/>
      <c r="AD55" s="349"/>
      <c r="AE55" s="349"/>
      <c r="AF55" s="349"/>
      <c r="AG55" s="349"/>
      <c r="AH55" s="349"/>
      <c r="AI55" s="349"/>
      <c r="AJ55" s="21"/>
      <c r="AK55" s="24"/>
      <c r="AL55" s="97" t="str">
        <f t="shared" si="15"/>
        <v xml:space="preserve"> </v>
      </c>
      <c r="AM55" s="69" t="str">
        <f t="shared" si="16"/>
        <v xml:space="preserve"> </v>
      </c>
      <c r="AN55" s="85" t="str">
        <f t="shared" si="17"/>
        <v xml:space="preserve"> </v>
      </c>
      <c r="AO55" s="70" t="str">
        <f t="shared" si="18"/>
        <v xml:space="preserve"> </v>
      </c>
      <c r="AP55" s="342"/>
      <c r="AQ55" s="214" t="str">
        <f t="shared" si="19"/>
        <v xml:space="preserve"> </v>
      </c>
      <c r="AR55" s="215" t="str">
        <f t="shared" si="20"/>
        <v xml:space="preserve"> </v>
      </c>
      <c r="AS55" s="216" t="str">
        <f t="shared" si="21"/>
        <v xml:space="preserve"> </v>
      </c>
      <c r="AT55" s="343"/>
      <c r="AU55" s="78" t="str">
        <f t="shared" si="22"/>
        <v xml:space="preserve"> </v>
      </c>
      <c r="AV55" s="87" t="str">
        <f t="shared" si="23"/>
        <v xml:space="preserve"> </v>
      </c>
      <c r="AW55" s="79" t="str">
        <f t="shared" si="24"/>
        <v xml:space="preserve"> </v>
      </c>
      <c r="AX55" s="344"/>
      <c r="AY55" s="80" t="str">
        <f t="shared" si="25"/>
        <v xml:space="preserve"> </v>
      </c>
      <c r="AZ55" s="88" t="str">
        <f t="shared" si="26"/>
        <v xml:space="preserve"> </v>
      </c>
      <c r="BA55" s="81" t="str">
        <f t="shared" si="27"/>
        <v xml:space="preserve"> </v>
      </c>
      <c r="BB55" s="345"/>
      <c r="BC55" s="210" t="str">
        <f t="shared" si="28"/>
        <v xml:space="preserve"> </v>
      </c>
      <c r="BD55" s="211" t="str">
        <f t="shared" si="29"/>
        <v xml:space="preserve"> </v>
      </c>
      <c r="BE55" s="212" t="str">
        <f t="shared" si="30"/>
        <v xml:space="preserve"> </v>
      </c>
      <c r="BF55" s="346"/>
      <c r="BG55" s="82" t="str">
        <f t="shared" si="31"/>
        <v xml:space="preserve"> </v>
      </c>
      <c r="BH55" s="89" t="str">
        <f t="shared" si="32"/>
        <v xml:space="preserve"> </v>
      </c>
      <c r="BI55" s="83" t="str">
        <f t="shared" si="33"/>
        <v xml:space="preserve"> </v>
      </c>
      <c r="BJ55" s="345"/>
      <c r="BK55" s="236" t="str">
        <f t="shared" si="34"/>
        <v xml:space="preserve"> </v>
      </c>
      <c r="BL55" s="237" t="str">
        <f t="shared" si="35"/>
        <v xml:space="preserve"> </v>
      </c>
      <c r="BM55" s="238" t="str">
        <f t="shared" si="36"/>
        <v xml:space="preserve"> </v>
      </c>
      <c r="BN55" s="345"/>
      <c r="BO55" s="27"/>
      <c r="BQ55" s="99" t="str">
        <f t="shared" si="46"/>
        <v xml:space="preserve"> </v>
      </c>
      <c r="BR55" s="99" t="str">
        <f t="shared" si="46"/>
        <v xml:space="preserve"> </v>
      </c>
      <c r="BS55" s="99" t="str">
        <f t="shared" si="46"/>
        <v xml:space="preserve"> </v>
      </c>
      <c r="BU55" s="99" t="str">
        <f t="shared" si="44"/>
        <v xml:space="preserve"> </v>
      </c>
      <c r="BV55" s="99" t="str">
        <f t="shared" si="47"/>
        <v xml:space="preserve"> </v>
      </c>
      <c r="BW55" s="99" t="str">
        <f t="shared" si="47"/>
        <v xml:space="preserve"> </v>
      </c>
      <c r="BY55" s="22"/>
      <c r="CI55" s="28"/>
    </row>
    <row r="56" spans="1:87" s="26" customFormat="1" ht="24.95" customHeight="1" x14ac:dyDescent="0.25">
      <c r="A56" s="24"/>
      <c r="B56" s="338"/>
      <c r="C56" s="560"/>
      <c r="D56" s="561"/>
      <c r="E56" s="561"/>
      <c r="F56" s="562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188"/>
      <c r="V56" s="347" t="str">
        <f t="shared" si="37"/>
        <v xml:space="preserve"> </v>
      </c>
      <c r="W56" s="347" t="str">
        <f t="shared" si="38"/>
        <v xml:space="preserve"> </v>
      </c>
      <c r="X56" s="347" t="str">
        <f t="shared" si="39"/>
        <v xml:space="preserve"> </v>
      </c>
      <c r="Y56" s="347" t="str">
        <f t="shared" si="40"/>
        <v xml:space="preserve"> </v>
      </c>
      <c r="Z56" s="347" t="str">
        <f t="shared" si="41"/>
        <v xml:space="preserve"> </v>
      </c>
      <c r="AA56" s="347" t="str">
        <f t="shared" si="42"/>
        <v xml:space="preserve"> </v>
      </c>
      <c r="AB56" s="97" t="str">
        <f t="shared" si="1"/>
        <v xml:space="preserve"> </v>
      </c>
      <c r="AC56" s="349"/>
      <c r="AD56" s="349"/>
      <c r="AE56" s="349"/>
      <c r="AF56" s="349"/>
      <c r="AG56" s="349"/>
      <c r="AH56" s="349"/>
      <c r="AI56" s="349"/>
      <c r="AJ56" s="21"/>
      <c r="AK56" s="24"/>
      <c r="AL56" s="97" t="str">
        <f t="shared" si="15"/>
        <v xml:space="preserve"> </v>
      </c>
      <c r="AM56" s="69" t="str">
        <f t="shared" si="16"/>
        <v xml:space="preserve"> </v>
      </c>
      <c r="AN56" s="85" t="str">
        <f t="shared" si="17"/>
        <v xml:space="preserve"> </v>
      </c>
      <c r="AO56" s="70" t="str">
        <f t="shared" si="18"/>
        <v xml:space="preserve"> </v>
      </c>
      <c r="AP56" s="342"/>
      <c r="AQ56" s="214" t="str">
        <f t="shared" si="19"/>
        <v xml:space="preserve"> </v>
      </c>
      <c r="AR56" s="215" t="str">
        <f t="shared" si="20"/>
        <v xml:space="preserve"> </v>
      </c>
      <c r="AS56" s="216" t="str">
        <f t="shared" si="21"/>
        <v xml:space="preserve"> </v>
      </c>
      <c r="AT56" s="343"/>
      <c r="AU56" s="78" t="str">
        <f t="shared" si="22"/>
        <v xml:space="preserve"> </v>
      </c>
      <c r="AV56" s="87" t="str">
        <f t="shared" si="23"/>
        <v xml:space="preserve"> </v>
      </c>
      <c r="AW56" s="79" t="str">
        <f t="shared" si="24"/>
        <v xml:space="preserve"> </v>
      </c>
      <c r="AX56" s="344"/>
      <c r="AY56" s="80" t="str">
        <f t="shared" si="25"/>
        <v xml:space="preserve"> </v>
      </c>
      <c r="AZ56" s="88" t="str">
        <f t="shared" si="26"/>
        <v xml:space="preserve"> </v>
      </c>
      <c r="BA56" s="81" t="str">
        <f t="shared" si="27"/>
        <v xml:space="preserve"> </v>
      </c>
      <c r="BB56" s="345"/>
      <c r="BC56" s="210" t="str">
        <f t="shared" si="28"/>
        <v xml:space="preserve"> </v>
      </c>
      <c r="BD56" s="211" t="str">
        <f t="shared" si="29"/>
        <v xml:space="preserve"> </v>
      </c>
      <c r="BE56" s="212" t="str">
        <f t="shared" si="30"/>
        <v xml:space="preserve"> </v>
      </c>
      <c r="BF56" s="346"/>
      <c r="BG56" s="82" t="str">
        <f t="shared" si="31"/>
        <v xml:space="preserve"> </v>
      </c>
      <c r="BH56" s="89" t="str">
        <f t="shared" si="32"/>
        <v xml:space="preserve"> </v>
      </c>
      <c r="BI56" s="83" t="str">
        <f t="shared" si="33"/>
        <v xml:space="preserve"> </v>
      </c>
      <c r="BJ56" s="345"/>
      <c r="BK56" s="236" t="str">
        <f t="shared" si="34"/>
        <v xml:space="preserve"> </v>
      </c>
      <c r="BL56" s="237" t="str">
        <f t="shared" si="35"/>
        <v xml:space="preserve"> </v>
      </c>
      <c r="BM56" s="238" t="str">
        <f t="shared" si="36"/>
        <v xml:space="preserve"> </v>
      </c>
      <c r="BN56" s="345"/>
      <c r="BO56" s="27"/>
      <c r="BQ56" s="99" t="str">
        <f t="shared" si="46"/>
        <v xml:space="preserve"> </v>
      </c>
      <c r="BR56" s="99" t="str">
        <f t="shared" si="46"/>
        <v xml:space="preserve"> </v>
      </c>
      <c r="BS56" s="99" t="str">
        <f t="shared" si="46"/>
        <v xml:space="preserve"> </v>
      </c>
      <c r="BU56" s="99" t="str">
        <f t="shared" si="44"/>
        <v xml:space="preserve"> </v>
      </c>
      <c r="BV56" s="99" t="str">
        <f t="shared" si="47"/>
        <v xml:space="preserve"> </v>
      </c>
      <c r="BW56" s="99" t="str">
        <f t="shared" si="47"/>
        <v xml:space="preserve"> </v>
      </c>
      <c r="BY56" s="22"/>
      <c r="CI56" s="28"/>
    </row>
    <row r="57" spans="1:87" s="26" customFormat="1" ht="24.95" customHeight="1" x14ac:dyDescent="0.25">
      <c r="A57" s="24"/>
      <c r="B57" s="338"/>
      <c r="C57" s="560"/>
      <c r="D57" s="561"/>
      <c r="E57" s="561"/>
      <c r="F57" s="562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188"/>
      <c r="V57" s="347" t="str">
        <f t="shared" si="37"/>
        <v xml:space="preserve"> </v>
      </c>
      <c r="W57" s="347" t="str">
        <f t="shared" si="38"/>
        <v xml:space="preserve"> </v>
      </c>
      <c r="X57" s="347" t="str">
        <f t="shared" si="39"/>
        <v xml:space="preserve"> </v>
      </c>
      <c r="Y57" s="347" t="str">
        <f t="shared" si="40"/>
        <v xml:space="preserve"> </v>
      </c>
      <c r="Z57" s="347" t="str">
        <f t="shared" si="41"/>
        <v xml:space="preserve"> </v>
      </c>
      <c r="AA57" s="347" t="str">
        <f t="shared" si="42"/>
        <v xml:space="preserve"> </v>
      </c>
      <c r="AB57" s="97" t="str">
        <f t="shared" si="1"/>
        <v xml:space="preserve"> </v>
      </c>
      <c r="AC57" s="349"/>
      <c r="AD57" s="349"/>
      <c r="AE57" s="349"/>
      <c r="AF57" s="349"/>
      <c r="AG57" s="349"/>
      <c r="AH57" s="349"/>
      <c r="AI57" s="349"/>
      <c r="AJ57" s="21"/>
      <c r="AK57" s="24"/>
      <c r="AL57" s="97" t="str">
        <f t="shared" si="15"/>
        <v xml:space="preserve"> </v>
      </c>
      <c r="AM57" s="69" t="str">
        <f t="shared" si="16"/>
        <v xml:space="preserve"> </v>
      </c>
      <c r="AN57" s="85" t="str">
        <f t="shared" si="17"/>
        <v xml:space="preserve"> </v>
      </c>
      <c r="AO57" s="70" t="str">
        <f t="shared" si="18"/>
        <v xml:space="preserve"> </v>
      </c>
      <c r="AP57" s="342"/>
      <c r="AQ57" s="214" t="str">
        <f t="shared" si="19"/>
        <v xml:space="preserve"> </v>
      </c>
      <c r="AR57" s="215" t="str">
        <f t="shared" si="20"/>
        <v xml:space="preserve"> </v>
      </c>
      <c r="AS57" s="216" t="str">
        <f t="shared" si="21"/>
        <v xml:space="preserve"> </v>
      </c>
      <c r="AT57" s="343"/>
      <c r="AU57" s="78" t="str">
        <f t="shared" si="22"/>
        <v xml:space="preserve"> </v>
      </c>
      <c r="AV57" s="87" t="str">
        <f t="shared" si="23"/>
        <v xml:space="preserve"> </v>
      </c>
      <c r="AW57" s="79" t="str">
        <f t="shared" si="24"/>
        <v xml:space="preserve"> </v>
      </c>
      <c r="AX57" s="344"/>
      <c r="AY57" s="80" t="str">
        <f t="shared" si="25"/>
        <v xml:space="preserve"> </v>
      </c>
      <c r="AZ57" s="88" t="str">
        <f t="shared" si="26"/>
        <v xml:space="preserve"> </v>
      </c>
      <c r="BA57" s="81" t="str">
        <f t="shared" si="27"/>
        <v xml:space="preserve"> </v>
      </c>
      <c r="BB57" s="345"/>
      <c r="BC57" s="210" t="str">
        <f t="shared" si="28"/>
        <v xml:space="preserve"> </v>
      </c>
      <c r="BD57" s="211" t="str">
        <f t="shared" si="29"/>
        <v xml:space="preserve"> </v>
      </c>
      <c r="BE57" s="212" t="str">
        <f t="shared" si="30"/>
        <v xml:space="preserve"> </v>
      </c>
      <c r="BF57" s="346"/>
      <c r="BG57" s="82" t="str">
        <f t="shared" si="31"/>
        <v xml:space="preserve"> </v>
      </c>
      <c r="BH57" s="89" t="str">
        <f t="shared" si="32"/>
        <v xml:space="preserve"> </v>
      </c>
      <c r="BI57" s="83" t="str">
        <f t="shared" si="33"/>
        <v xml:space="preserve"> </v>
      </c>
      <c r="BJ57" s="345"/>
      <c r="BK57" s="236" t="str">
        <f t="shared" si="34"/>
        <v xml:space="preserve"> </v>
      </c>
      <c r="BL57" s="237" t="str">
        <f t="shared" si="35"/>
        <v xml:space="preserve"> </v>
      </c>
      <c r="BM57" s="238" t="str">
        <f t="shared" si="36"/>
        <v xml:space="preserve"> </v>
      </c>
      <c r="BN57" s="345"/>
      <c r="BO57" s="27"/>
      <c r="BQ57" s="99" t="str">
        <f t="shared" si="46"/>
        <v xml:space="preserve"> </v>
      </c>
      <c r="BR57" s="99" t="str">
        <f t="shared" si="46"/>
        <v xml:space="preserve"> </v>
      </c>
      <c r="BS57" s="99" t="str">
        <f t="shared" si="46"/>
        <v xml:space="preserve"> </v>
      </c>
      <c r="BU57" s="99" t="str">
        <f t="shared" si="44"/>
        <v xml:space="preserve"> </v>
      </c>
      <c r="BV57" s="99" t="str">
        <f t="shared" si="47"/>
        <v xml:space="preserve"> </v>
      </c>
      <c r="BW57" s="99" t="str">
        <f t="shared" si="47"/>
        <v xml:space="preserve"> </v>
      </c>
      <c r="BY57" s="22"/>
      <c r="CI57" s="28"/>
    </row>
    <row r="58" spans="1:87" s="26" customFormat="1" ht="24.95" customHeight="1" x14ac:dyDescent="0.25">
      <c r="A58" s="24"/>
      <c r="B58" s="338"/>
      <c r="C58" s="560"/>
      <c r="D58" s="561"/>
      <c r="E58" s="561"/>
      <c r="F58" s="562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188"/>
      <c r="V58" s="347" t="str">
        <f t="shared" si="37"/>
        <v xml:space="preserve"> </v>
      </c>
      <c r="W58" s="347" t="str">
        <f t="shared" si="38"/>
        <v xml:space="preserve"> </v>
      </c>
      <c r="X58" s="347" t="str">
        <f t="shared" si="39"/>
        <v xml:space="preserve"> </v>
      </c>
      <c r="Y58" s="347" t="str">
        <f t="shared" si="40"/>
        <v xml:space="preserve"> </v>
      </c>
      <c r="Z58" s="347" t="str">
        <f t="shared" si="41"/>
        <v xml:space="preserve"> </v>
      </c>
      <c r="AA58" s="347" t="str">
        <f t="shared" si="42"/>
        <v xml:space="preserve"> </v>
      </c>
      <c r="AB58" s="97" t="str">
        <f t="shared" si="1"/>
        <v xml:space="preserve"> </v>
      </c>
      <c r="AC58" s="349"/>
      <c r="AD58" s="349"/>
      <c r="AE58" s="349"/>
      <c r="AF58" s="349"/>
      <c r="AG58" s="349"/>
      <c r="AH58" s="349"/>
      <c r="AI58" s="349"/>
      <c r="AJ58" s="21"/>
      <c r="AK58" s="24"/>
      <c r="AL58" s="97" t="str">
        <f t="shared" si="15"/>
        <v xml:space="preserve"> </v>
      </c>
      <c r="AM58" s="69" t="str">
        <f t="shared" si="16"/>
        <v xml:space="preserve"> </v>
      </c>
      <c r="AN58" s="85" t="str">
        <f t="shared" si="17"/>
        <v xml:space="preserve"> </v>
      </c>
      <c r="AO58" s="70" t="str">
        <f t="shared" si="18"/>
        <v xml:space="preserve"> </v>
      </c>
      <c r="AP58" s="342"/>
      <c r="AQ58" s="214" t="str">
        <f t="shared" si="19"/>
        <v xml:space="preserve"> </v>
      </c>
      <c r="AR58" s="215" t="str">
        <f t="shared" si="20"/>
        <v xml:space="preserve"> </v>
      </c>
      <c r="AS58" s="216" t="str">
        <f t="shared" si="21"/>
        <v xml:space="preserve"> </v>
      </c>
      <c r="AT58" s="343"/>
      <c r="AU58" s="78" t="str">
        <f t="shared" si="22"/>
        <v xml:space="preserve"> </v>
      </c>
      <c r="AV58" s="87" t="str">
        <f t="shared" si="23"/>
        <v xml:space="preserve"> </v>
      </c>
      <c r="AW58" s="79" t="str">
        <f t="shared" si="24"/>
        <v xml:space="preserve"> </v>
      </c>
      <c r="AX58" s="344"/>
      <c r="AY58" s="80" t="str">
        <f t="shared" si="25"/>
        <v xml:space="preserve"> </v>
      </c>
      <c r="AZ58" s="88" t="str">
        <f t="shared" si="26"/>
        <v xml:space="preserve"> </v>
      </c>
      <c r="BA58" s="81" t="str">
        <f t="shared" si="27"/>
        <v xml:space="preserve"> </v>
      </c>
      <c r="BB58" s="345"/>
      <c r="BC58" s="210" t="str">
        <f t="shared" si="28"/>
        <v xml:space="preserve"> </v>
      </c>
      <c r="BD58" s="211" t="str">
        <f t="shared" si="29"/>
        <v xml:space="preserve"> </v>
      </c>
      <c r="BE58" s="212" t="str">
        <f t="shared" si="30"/>
        <v xml:space="preserve"> </v>
      </c>
      <c r="BF58" s="346"/>
      <c r="BG58" s="82" t="str">
        <f t="shared" si="31"/>
        <v xml:space="preserve"> </v>
      </c>
      <c r="BH58" s="89" t="str">
        <f t="shared" si="32"/>
        <v xml:space="preserve"> </v>
      </c>
      <c r="BI58" s="83" t="str">
        <f t="shared" si="33"/>
        <v xml:space="preserve"> </v>
      </c>
      <c r="BJ58" s="345"/>
      <c r="BK58" s="236" t="str">
        <f t="shared" si="34"/>
        <v xml:space="preserve"> </v>
      </c>
      <c r="BL58" s="237" t="str">
        <f t="shared" si="35"/>
        <v xml:space="preserve"> </v>
      </c>
      <c r="BM58" s="238" t="str">
        <f t="shared" si="36"/>
        <v xml:space="preserve"> </v>
      </c>
      <c r="BN58" s="345"/>
      <c r="BO58" s="27"/>
      <c r="BQ58" s="99" t="str">
        <f t="shared" si="46"/>
        <v xml:space="preserve"> </v>
      </c>
      <c r="BR58" s="99" t="str">
        <f t="shared" si="46"/>
        <v xml:space="preserve"> </v>
      </c>
      <c r="BS58" s="99" t="str">
        <f t="shared" si="46"/>
        <v xml:space="preserve"> </v>
      </c>
      <c r="BU58" s="99" t="str">
        <f t="shared" si="44"/>
        <v xml:space="preserve"> </v>
      </c>
      <c r="BV58" s="99" t="str">
        <f t="shared" si="47"/>
        <v xml:space="preserve"> </v>
      </c>
      <c r="BW58" s="99" t="str">
        <f t="shared" si="47"/>
        <v xml:space="preserve"> </v>
      </c>
      <c r="BY58" s="22"/>
      <c r="CI58" s="28"/>
    </row>
    <row r="59" spans="1:87" s="26" customFormat="1" ht="24.95" customHeight="1" x14ac:dyDescent="0.25">
      <c r="A59" s="24"/>
      <c r="B59" s="338"/>
      <c r="C59" s="560"/>
      <c r="D59" s="561"/>
      <c r="E59" s="561"/>
      <c r="F59" s="562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188"/>
      <c r="V59" s="347" t="str">
        <f t="shared" si="37"/>
        <v xml:space="preserve"> </v>
      </c>
      <c r="W59" s="347" t="str">
        <f t="shared" si="38"/>
        <v xml:space="preserve"> </v>
      </c>
      <c r="X59" s="347" t="str">
        <f t="shared" si="39"/>
        <v xml:space="preserve"> </v>
      </c>
      <c r="Y59" s="347" t="str">
        <f t="shared" si="40"/>
        <v xml:space="preserve"> </v>
      </c>
      <c r="Z59" s="347" t="str">
        <f t="shared" si="41"/>
        <v xml:space="preserve"> </v>
      </c>
      <c r="AA59" s="347" t="str">
        <f t="shared" si="42"/>
        <v xml:space="preserve"> </v>
      </c>
      <c r="AB59" s="97" t="str">
        <f t="shared" si="1"/>
        <v xml:space="preserve"> </v>
      </c>
      <c r="AC59" s="349"/>
      <c r="AD59" s="349"/>
      <c r="AE59" s="349"/>
      <c r="AF59" s="349"/>
      <c r="AG59" s="349"/>
      <c r="AH59" s="349"/>
      <c r="AI59" s="349"/>
      <c r="AJ59" s="21"/>
      <c r="AK59" s="24"/>
      <c r="AL59" s="97" t="str">
        <f t="shared" si="15"/>
        <v xml:space="preserve"> </v>
      </c>
      <c r="AM59" s="69" t="str">
        <f t="shared" si="16"/>
        <v xml:space="preserve"> </v>
      </c>
      <c r="AN59" s="85" t="str">
        <f t="shared" si="17"/>
        <v xml:space="preserve"> </v>
      </c>
      <c r="AO59" s="70" t="str">
        <f t="shared" si="18"/>
        <v xml:space="preserve"> </v>
      </c>
      <c r="AP59" s="342"/>
      <c r="AQ59" s="214" t="str">
        <f t="shared" si="19"/>
        <v xml:space="preserve"> </v>
      </c>
      <c r="AR59" s="215" t="str">
        <f t="shared" si="20"/>
        <v xml:space="preserve"> </v>
      </c>
      <c r="AS59" s="216" t="str">
        <f t="shared" si="21"/>
        <v xml:space="preserve"> </v>
      </c>
      <c r="AT59" s="343"/>
      <c r="AU59" s="78" t="str">
        <f t="shared" si="22"/>
        <v xml:space="preserve"> </v>
      </c>
      <c r="AV59" s="87" t="str">
        <f t="shared" si="23"/>
        <v xml:space="preserve"> </v>
      </c>
      <c r="AW59" s="79" t="str">
        <f t="shared" si="24"/>
        <v xml:space="preserve"> </v>
      </c>
      <c r="AX59" s="344"/>
      <c r="AY59" s="80" t="str">
        <f t="shared" si="25"/>
        <v xml:space="preserve"> </v>
      </c>
      <c r="AZ59" s="88" t="str">
        <f t="shared" si="26"/>
        <v xml:space="preserve"> </v>
      </c>
      <c r="BA59" s="81" t="str">
        <f t="shared" si="27"/>
        <v xml:space="preserve"> </v>
      </c>
      <c r="BB59" s="345"/>
      <c r="BC59" s="210" t="str">
        <f t="shared" si="28"/>
        <v xml:space="preserve"> </v>
      </c>
      <c r="BD59" s="211" t="str">
        <f t="shared" si="29"/>
        <v xml:space="preserve"> </v>
      </c>
      <c r="BE59" s="212" t="str">
        <f t="shared" si="30"/>
        <v xml:space="preserve"> </v>
      </c>
      <c r="BF59" s="346"/>
      <c r="BG59" s="82" t="str">
        <f t="shared" si="31"/>
        <v xml:space="preserve"> </v>
      </c>
      <c r="BH59" s="89" t="str">
        <f t="shared" si="32"/>
        <v xml:space="preserve"> </v>
      </c>
      <c r="BI59" s="83" t="str">
        <f t="shared" si="33"/>
        <v xml:space="preserve"> </v>
      </c>
      <c r="BJ59" s="345"/>
      <c r="BK59" s="236" t="str">
        <f t="shared" si="34"/>
        <v xml:space="preserve"> </v>
      </c>
      <c r="BL59" s="237" t="str">
        <f t="shared" si="35"/>
        <v xml:space="preserve"> </v>
      </c>
      <c r="BM59" s="238" t="str">
        <f t="shared" si="36"/>
        <v xml:space="preserve"> </v>
      </c>
      <c r="BN59" s="345"/>
      <c r="BO59" s="27"/>
      <c r="BQ59" s="99" t="str">
        <f t="shared" si="46"/>
        <v xml:space="preserve"> </v>
      </c>
      <c r="BR59" s="99" t="str">
        <f t="shared" si="46"/>
        <v xml:space="preserve"> </v>
      </c>
      <c r="BS59" s="99" t="str">
        <f t="shared" si="46"/>
        <v xml:space="preserve"> </v>
      </c>
      <c r="BU59" s="99" t="str">
        <f t="shared" si="44"/>
        <v xml:space="preserve"> </v>
      </c>
      <c r="BV59" s="99" t="str">
        <f t="shared" si="47"/>
        <v xml:space="preserve"> </v>
      </c>
      <c r="BW59" s="99" t="str">
        <f t="shared" si="47"/>
        <v xml:space="preserve"> </v>
      </c>
      <c r="BY59" s="22"/>
      <c r="CI59" s="28"/>
    </row>
    <row r="60" spans="1:87" s="26" customFormat="1" ht="24.95" customHeight="1" x14ac:dyDescent="0.25">
      <c r="A60" s="24"/>
      <c r="B60" s="338"/>
      <c r="C60" s="560"/>
      <c r="D60" s="561"/>
      <c r="E60" s="561"/>
      <c r="F60" s="562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188"/>
      <c r="V60" s="347" t="str">
        <f t="shared" si="37"/>
        <v xml:space="preserve"> </v>
      </c>
      <c r="W60" s="347" t="str">
        <f t="shared" si="38"/>
        <v xml:space="preserve"> </v>
      </c>
      <c r="X60" s="347" t="str">
        <f t="shared" si="39"/>
        <v xml:space="preserve"> </v>
      </c>
      <c r="Y60" s="347" t="str">
        <f t="shared" si="40"/>
        <v xml:space="preserve"> </v>
      </c>
      <c r="Z60" s="347" t="str">
        <f t="shared" si="41"/>
        <v xml:space="preserve"> </v>
      </c>
      <c r="AA60" s="347" t="str">
        <f t="shared" si="42"/>
        <v xml:space="preserve"> </v>
      </c>
      <c r="AB60" s="97" t="str">
        <f t="shared" si="1"/>
        <v xml:space="preserve"> </v>
      </c>
      <c r="AC60" s="349"/>
      <c r="AD60" s="349"/>
      <c r="AE60" s="349"/>
      <c r="AF60" s="349"/>
      <c r="AG60" s="349"/>
      <c r="AH60" s="349"/>
      <c r="AI60" s="349"/>
      <c r="AJ60" s="21"/>
      <c r="AK60" s="24"/>
      <c r="AL60" s="97" t="str">
        <f t="shared" si="15"/>
        <v xml:space="preserve"> </v>
      </c>
      <c r="AM60" s="69" t="str">
        <f t="shared" si="16"/>
        <v xml:space="preserve"> </v>
      </c>
      <c r="AN60" s="85" t="str">
        <f t="shared" si="17"/>
        <v xml:space="preserve"> </v>
      </c>
      <c r="AO60" s="70" t="str">
        <f t="shared" si="18"/>
        <v xml:space="preserve"> </v>
      </c>
      <c r="AP60" s="342"/>
      <c r="AQ60" s="214" t="str">
        <f t="shared" si="19"/>
        <v xml:space="preserve"> </v>
      </c>
      <c r="AR60" s="215" t="str">
        <f t="shared" si="20"/>
        <v xml:space="preserve"> </v>
      </c>
      <c r="AS60" s="216" t="str">
        <f t="shared" si="21"/>
        <v xml:space="preserve"> </v>
      </c>
      <c r="AT60" s="343"/>
      <c r="AU60" s="78" t="str">
        <f t="shared" si="22"/>
        <v xml:space="preserve"> </v>
      </c>
      <c r="AV60" s="87" t="str">
        <f t="shared" si="23"/>
        <v xml:space="preserve"> </v>
      </c>
      <c r="AW60" s="79" t="str">
        <f t="shared" si="24"/>
        <v xml:space="preserve"> </v>
      </c>
      <c r="AX60" s="344"/>
      <c r="AY60" s="80" t="str">
        <f t="shared" si="25"/>
        <v xml:space="preserve"> </v>
      </c>
      <c r="AZ60" s="88" t="str">
        <f t="shared" si="26"/>
        <v xml:space="preserve"> </v>
      </c>
      <c r="BA60" s="81" t="str">
        <f t="shared" si="27"/>
        <v xml:space="preserve"> </v>
      </c>
      <c r="BB60" s="345"/>
      <c r="BC60" s="210" t="str">
        <f t="shared" si="28"/>
        <v xml:space="preserve"> </v>
      </c>
      <c r="BD60" s="211" t="str">
        <f t="shared" si="29"/>
        <v xml:space="preserve"> </v>
      </c>
      <c r="BE60" s="212" t="str">
        <f t="shared" si="30"/>
        <v xml:space="preserve"> </v>
      </c>
      <c r="BF60" s="346"/>
      <c r="BG60" s="82" t="str">
        <f t="shared" si="31"/>
        <v xml:space="preserve"> </v>
      </c>
      <c r="BH60" s="89" t="str">
        <f t="shared" si="32"/>
        <v xml:space="preserve"> </v>
      </c>
      <c r="BI60" s="83" t="str">
        <f t="shared" si="33"/>
        <v xml:space="preserve"> </v>
      </c>
      <c r="BJ60" s="345"/>
      <c r="BK60" s="236" t="str">
        <f t="shared" si="34"/>
        <v xml:space="preserve"> </v>
      </c>
      <c r="BL60" s="237" t="str">
        <f t="shared" si="35"/>
        <v xml:space="preserve"> </v>
      </c>
      <c r="BM60" s="238" t="str">
        <f t="shared" si="36"/>
        <v xml:space="preserve"> </v>
      </c>
      <c r="BN60" s="345"/>
      <c r="BO60" s="27"/>
      <c r="BQ60" s="99" t="str">
        <f t="shared" si="46"/>
        <v xml:space="preserve"> </v>
      </c>
      <c r="BR60" s="99" t="str">
        <f t="shared" si="46"/>
        <v xml:space="preserve"> </v>
      </c>
      <c r="BS60" s="99" t="str">
        <f t="shared" si="46"/>
        <v xml:space="preserve"> </v>
      </c>
      <c r="BU60" s="99" t="str">
        <f t="shared" si="44"/>
        <v xml:space="preserve"> </v>
      </c>
      <c r="BV60" s="99" t="str">
        <f t="shared" si="47"/>
        <v xml:space="preserve"> </v>
      </c>
      <c r="BW60" s="99" t="str">
        <f t="shared" si="47"/>
        <v xml:space="preserve"> </v>
      </c>
      <c r="BY60" s="22"/>
      <c r="CI60" s="28"/>
    </row>
    <row r="61" spans="1:87" s="26" customFormat="1" ht="24.95" customHeight="1" x14ac:dyDescent="0.25">
      <c r="A61" s="24"/>
      <c r="B61" s="338"/>
      <c r="C61" s="560"/>
      <c r="D61" s="561"/>
      <c r="E61" s="561"/>
      <c r="F61" s="562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188"/>
      <c r="V61" s="347" t="str">
        <f t="shared" si="37"/>
        <v xml:space="preserve"> </v>
      </c>
      <c r="W61" s="347" t="str">
        <f t="shared" si="38"/>
        <v xml:space="preserve"> </v>
      </c>
      <c r="X61" s="347" t="str">
        <f t="shared" si="39"/>
        <v xml:space="preserve"> </v>
      </c>
      <c r="Y61" s="347" t="str">
        <f t="shared" si="40"/>
        <v xml:space="preserve"> </v>
      </c>
      <c r="Z61" s="347" t="str">
        <f t="shared" si="41"/>
        <v xml:space="preserve"> </v>
      </c>
      <c r="AA61" s="347" t="str">
        <f t="shared" si="42"/>
        <v xml:space="preserve"> </v>
      </c>
      <c r="AB61" s="97" t="str">
        <f t="shared" si="1"/>
        <v xml:space="preserve"> </v>
      </c>
      <c r="AC61" s="349"/>
      <c r="AD61" s="349"/>
      <c r="AE61" s="349"/>
      <c r="AF61" s="349"/>
      <c r="AG61" s="349"/>
      <c r="AH61" s="349"/>
      <c r="AI61" s="349"/>
      <c r="AJ61" s="21"/>
      <c r="AK61" s="24"/>
      <c r="AL61" s="97" t="str">
        <f t="shared" si="15"/>
        <v xml:space="preserve"> </v>
      </c>
      <c r="AM61" s="69" t="str">
        <f t="shared" si="16"/>
        <v xml:space="preserve"> </v>
      </c>
      <c r="AN61" s="85" t="str">
        <f t="shared" si="17"/>
        <v xml:space="preserve"> </v>
      </c>
      <c r="AO61" s="70" t="str">
        <f t="shared" si="18"/>
        <v xml:space="preserve"> </v>
      </c>
      <c r="AP61" s="342"/>
      <c r="AQ61" s="214" t="str">
        <f t="shared" si="19"/>
        <v xml:space="preserve"> </v>
      </c>
      <c r="AR61" s="215" t="str">
        <f t="shared" si="20"/>
        <v xml:space="preserve"> </v>
      </c>
      <c r="AS61" s="216" t="str">
        <f t="shared" si="21"/>
        <v xml:space="preserve"> </v>
      </c>
      <c r="AT61" s="343"/>
      <c r="AU61" s="78" t="str">
        <f t="shared" si="22"/>
        <v xml:space="preserve"> </v>
      </c>
      <c r="AV61" s="87" t="str">
        <f t="shared" si="23"/>
        <v xml:space="preserve"> </v>
      </c>
      <c r="AW61" s="79" t="str">
        <f t="shared" si="24"/>
        <v xml:space="preserve"> </v>
      </c>
      <c r="AX61" s="344"/>
      <c r="AY61" s="80" t="str">
        <f t="shared" si="25"/>
        <v xml:space="preserve"> </v>
      </c>
      <c r="AZ61" s="88" t="str">
        <f t="shared" si="26"/>
        <v xml:space="preserve"> </v>
      </c>
      <c r="BA61" s="81" t="str">
        <f t="shared" si="27"/>
        <v xml:space="preserve"> </v>
      </c>
      <c r="BB61" s="345"/>
      <c r="BC61" s="210" t="str">
        <f t="shared" si="28"/>
        <v xml:space="preserve"> </v>
      </c>
      <c r="BD61" s="211" t="str">
        <f t="shared" si="29"/>
        <v xml:space="preserve"> </v>
      </c>
      <c r="BE61" s="212" t="str">
        <f t="shared" si="30"/>
        <v xml:space="preserve"> </v>
      </c>
      <c r="BF61" s="346"/>
      <c r="BG61" s="82" t="str">
        <f t="shared" si="31"/>
        <v xml:space="preserve"> </v>
      </c>
      <c r="BH61" s="89" t="str">
        <f t="shared" si="32"/>
        <v xml:space="preserve"> </v>
      </c>
      <c r="BI61" s="83" t="str">
        <f t="shared" si="33"/>
        <v xml:space="preserve"> </v>
      </c>
      <c r="BJ61" s="345"/>
      <c r="BK61" s="236" t="str">
        <f t="shared" si="34"/>
        <v xml:space="preserve"> </v>
      </c>
      <c r="BL61" s="237" t="str">
        <f t="shared" si="35"/>
        <v xml:space="preserve"> </v>
      </c>
      <c r="BM61" s="238" t="str">
        <f t="shared" si="36"/>
        <v xml:space="preserve"> </v>
      </c>
      <c r="BN61" s="345"/>
      <c r="BO61" s="27"/>
      <c r="BQ61" s="99" t="str">
        <f t="shared" si="46"/>
        <v xml:space="preserve"> </v>
      </c>
      <c r="BR61" s="99" t="str">
        <f t="shared" si="46"/>
        <v xml:space="preserve"> </v>
      </c>
      <c r="BS61" s="99" t="str">
        <f t="shared" si="46"/>
        <v xml:space="preserve"> </v>
      </c>
      <c r="BU61" s="99" t="str">
        <f t="shared" si="44"/>
        <v xml:space="preserve"> </v>
      </c>
      <c r="BV61" s="99" t="str">
        <f t="shared" si="47"/>
        <v xml:space="preserve"> </v>
      </c>
      <c r="BW61" s="99" t="str">
        <f t="shared" si="47"/>
        <v xml:space="preserve"> </v>
      </c>
      <c r="BY61" s="22"/>
      <c r="CI61" s="28"/>
    </row>
    <row r="62" spans="1:87" s="26" customFormat="1" ht="24.95" customHeight="1" x14ac:dyDescent="0.25">
      <c r="A62" s="24"/>
      <c r="B62" s="338"/>
      <c r="C62" s="560"/>
      <c r="D62" s="561"/>
      <c r="E62" s="561"/>
      <c r="F62" s="562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188"/>
      <c r="V62" s="347" t="str">
        <f t="shared" si="37"/>
        <v xml:space="preserve"> </v>
      </c>
      <c r="W62" s="347" t="str">
        <f t="shared" si="38"/>
        <v xml:space="preserve"> </v>
      </c>
      <c r="X62" s="347" t="str">
        <f t="shared" si="39"/>
        <v xml:space="preserve"> </v>
      </c>
      <c r="Y62" s="347" t="str">
        <f t="shared" si="40"/>
        <v xml:space="preserve"> </v>
      </c>
      <c r="Z62" s="347" t="str">
        <f t="shared" si="41"/>
        <v xml:space="preserve"> </v>
      </c>
      <c r="AA62" s="347" t="str">
        <f t="shared" si="42"/>
        <v xml:space="preserve"> </v>
      </c>
      <c r="AB62" s="97" t="str">
        <f t="shared" si="1"/>
        <v xml:space="preserve"> </v>
      </c>
      <c r="AC62" s="349"/>
      <c r="AD62" s="349"/>
      <c r="AE62" s="349"/>
      <c r="AF62" s="349"/>
      <c r="AG62" s="349"/>
      <c r="AH62" s="349"/>
      <c r="AI62" s="349"/>
      <c r="AJ62" s="21"/>
      <c r="AK62" s="24"/>
      <c r="AL62" s="97" t="str">
        <f t="shared" si="15"/>
        <v xml:space="preserve"> </v>
      </c>
      <c r="AM62" s="69" t="str">
        <f t="shared" si="16"/>
        <v xml:space="preserve"> </v>
      </c>
      <c r="AN62" s="85" t="str">
        <f t="shared" si="17"/>
        <v xml:space="preserve"> </v>
      </c>
      <c r="AO62" s="70" t="str">
        <f t="shared" si="18"/>
        <v xml:space="preserve"> </v>
      </c>
      <c r="AP62" s="342"/>
      <c r="AQ62" s="214" t="str">
        <f t="shared" si="19"/>
        <v xml:space="preserve"> </v>
      </c>
      <c r="AR62" s="215" t="str">
        <f t="shared" si="20"/>
        <v xml:space="preserve"> </v>
      </c>
      <c r="AS62" s="216" t="str">
        <f t="shared" si="21"/>
        <v xml:space="preserve"> </v>
      </c>
      <c r="AT62" s="343"/>
      <c r="AU62" s="78" t="str">
        <f t="shared" si="22"/>
        <v xml:space="preserve"> </v>
      </c>
      <c r="AV62" s="87" t="str">
        <f t="shared" si="23"/>
        <v xml:space="preserve"> </v>
      </c>
      <c r="AW62" s="79" t="str">
        <f t="shared" si="24"/>
        <v xml:space="preserve"> </v>
      </c>
      <c r="AX62" s="344"/>
      <c r="AY62" s="80" t="str">
        <f t="shared" si="25"/>
        <v xml:space="preserve"> </v>
      </c>
      <c r="AZ62" s="88" t="str">
        <f t="shared" si="26"/>
        <v xml:space="preserve"> </v>
      </c>
      <c r="BA62" s="81" t="str">
        <f t="shared" si="27"/>
        <v xml:space="preserve"> </v>
      </c>
      <c r="BB62" s="345"/>
      <c r="BC62" s="210" t="str">
        <f t="shared" si="28"/>
        <v xml:space="preserve"> </v>
      </c>
      <c r="BD62" s="211" t="str">
        <f t="shared" si="29"/>
        <v xml:space="preserve"> </v>
      </c>
      <c r="BE62" s="212" t="str">
        <f t="shared" si="30"/>
        <v xml:space="preserve"> </v>
      </c>
      <c r="BF62" s="346"/>
      <c r="BG62" s="82" t="str">
        <f t="shared" si="31"/>
        <v xml:space="preserve"> </v>
      </c>
      <c r="BH62" s="89" t="str">
        <f t="shared" si="32"/>
        <v xml:space="preserve"> </v>
      </c>
      <c r="BI62" s="83" t="str">
        <f t="shared" si="33"/>
        <v xml:space="preserve"> </v>
      </c>
      <c r="BJ62" s="345"/>
      <c r="BK62" s="236" t="str">
        <f t="shared" si="34"/>
        <v xml:space="preserve"> </v>
      </c>
      <c r="BL62" s="237" t="str">
        <f t="shared" si="35"/>
        <v xml:space="preserve"> </v>
      </c>
      <c r="BM62" s="238" t="str">
        <f t="shared" si="36"/>
        <v xml:space="preserve"> </v>
      </c>
      <c r="BN62" s="345"/>
      <c r="BO62" s="27"/>
      <c r="BQ62" s="99" t="str">
        <f t="shared" si="46"/>
        <v xml:space="preserve"> </v>
      </c>
      <c r="BR62" s="99" t="str">
        <f t="shared" si="46"/>
        <v xml:space="preserve"> </v>
      </c>
      <c r="BS62" s="99" t="str">
        <f t="shared" si="46"/>
        <v xml:space="preserve"> </v>
      </c>
      <c r="BU62" s="99" t="str">
        <f t="shared" si="44"/>
        <v xml:space="preserve"> </v>
      </c>
      <c r="BV62" s="99" t="str">
        <f t="shared" si="47"/>
        <v xml:space="preserve"> </v>
      </c>
      <c r="BW62" s="99" t="str">
        <f t="shared" si="47"/>
        <v xml:space="preserve"> </v>
      </c>
      <c r="BY62" s="22"/>
      <c r="CI62" s="28"/>
    </row>
    <row r="63" spans="1:87" s="26" customFormat="1" ht="24.95" customHeight="1" x14ac:dyDescent="0.25">
      <c r="A63" s="24"/>
      <c r="B63" s="338"/>
      <c r="C63" s="560"/>
      <c r="D63" s="561"/>
      <c r="E63" s="561"/>
      <c r="F63" s="562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188"/>
      <c r="V63" s="347" t="str">
        <f t="shared" si="37"/>
        <v xml:space="preserve"> </v>
      </c>
      <c r="W63" s="347" t="str">
        <f t="shared" si="38"/>
        <v xml:space="preserve"> </v>
      </c>
      <c r="X63" s="347" t="str">
        <f t="shared" si="39"/>
        <v xml:space="preserve"> </v>
      </c>
      <c r="Y63" s="347" t="str">
        <f t="shared" si="40"/>
        <v xml:space="preserve"> </v>
      </c>
      <c r="Z63" s="347" t="str">
        <f t="shared" si="41"/>
        <v xml:space="preserve"> </v>
      </c>
      <c r="AA63" s="347" t="str">
        <f t="shared" si="42"/>
        <v xml:space="preserve"> </v>
      </c>
      <c r="AB63" s="97" t="str">
        <f t="shared" si="1"/>
        <v xml:space="preserve"> </v>
      </c>
      <c r="AC63" s="349"/>
      <c r="AD63" s="349"/>
      <c r="AE63" s="349"/>
      <c r="AF63" s="349"/>
      <c r="AG63" s="349"/>
      <c r="AH63" s="349"/>
      <c r="AI63" s="349"/>
      <c r="AJ63" s="21"/>
      <c r="AK63" s="24"/>
      <c r="AL63" s="97" t="str">
        <f t="shared" si="15"/>
        <v xml:space="preserve"> </v>
      </c>
      <c r="AM63" s="69" t="str">
        <f t="shared" si="16"/>
        <v xml:space="preserve"> </v>
      </c>
      <c r="AN63" s="85" t="str">
        <f t="shared" si="17"/>
        <v xml:space="preserve"> </v>
      </c>
      <c r="AO63" s="70" t="str">
        <f t="shared" si="18"/>
        <v xml:space="preserve"> </v>
      </c>
      <c r="AP63" s="342"/>
      <c r="AQ63" s="214" t="str">
        <f t="shared" si="19"/>
        <v xml:space="preserve"> </v>
      </c>
      <c r="AR63" s="215" t="str">
        <f t="shared" si="20"/>
        <v xml:space="preserve"> </v>
      </c>
      <c r="AS63" s="216" t="str">
        <f t="shared" si="21"/>
        <v xml:space="preserve"> </v>
      </c>
      <c r="AT63" s="343"/>
      <c r="AU63" s="78" t="str">
        <f t="shared" si="22"/>
        <v xml:space="preserve"> </v>
      </c>
      <c r="AV63" s="87" t="str">
        <f t="shared" si="23"/>
        <v xml:space="preserve"> </v>
      </c>
      <c r="AW63" s="79" t="str">
        <f t="shared" si="24"/>
        <v xml:space="preserve"> </v>
      </c>
      <c r="AX63" s="344"/>
      <c r="AY63" s="80" t="str">
        <f t="shared" si="25"/>
        <v xml:space="preserve"> </v>
      </c>
      <c r="AZ63" s="88" t="str">
        <f t="shared" si="26"/>
        <v xml:space="preserve"> </v>
      </c>
      <c r="BA63" s="81" t="str">
        <f t="shared" si="27"/>
        <v xml:space="preserve"> </v>
      </c>
      <c r="BB63" s="345"/>
      <c r="BC63" s="210" t="str">
        <f t="shared" si="28"/>
        <v xml:space="preserve"> </v>
      </c>
      <c r="BD63" s="211" t="str">
        <f t="shared" si="29"/>
        <v xml:space="preserve"> </v>
      </c>
      <c r="BE63" s="212" t="str">
        <f t="shared" si="30"/>
        <v xml:space="preserve"> </v>
      </c>
      <c r="BF63" s="346"/>
      <c r="BG63" s="82" t="str">
        <f t="shared" si="31"/>
        <v xml:space="preserve"> </v>
      </c>
      <c r="BH63" s="89" t="str">
        <f t="shared" si="32"/>
        <v xml:space="preserve"> </v>
      </c>
      <c r="BI63" s="83" t="str">
        <f t="shared" si="33"/>
        <v xml:space="preserve"> </v>
      </c>
      <c r="BJ63" s="345"/>
      <c r="BK63" s="236" t="str">
        <f t="shared" si="34"/>
        <v xml:space="preserve"> </v>
      </c>
      <c r="BL63" s="237" t="str">
        <f t="shared" si="35"/>
        <v xml:space="preserve"> </v>
      </c>
      <c r="BM63" s="238" t="str">
        <f t="shared" si="36"/>
        <v xml:space="preserve"> </v>
      </c>
      <c r="BN63" s="345"/>
      <c r="BO63" s="27"/>
      <c r="BQ63" s="99" t="str">
        <f t="shared" si="46"/>
        <v xml:space="preserve"> </v>
      </c>
      <c r="BR63" s="99" t="str">
        <f t="shared" si="46"/>
        <v xml:space="preserve"> </v>
      </c>
      <c r="BS63" s="99" t="str">
        <f t="shared" si="46"/>
        <v xml:space="preserve"> </v>
      </c>
      <c r="BU63" s="99" t="str">
        <f t="shared" si="44"/>
        <v xml:space="preserve"> </v>
      </c>
      <c r="BV63" s="99" t="str">
        <f t="shared" si="47"/>
        <v xml:space="preserve"> </v>
      </c>
      <c r="BW63" s="99" t="str">
        <f t="shared" si="47"/>
        <v xml:space="preserve"> </v>
      </c>
      <c r="BY63" s="22"/>
      <c r="CI63" s="28"/>
    </row>
    <row r="64" spans="1:87" s="26" customFormat="1" ht="24.95" customHeight="1" x14ac:dyDescent="0.25">
      <c r="A64" s="24"/>
      <c r="B64" s="338"/>
      <c r="C64" s="560"/>
      <c r="D64" s="561"/>
      <c r="E64" s="561"/>
      <c r="F64" s="562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188"/>
      <c r="V64" s="347" t="str">
        <f t="shared" si="37"/>
        <v xml:space="preserve"> </v>
      </c>
      <c r="W64" s="347" t="str">
        <f t="shared" si="38"/>
        <v xml:space="preserve"> </v>
      </c>
      <c r="X64" s="347" t="str">
        <f t="shared" si="39"/>
        <v xml:space="preserve"> </v>
      </c>
      <c r="Y64" s="347" t="str">
        <f t="shared" si="40"/>
        <v xml:space="preserve"> </v>
      </c>
      <c r="Z64" s="347" t="str">
        <f t="shared" si="41"/>
        <v xml:space="preserve"> </v>
      </c>
      <c r="AA64" s="347" t="str">
        <f t="shared" si="42"/>
        <v xml:space="preserve"> </v>
      </c>
      <c r="AB64" s="97" t="str">
        <f t="shared" si="1"/>
        <v xml:space="preserve"> </v>
      </c>
      <c r="AC64" s="349"/>
      <c r="AD64" s="349"/>
      <c r="AE64" s="349"/>
      <c r="AF64" s="349"/>
      <c r="AG64" s="349"/>
      <c r="AH64" s="349"/>
      <c r="AI64" s="349"/>
      <c r="AJ64" s="21"/>
      <c r="AK64" s="24"/>
      <c r="AL64" s="97" t="str">
        <f t="shared" si="15"/>
        <v xml:space="preserve"> </v>
      </c>
      <c r="AM64" s="69" t="str">
        <f t="shared" si="16"/>
        <v xml:space="preserve"> </v>
      </c>
      <c r="AN64" s="85" t="str">
        <f t="shared" si="17"/>
        <v xml:space="preserve"> </v>
      </c>
      <c r="AO64" s="70" t="str">
        <f t="shared" si="18"/>
        <v xml:space="preserve"> </v>
      </c>
      <c r="AP64" s="342"/>
      <c r="AQ64" s="214" t="str">
        <f t="shared" si="19"/>
        <v xml:space="preserve"> </v>
      </c>
      <c r="AR64" s="215" t="str">
        <f t="shared" si="20"/>
        <v xml:space="preserve"> </v>
      </c>
      <c r="AS64" s="216" t="str">
        <f t="shared" si="21"/>
        <v xml:space="preserve"> </v>
      </c>
      <c r="AT64" s="343"/>
      <c r="AU64" s="78" t="str">
        <f t="shared" si="22"/>
        <v xml:space="preserve"> </v>
      </c>
      <c r="AV64" s="87" t="str">
        <f t="shared" si="23"/>
        <v xml:space="preserve"> </v>
      </c>
      <c r="AW64" s="79" t="str">
        <f t="shared" si="24"/>
        <v xml:space="preserve"> </v>
      </c>
      <c r="AX64" s="344"/>
      <c r="AY64" s="80" t="str">
        <f t="shared" si="25"/>
        <v xml:space="preserve"> </v>
      </c>
      <c r="AZ64" s="88" t="str">
        <f t="shared" si="26"/>
        <v xml:space="preserve"> </v>
      </c>
      <c r="BA64" s="81" t="str">
        <f t="shared" si="27"/>
        <v xml:space="preserve"> </v>
      </c>
      <c r="BB64" s="345"/>
      <c r="BC64" s="210" t="str">
        <f t="shared" si="28"/>
        <v xml:space="preserve"> </v>
      </c>
      <c r="BD64" s="211" t="str">
        <f t="shared" si="29"/>
        <v xml:space="preserve"> </v>
      </c>
      <c r="BE64" s="212" t="str">
        <f t="shared" si="30"/>
        <v xml:space="preserve"> </v>
      </c>
      <c r="BF64" s="346"/>
      <c r="BG64" s="82" t="str">
        <f t="shared" si="31"/>
        <v xml:space="preserve"> </v>
      </c>
      <c r="BH64" s="89" t="str">
        <f t="shared" si="32"/>
        <v xml:space="preserve"> </v>
      </c>
      <c r="BI64" s="83" t="str">
        <f t="shared" si="33"/>
        <v xml:space="preserve"> </v>
      </c>
      <c r="BJ64" s="345"/>
      <c r="BK64" s="236" t="str">
        <f t="shared" si="34"/>
        <v xml:space="preserve"> </v>
      </c>
      <c r="BL64" s="237" t="str">
        <f t="shared" si="35"/>
        <v xml:space="preserve"> </v>
      </c>
      <c r="BM64" s="238" t="str">
        <f t="shared" si="36"/>
        <v xml:space="preserve"> </v>
      </c>
      <c r="BN64" s="345"/>
      <c r="BO64" s="27"/>
      <c r="BQ64" s="99" t="str">
        <f t="shared" si="46"/>
        <v xml:space="preserve"> </v>
      </c>
      <c r="BR64" s="99" t="str">
        <f t="shared" si="46"/>
        <v xml:space="preserve"> </v>
      </c>
      <c r="BS64" s="99" t="str">
        <f t="shared" si="46"/>
        <v xml:space="preserve"> </v>
      </c>
      <c r="BU64" s="99" t="str">
        <f t="shared" si="44"/>
        <v xml:space="preserve"> </v>
      </c>
      <c r="BV64" s="99" t="str">
        <f t="shared" si="47"/>
        <v xml:space="preserve"> </v>
      </c>
      <c r="BW64" s="99" t="str">
        <f t="shared" si="47"/>
        <v xml:space="preserve"> </v>
      </c>
      <c r="BY64" s="22"/>
      <c r="CI64" s="28"/>
    </row>
    <row r="65" spans="1:87" s="26" customFormat="1" ht="24.95" customHeight="1" x14ac:dyDescent="0.25">
      <c r="A65" s="24"/>
      <c r="B65" s="338"/>
      <c r="C65" s="560"/>
      <c r="D65" s="561"/>
      <c r="E65" s="561"/>
      <c r="F65" s="562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188"/>
      <c r="V65" s="347" t="str">
        <f t="shared" si="37"/>
        <v xml:space="preserve"> </v>
      </c>
      <c r="W65" s="347" t="str">
        <f t="shared" si="38"/>
        <v xml:space="preserve"> </v>
      </c>
      <c r="X65" s="347" t="str">
        <f t="shared" si="39"/>
        <v xml:space="preserve"> </v>
      </c>
      <c r="Y65" s="347" t="str">
        <f t="shared" si="40"/>
        <v xml:space="preserve"> </v>
      </c>
      <c r="Z65" s="347" t="str">
        <f t="shared" si="41"/>
        <v xml:space="preserve"> </v>
      </c>
      <c r="AA65" s="347" t="str">
        <f t="shared" si="42"/>
        <v xml:space="preserve"> </v>
      </c>
      <c r="AB65" s="97" t="str">
        <f t="shared" si="1"/>
        <v xml:space="preserve"> </v>
      </c>
      <c r="AC65" s="349"/>
      <c r="AD65" s="349"/>
      <c r="AE65" s="349"/>
      <c r="AF65" s="349"/>
      <c r="AG65" s="349"/>
      <c r="AH65" s="349"/>
      <c r="AI65" s="349"/>
      <c r="AJ65" s="21"/>
      <c r="AK65" s="24"/>
      <c r="AL65" s="97" t="str">
        <f t="shared" si="15"/>
        <v xml:space="preserve"> </v>
      </c>
      <c r="AM65" s="69" t="str">
        <f t="shared" si="16"/>
        <v xml:space="preserve"> </v>
      </c>
      <c r="AN65" s="85" t="str">
        <f t="shared" si="17"/>
        <v xml:space="preserve"> </v>
      </c>
      <c r="AO65" s="70" t="str">
        <f t="shared" si="18"/>
        <v xml:space="preserve"> </v>
      </c>
      <c r="AP65" s="342"/>
      <c r="AQ65" s="214" t="str">
        <f t="shared" si="19"/>
        <v xml:space="preserve"> </v>
      </c>
      <c r="AR65" s="215" t="str">
        <f t="shared" si="20"/>
        <v xml:space="preserve"> </v>
      </c>
      <c r="AS65" s="216" t="str">
        <f t="shared" si="21"/>
        <v xml:space="preserve"> </v>
      </c>
      <c r="AT65" s="343"/>
      <c r="AU65" s="78" t="str">
        <f t="shared" si="22"/>
        <v xml:space="preserve"> </v>
      </c>
      <c r="AV65" s="87" t="str">
        <f t="shared" si="23"/>
        <v xml:space="preserve"> </v>
      </c>
      <c r="AW65" s="79" t="str">
        <f t="shared" si="24"/>
        <v xml:space="preserve"> </v>
      </c>
      <c r="AX65" s="344"/>
      <c r="AY65" s="80" t="str">
        <f t="shared" si="25"/>
        <v xml:space="preserve"> </v>
      </c>
      <c r="AZ65" s="88" t="str">
        <f t="shared" si="26"/>
        <v xml:space="preserve"> </v>
      </c>
      <c r="BA65" s="81" t="str">
        <f t="shared" si="27"/>
        <v xml:space="preserve"> </v>
      </c>
      <c r="BB65" s="345"/>
      <c r="BC65" s="210" t="str">
        <f t="shared" si="28"/>
        <v xml:space="preserve"> </v>
      </c>
      <c r="BD65" s="211" t="str">
        <f t="shared" si="29"/>
        <v xml:space="preserve"> </v>
      </c>
      <c r="BE65" s="212" t="str">
        <f t="shared" si="30"/>
        <v xml:space="preserve"> </v>
      </c>
      <c r="BF65" s="346"/>
      <c r="BG65" s="82" t="str">
        <f t="shared" si="31"/>
        <v xml:space="preserve"> </v>
      </c>
      <c r="BH65" s="89" t="str">
        <f t="shared" si="32"/>
        <v xml:space="preserve"> </v>
      </c>
      <c r="BI65" s="83" t="str">
        <f t="shared" si="33"/>
        <v xml:space="preserve"> </v>
      </c>
      <c r="BJ65" s="345"/>
      <c r="BK65" s="236" t="str">
        <f t="shared" si="34"/>
        <v xml:space="preserve"> </v>
      </c>
      <c r="BL65" s="237" t="str">
        <f t="shared" si="35"/>
        <v xml:space="preserve"> </v>
      </c>
      <c r="BM65" s="238" t="str">
        <f t="shared" si="36"/>
        <v xml:space="preserve"> </v>
      </c>
      <c r="BN65" s="345"/>
      <c r="BO65" s="27"/>
      <c r="BQ65" s="99" t="str">
        <f t="shared" si="46"/>
        <v xml:space="preserve"> </v>
      </c>
      <c r="BR65" s="99" t="str">
        <f t="shared" si="46"/>
        <v xml:space="preserve"> </v>
      </c>
      <c r="BS65" s="99" t="str">
        <f t="shared" si="46"/>
        <v xml:space="preserve"> </v>
      </c>
      <c r="BU65" s="99" t="str">
        <f t="shared" si="44"/>
        <v xml:space="preserve"> </v>
      </c>
      <c r="BV65" s="99" t="str">
        <f t="shared" si="47"/>
        <v xml:space="preserve"> </v>
      </c>
      <c r="BW65" s="99" t="str">
        <f t="shared" si="47"/>
        <v xml:space="preserve"> </v>
      </c>
      <c r="BY65" s="22"/>
      <c r="CI65" s="28"/>
    </row>
    <row r="66" spans="1:87" s="26" customFormat="1" ht="24.95" customHeight="1" x14ac:dyDescent="0.25">
      <c r="A66" s="24"/>
      <c r="B66" s="338"/>
      <c r="C66" s="560"/>
      <c r="D66" s="561"/>
      <c r="E66" s="561"/>
      <c r="F66" s="562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188"/>
      <c r="V66" s="347" t="str">
        <f t="shared" si="37"/>
        <v xml:space="preserve"> </v>
      </c>
      <c r="W66" s="347" t="str">
        <f t="shared" si="38"/>
        <v xml:space="preserve"> </v>
      </c>
      <c r="X66" s="347" t="str">
        <f t="shared" si="39"/>
        <v xml:space="preserve"> </v>
      </c>
      <c r="Y66" s="347" t="str">
        <f t="shared" si="40"/>
        <v xml:space="preserve"> </v>
      </c>
      <c r="Z66" s="347" t="str">
        <f t="shared" si="41"/>
        <v xml:space="preserve"> </v>
      </c>
      <c r="AA66" s="347" t="str">
        <f t="shared" si="42"/>
        <v xml:space="preserve"> </v>
      </c>
      <c r="AB66" s="97" t="str">
        <f t="shared" si="1"/>
        <v xml:space="preserve"> </v>
      </c>
      <c r="AC66" s="349"/>
      <c r="AD66" s="349"/>
      <c r="AE66" s="349"/>
      <c r="AF66" s="349"/>
      <c r="AG66" s="349"/>
      <c r="AH66" s="349"/>
      <c r="AI66" s="349"/>
      <c r="AJ66" s="21"/>
      <c r="AK66" s="24"/>
      <c r="AL66" s="97" t="str">
        <f t="shared" si="15"/>
        <v xml:space="preserve"> </v>
      </c>
      <c r="AM66" s="69" t="str">
        <f t="shared" si="16"/>
        <v xml:space="preserve"> </v>
      </c>
      <c r="AN66" s="85" t="str">
        <f t="shared" si="17"/>
        <v xml:space="preserve"> </v>
      </c>
      <c r="AO66" s="70" t="str">
        <f t="shared" si="18"/>
        <v xml:space="preserve"> </v>
      </c>
      <c r="AP66" s="342"/>
      <c r="AQ66" s="214" t="str">
        <f t="shared" si="19"/>
        <v xml:space="preserve"> </v>
      </c>
      <c r="AR66" s="215" t="str">
        <f t="shared" si="20"/>
        <v xml:space="preserve"> </v>
      </c>
      <c r="AS66" s="216" t="str">
        <f t="shared" si="21"/>
        <v xml:space="preserve"> </v>
      </c>
      <c r="AT66" s="343"/>
      <c r="AU66" s="78" t="str">
        <f t="shared" si="22"/>
        <v xml:space="preserve"> </v>
      </c>
      <c r="AV66" s="87" t="str">
        <f t="shared" si="23"/>
        <v xml:space="preserve"> </v>
      </c>
      <c r="AW66" s="79" t="str">
        <f t="shared" si="24"/>
        <v xml:space="preserve"> </v>
      </c>
      <c r="AX66" s="344"/>
      <c r="AY66" s="80" t="str">
        <f t="shared" si="25"/>
        <v xml:space="preserve"> </v>
      </c>
      <c r="AZ66" s="88" t="str">
        <f t="shared" si="26"/>
        <v xml:space="preserve"> </v>
      </c>
      <c r="BA66" s="81" t="str">
        <f t="shared" si="27"/>
        <v xml:space="preserve"> </v>
      </c>
      <c r="BB66" s="345"/>
      <c r="BC66" s="210" t="str">
        <f t="shared" si="28"/>
        <v xml:space="preserve"> </v>
      </c>
      <c r="BD66" s="211" t="str">
        <f t="shared" si="29"/>
        <v xml:space="preserve"> </v>
      </c>
      <c r="BE66" s="212" t="str">
        <f t="shared" si="30"/>
        <v xml:space="preserve"> </v>
      </c>
      <c r="BF66" s="346"/>
      <c r="BG66" s="82" t="str">
        <f t="shared" si="31"/>
        <v xml:space="preserve"> </v>
      </c>
      <c r="BH66" s="89" t="str">
        <f t="shared" si="32"/>
        <v xml:space="preserve"> </v>
      </c>
      <c r="BI66" s="83" t="str">
        <f t="shared" si="33"/>
        <v xml:space="preserve"> </v>
      </c>
      <c r="BJ66" s="345"/>
      <c r="BK66" s="236" t="str">
        <f t="shared" si="34"/>
        <v xml:space="preserve"> </v>
      </c>
      <c r="BL66" s="237" t="str">
        <f t="shared" si="35"/>
        <v xml:space="preserve"> </v>
      </c>
      <c r="BM66" s="238" t="str">
        <f t="shared" si="36"/>
        <v xml:space="preserve"> </v>
      </c>
      <c r="BN66" s="345"/>
      <c r="BO66" s="27"/>
      <c r="BQ66" s="99" t="str">
        <f t="shared" si="46"/>
        <v xml:space="preserve"> </v>
      </c>
      <c r="BR66" s="99" t="str">
        <f t="shared" si="46"/>
        <v xml:space="preserve"> </v>
      </c>
      <c r="BS66" s="99" t="str">
        <f t="shared" si="46"/>
        <v xml:space="preserve"> </v>
      </c>
      <c r="BU66" s="99" t="str">
        <f t="shared" si="44"/>
        <v xml:space="preserve"> </v>
      </c>
      <c r="BV66" s="99" t="str">
        <f t="shared" si="47"/>
        <v xml:space="preserve"> </v>
      </c>
      <c r="BW66" s="99" t="str">
        <f t="shared" si="47"/>
        <v xml:space="preserve"> </v>
      </c>
      <c r="BY66" s="22"/>
      <c r="CI66" s="28"/>
    </row>
    <row r="67" spans="1:87" s="26" customFormat="1" ht="24.95" customHeight="1" x14ac:dyDescent="0.25">
      <c r="A67" s="24"/>
      <c r="B67" s="338"/>
      <c r="C67" s="560"/>
      <c r="D67" s="561"/>
      <c r="E67" s="561"/>
      <c r="F67" s="562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188"/>
      <c r="V67" s="347" t="str">
        <f t="shared" si="37"/>
        <v xml:space="preserve"> </v>
      </c>
      <c r="W67" s="347" t="str">
        <f t="shared" si="38"/>
        <v xml:space="preserve"> </v>
      </c>
      <c r="X67" s="347" t="str">
        <f t="shared" si="39"/>
        <v xml:space="preserve"> </v>
      </c>
      <c r="Y67" s="347" t="str">
        <f t="shared" si="40"/>
        <v xml:space="preserve"> </v>
      </c>
      <c r="Z67" s="347" t="str">
        <f t="shared" si="41"/>
        <v xml:space="preserve"> </v>
      </c>
      <c r="AA67" s="347" t="str">
        <f t="shared" si="42"/>
        <v xml:space="preserve"> </v>
      </c>
      <c r="AB67" s="97" t="str">
        <f t="shared" si="1"/>
        <v xml:space="preserve"> </v>
      </c>
      <c r="AC67" s="349"/>
      <c r="AD67" s="349"/>
      <c r="AE67" s="349"/>
      <c r="AF67" s="349"/>
      <c r="AG67" s="349"/>
      <c r="AH67" s="349"/>
      <c r="AI67" s="349"/>
      <c r="AJ67" s="21"/>
      <c r="AK67" s="24"/>
      <c r="AL67" s="97" t="str">
        <f t="shared" si="15"/>
        <v xml:space="preserve"> </v>
      </c>
      <c r="AM67" s="69" t="str">
        <f t="shared" si="16"/>
        <v xml:space="preserve"> </v>
      </c>
      <c r="AN67" s="85" t="str">
        <f t="shared" si="17"/>
        <v xml:space="preserve"> </v>
      </c>
      <c r="AO67" s="70" t="str">
        <f t="shared" si="18"/>
        <v xml:space="preserve"> </v>
      </c>
      <c r="AP67" s="342"/>
      <c r="AQ67" s="214" t="str">
        <f t="shared" si="19"/>
        <v xml:space="preserve"> </v>
      </c>
      <c r="AR67" s="215" t="str">
        <f t="shared" si="20"/>
        <v xml:space="preserve"> </v>
      </c>
      <c r="AS67" s="216" t="str">
        <f t="shared" si="21"/>
        <v xml:space="preserve"> </v>
      </c>
      <c r="AT67" s="343"/>
      <c r="AU67" s="78" t="str">
        <f t="shared" si="22"/>
        <v xml:space="preserve"> </v>
      </c>
      <c r="AV67" s="87" t="str">
        <f t="shared" si="23"/>
        <v xml:space="preserve"> </v>
      </c>
      <c r="AW67" s="79" t="str">
        <f t="shared" si="24"/>
        <v xml:space="preserve"> </v>
      </c>
      <c r="AX67" s="344"/>
      <c r="AY67" s="80" t="str">
        <f t="shared" si="25"/>
        <v xml:space="preserve"> </v>
      </c>
      <c r="AZ67" s="88" t="str">
        <f t="shared" si="26"/>
        <v xml:space="preserve"> </v>
      </c>
      <c r="BA67" s="81" t="str">
        <f t="shared" si="27"/>
        <v xml:space="preserve"> </v>
      </c>
      <c r="BB67" s="345"/>
      <c r="BC67" s="210" t="str">
        <f t="shared" si="28"/>
        <v xml:space="preserve"> </v>
      </c>
      <c r="BD67" s="211" t="str">
        <f t="shared" si="29"/>
        <v xml:space="preserve"> </v>
      </c>
      <c r="BE67" s="212" t="str">
        <f t="shared" si="30"/>
        <v xml:space="preserve"> </v>
      </c>
      <c r="BF67" s="346"/>
      <c r="BG67" s="82" t="str">
        <f t="shared" si="31"/>
        <v xml:space="preserve"> </v>
      </c>
      <c r="BH67" s="89" t="str">
        <f t="shared" si="32"/>
        <v xml:space="preserve"> </v>
      </c>
      <c r="BI67" s="83" t="str">
        <f t="shared" si="33"/>
        <v xml:space="preserve"> </v>
      </c>
      <c r="BJ67" s="345"/>
      <c r="BK67" s="236" t="str">
        <f t="shared" si="34"/>
        <v xml:space="preserve"> </v>
      </c>
      <c r="BL67" s="237" t="str">
        <f t="shared" si="35"/>
        <v xml:space="preserve"> </v>
      </c>
      <c r="BM67" s="238" t="str">
        <f t="shared" si="36"/>
        <v xml:space="preserve"> </v>
      </c>
      <c r="BN67" s="345"/>
      <c r="BO67" s="27"/>
      <c r="BQ67" s="99" t="str">
        <f t="shared" si="46"/>
        <v xml:space="preserve"> </v>
      </c>
      <c r="BR67" s="99" t="str">
        <f t="shared" si="46"/>
        <v xml:space="preserve"> </v>
      </c>
      <c r="BS67" s="99" t="str">
        <f t="shared" si="46"/>
        <v xml:space="preserve"> </v>
      </c>
      <c r="BU67" s="99" t="str">
        <f t="shared" si="44"/>
        <v xml:space="preserve"> </v>
      </c>
      <c r="BV67" s="99" t="str">
        <f t="shared" si="47"/>
        <v xml:space="preserve"> </v>
      </c>
      <c r="BW67" s="99" t="str">
        <f t="shared" si="47"/>
        <v xml:space="preserve"> </v>
      </c>
      <c r="BY67" s="22"/>
      <c r="CI67" s="28"/>
    </row>
    <row r="68" spans="1:87" s="26" customFormat="1" ht="24.95" customHeight="1" x14ac:dyDescent="0.25">
      <c r="A68" s="24"/>
      <c r="B68" s="338"/>
      <c r="C68" s="560"/>
      <c r="D68" s="561"/>
      <c r="E68" s="561"/>
      <c r="F68" s="562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188"/>
      <c r="V68" s="347" t="str">
        <f t="shared" si="37"/>
        <v xml:space="preserve"> </v>
      </c>
      <c r="W68" s="347" t="str">
        <f t="shared" si="38"/>
        <v xml:space="preserve"> </v>
      </c>
      <c r="X68" s="347" t="str">
        <f t="shared" si="39"/>
        <v xml:space="preserve"> </v>
      </c>
      <c r="Y68" s="347" t="str">
        <f t="shared" si="40"/>
        <v xml:space="preserve"> </v>
      </c>
      <c r="Z68" s="347" t="str">
        <f t="shared" si="41"/>
        <v xml:space="preserve"> </v>
      </c>
      <c r="AA68" s="347" t="str">
        <f t="shared" si="42"/>
        <v xml:space="preserve"> </v>
      </c>
      <c r="AB68" s="97" t="str">
        <f t="shared" si="1"/>
        <v xml:space="preserve"> </v>
      </c>
      <c r="AC68" s="349"/>
      <c r="AD68" s="349"/>
      <c r="AE68" s="349"/>
      <c r="AF68" s="349"/>
      <c r="AG68" s="349"/>
      <c r="AH68" s="349"/>
      <c r="AI68" s="349"/>
      <c r="AJ68" s="21"/>
      <c r="AK68" s="24"/>
      <c r="AL68" s="97" t="str">
        <f t="shared" si="15"/>
        <v xml:space="preserve"> </v>
      </c>
      <c r="AM68" s="69" t="str">
        <f t="shared" si="16"/>
        <v xml:space="preserve"> </v>
      </c>
      <c r="AN68" s="85" t="str">
        <f t="shared" si="17"/>
        <v xml:space="preserve"> </v>
      </c>
      <c r="AO68" s="70" t="str">
        <f t="shared" si="18"/>
        <v xml:space="preserve"> </v>
      </c>
      <c r="AP68" s="342"/>
      <c r="AQ68" s="214" t="str">
        <f t="shared" si="19"/>
        <v xml:space="preserve"> </v>
      </c>
      <c r="AR68" s="215" t="str">
        <f t="shared" si="20"/>
        <v xml:space="preserve"> </v>
      </c>
      <c r="AS68" s="216" t="str">
        <f t="shared" si="21"/>
        <v xml:space="preserve"> </v>
      </c>
      <c r="AT68" s="343"/>
      <c r="AU68" s="78" t="str">
        <f t="shared" si="22"/>
        <v xml:space="preserve"> </v>
      </c>
      <c r="AV68" s="87" t="str">
        <f t="shared" si="23"/>
        <v xml:space="preserve"> </v>
      </c>
      <c r="AW68" s="79" t="str">
        <f t="shared" si="24"/>
        <v xml:space="preserve"> </v>
      </c>
      <c r="AX68" s="344"/>
      <c r="AY68" s="80" t="str">
        <f t="shared" si="25"/>
        <v xml:space="preserve"> </v>
      </c>
      <c r="AZ68" s="88" t="str">
        <f t="shared" si="26"/>
        <v xml:space="preserve"> </v>
      </c>
      <c r="BA68" s="81" t="str">
        <f t="shared" si="27"/>
        <v xml:space="preserve"> </v>
      </c>
      <c r="BB68" s="345"/>
      <c r="BC68" s="210" t="str">
        <f t="shared" si="28"/>
        <v xml:space="preserve"> </v>
      </c>
      <c r="BD68" s="211" t="str">
        <f t="shared" si="29"/>
        <v xml:space="preserve"> </v>
      </c>
      <c r="BE68" s="212" t="str">
        <f t="shared" si="30"/>
        <v xml:space="preserve"> </v>
      </c>
      <c r="BF68" s="346"/>
      <c r="BG68" s="82" t="str">
        <f t="shared" si="31"/>
        <v xml:space="preserve"> </v>
      </c>
      <c r="BH68" s="89" t="str">
        <f t="shared" si="32"/>
        <v xml:space="preserve"> </v>
      </c>
      <c r="BI68" s="83" t="str">
        <f t="shared" si="33"/>
        <v xml:space="preserve"> </v>
      </c>
      <c r="BJ68" s="345"/>
      <c r="BK68" s="236" t="str">
        <f t="shared" si="34"/>
        <v xml:space="preserve"> </v>
      </c>
      <c r="BL68" s="237" t="str">
        <f t="shared" si="35"/>
        <v xml:space="preserve"> </v>
      </c>
      <c r="BM68" s="238" t="str">
        <f t="shared" si="36"/>
        <v xml:space="preserve"> </v>
      </c>
      <c r="BN68" s="345"/>
      <c r="BO68" s="27"/>
      <c r="BQ68" s="99" t="str">
        <f t="shared" si="46"/>
        <v xml:space="preserve"> </v>
      </c>
      <c r="BR68" s="99" t="str">
        <f t="shared" si="46"/>
        <v xml:space="preserve"> </v>
      </c>
      <c r="BS68" s="99" t="str">
        <f t="shared" si="46"/>
        <v xml:space="preserve"> </v>
      </c>
      <c r="BU68" s="99" t="str">
        <f t="shared" si="44"/>
        <v xml:space="preserve"> </v>
      </c>
      <c r="BV68" s="99" t="str">
        <f t="shared" si="47"/>
        <v xml:space="preserve"> </v>
      </c>
      <c r="BW68" s="99" t="str">
        <f t="shared" si="47"/>
        <v xml:space="preserve"> </v>
      </c>
      <c r="BY68" s="22"/>
      <c r="CI68" s="28"/>
    </row>
    <row r="69" spans="1:87" s="26" customFormat="1" ht="24.95" customHeight="1" x14ac:dyDescent="0.25">
      <c r="A69" s="24"/>
      <c r="B69" s="338"/>
      <c r="C69" s="560"/>
      <c r="D69" s="561"/>
      <c r="E69" s="561"/>
      <c r="F69" s="562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188"/>
      <c r="V69" s="347" t="str">
        <f t="shared" si="37"/>
        <v xml:space="preserve"> </v>
      </c>
      <c r="W69" s="347" t="str">
        <f t="shared" si="38"/>
        <v xml:space="preserve"> </v>
      </c>
      <c r="X69" s="347" t="str">
        <f t="shared" si="39"/>
        <v xml:space="preserve"> </v>
      </c>
      <c r="Y69" s="347" t="str">
        <f t="shared" si="40"/>
        <v xml:space="preserve"> </v>
      </c>
      <c r="Z69" s="347" t="str">
        <f t="shared" si="41"/>
        <v xml:space="preserve"> </v>
      </c>
      <c r="AA69" s="347" t="str">
        <f t="shared" si="42"/>
        <v xml:space="preserve"> </v>
      </c>
      <c r="AB69" s="97" t="str">
        <f t="shared" si="1"/>
        <v xml:space="preserve"> </v>
      </c>
      <c r="AC69" s="349"/>
      <c r="AD69" s="349"/>
      <c r="AE69" s="349"/>
      <c r="AF69" s="349"/>
      <c r="AG69" s="349"/>
      <c r="AH69" s="349"/>
      <c r="AI69" s="349"/>
      <c r="AJ69" s="21"/>
      <c r="AK69" s="24"/>
      <c r="AL69" s="97" t="str">
        <f t="shared" si="15"/>
        <v xml:space="preserve"> </v>
      </c>
      <c r="AM69" s="69" t="str">
        <f t="shared" si="16"/>
        <v xml:space="preserve"> </v>
      </c>
      <c r="AN69" s="85" t="str">
        <f t="shared" si="17"/>
        <v xml:space="preserve"> </v>
      </c>
      <c r="AO69" s="70" t="str">
        <f t="shared" si="18"/>
        <v xml:space="preserve"> </v>
      </c>
      <c r="AP69" s="342"/>
      <c r="AQ69" s="214" t="str">
        <f t="shared" si="19"/>
        <v xml:space="preserve"> </v>
      </c>
      <c r="AR69" s="215" t="str">
        <f t="shared" si="20"/>
        <v xml:space="preserve"> </v>
      </c>
      <c r="AS69" s="216" t="str">
        <f t="shared" si="21"/>
        <v xml:space="preserve"> </v>
      </c>
      <c r="AT69" s="343"/>
      <c r="AU69" s="78" t="str">
        <f t="shared" si="22"/>
        <v xml:space="preserve"> </v>
      </c>
      <c r="AV69" s="87" t="str">
        <f t="shared" si="23"/>
        <v xml:space="preserve"> </v>
      </c>
      <c r="AW69" s="79" t="str">
        <f t="shared" si="24"/>
        <v xml:space="preserve"> </v>
      </c>
      <c r="AX69" s="344"/>
      <c r="AY69" s="80" t="str">
        <f t="shared" si="25"/>
        <v xml:space="preserve"> </v>
      </c>
      <c r="AZ69" s="88" t="str">
        <f t="shared" si="26"/>
        <v xml:space="preserve"> </v>
      </c>
      <c r="BA69" s="81" t="str">
        <f t="shared" si="27"/>
        <v xml:space="preserve"> </v>
      </c>
      <c r="BB69" s="345"/>
      <c r="BC69" s="210" t="str">
        <f t="shared" si="28"/>
        <v xml:space="preserve"> </v>
      </c>
      <c r="BD69" s="211" t="str">
        <f t="shared" si="29"/>
        <v xml:space="preserve"> </v>
      </c>
      <c r="BE69" s="212" t="str">
        <f t="shared" si="30"/>
        <v xml:space="preserve"> </v>
      </c>
      <c r="BF69" s="346"/>
      <c r="BG69" s="82" t="str">
        <f t="shared" si="31"/>
        <v xml:space="preserve"> </v>
      </c>
      <c r="BH69" s="89" t="str">
        <f t="shared" si="32"/>
        <v xml:space="preserve"> </v>
      </c>
      <c r="BI69" s="83" t="str">
        <f t="shared" si="33"/>
        <v xml:space="preserve"> </v>
      </c>
      <c r="BJ69" s="345"/>
      <c r="BK69" s="236" t="str">
        <f t="shared" si="34"/>
        <v xml:space="preserve"> </v>
      </c>
      <c r="BL69" s="237" t="str">
        <f t="shared" si="35"/>
        <v xml:space="preserve"> </v>
      </c>
      <c r="BM69" s="238" t="str">
        <f t="shared" si="36"/>
        <v xml:space="preserve"> </v>
      </c>
      <c r="BN69" s="345"/>
      <c r="BO69" s="27"/>
      <c r="BQ69" s="99" t="str">
        <f t="shared" si="46"/>
        <v xml:space="preserve"> </v>
      </c>
      <c r="BR69" s="99" t="str">
        <f t="shared" si="46"/>
        <v xml:space="preserve"> </v>
      </c>
      <c r="BS69" s="99" t="str">
        <f t="shared" si="46"/>
        <v xml:space="preserve"> </v>
      </c>
      <c r="BU69" s="99" t="str">
        <f t="shared" si="44"/>
        <v xml:space="preserve"> </v>
      </c>
      <c r="BV69" s="99" t="str">
        <f t="shared" si="47"/>
        <v xml:space="preserve"> </v>
      </c>
      <c r="BW69" s="99" t="str">
        <f t="shared" si="47"/>
        <v xml:space="preserve"> </v>
      </c>
      <c r="BY69" s="22"/>
      <c r="CI69" s="28"/>
    </row>
    <row r="70" spans="1:87" s="26" customFormat="1" ht="24.95" customHeight="1" x14ac:dyDescent="0.25">
      <c r="A70" s="24"/>
      <c r="B70" s="338"/>
      <c r="C70" s="560"/>
      <c r="D70" s="561"/>
      <c r="E70" s="561"/>
      <c r="F70" s="562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188"/>
      <c r="V70" s="347" t="str">
        <f t="shared" si="37"/>
        <v xml:space="preserve"> </v>
      </c>
      <c r="W70" s="347" t="str">
        <f t="shared" si="38"/>
        <v xml:space="preserve"> </v>
      </c>
      <c r="X70" s="347" t="str">
        <f t="shared" si="39"/>
        <v xml:space="preserve"> </v>
      </c>
      <c r="Y70" s="347" t="str">
        <f t="shared" si="40"/>
        <v xml:space="preserve"> </v>
      </c>
      <c r="Z70" s="347" t="str">
        <f t="shared" si="41"/>
        <v xml:space="preserve"> </v>
      </c>
      <c r="AA70" s="347" t="str">
        <f t="shared" si="42"/>
        <v xml:space="preserve"> </v>
      </c>
      <c r="AB70" s="97" t="str">
        <f t="shared" si="1"/>
        <v xml:space="preserve"> </v>
      </c>
      <c r="AC70" s="349"/>
      <c r="AD70" s="349"/>
      <c r="AE70" s="349"/>
      <c r="AF70" s="349"/>
      <c r="AG70" s="349"/>
      <c r="AH70" s="349"/>
      <c r="AI70" s="349"/>
      <c r="AJ70" s="21"/>
      <c r="AK70" s="24"/>
      <c r="AL70" s="97" t="str">
        <f t="shared" si="15"/>
        <v xml:space="preserve"> </v>
      </c>
      <c r="AM70" s="69" t="str">
        <f t="shared" si="16"/>
        <v xml:space="preserve"> </v>
      </c>
      <c r="AN70" s="85" t="str">
        <f t="shared" si="17"/>
        <v xml:space="preserve"> </v>
      </c>
      <c r="AO70" s="70" t="str">
        <f t="shared" si="18"/>
        <v xml:space="preserve"> </v>
      </c>
      <c r="AP70" s="342"/>
      <c r="AQ70" s="214" t="str">
        <f t="shared" si="19"/>
        <v xml:space="preserve"> </v>
      </c>
      <c r="AR70" s="215" t="str">
        <f t="shared" si="20"/>
        <v xml:space="preserve"> </v>
      </c>
      <c r="AS70" s="216" t="str">
        <f t="shared" si="21"/>
        <v xml:space="preserve"> </v>
      </c>
      <c r="AT70" s="343"/>
      <c r="AU70" s="78" t="str">
        <f t="shared" si="22"/>
        <v xml:space="preserve"> </v>
      </c>
      <c r="AV70" s="87" t="str">
        <f t="shared" si="23"/>
        <v xml:space="preserve"> </v>
      </c>
      <c r="AW70" s="79" t="str">
        <f t="shared" si="24"/>
        <v xml:space="preserve"> </v>
      </c>
      <c r="AX70" s="344"/>
      <c r="AY70" s="80" t="str">
        <f t="shared" si="25"/>
        <v xml:space="preserve"> </v>
      </c>
      <c r="AZ70" s="88" t="str">
        <f t="shared" si="26"/>
        <v xml:space="preserve"> </v>
      </c>
      <c r="BA70" s="81" t="str">
        <f t="shared" si="27"/>
        <v xml:space="preserve"> </v>
      </c>
      <c r="BB70" s="345"/>
      <c r="BC70" s="210" t="str">
        <f t="shared" si="28"/>
        <v xml:space="preserve"> </v>
      </c>
      <c r="BD70" s="211" t="str">
        <f t="shared" si="29"/>
        <v xml:space="preserve"> </v>
      </c>
      <c r="BE70" s="212" t="str">
        <f t="shared" si="30"/>
        <v xml:space="preserve"> </v>
      </c>
      <c r="BF70" s="346"/>
      <c r="BG70" s="82" t="str">
        <f t="shared" si="31"/>
        <v xml:space="preserve"> </v>
      </c>
      <c r="BH70" s="89" t="str">
        <f t="shared" si="32"/>
        <v xml:space="preserve"> </v>
      </c>
      <c r="BI70" s="83" t="str">
        <f t="shared" si="33"/>
        <v xml:space="preserve"> </v>
      </c>
      <c r="BJ70" s="345"/>
      <c r="BK70" s="236" t="str">
        <f t="shared" si="34"/>
        <v xml:space="preserve"> </v>
      </c>
      <c r="BL70" s="237" t="str">
        <f t="shared" si="35"/>
        <v xml:space="preserve"> </v>
      </c>
      <c r="BM70" s="238" t="str">
        <f t="shared" si="36"/>
        <v xml:space="preserve"> </v>
      </c>
      <c r="BN70" s="345"/>
      <c r="BO70" s="27"/>
      <c r="BQ70" s="99" t="str">
        <f t="shared" si="46"/>
        <v xml:space="preserve"> </v>
      </c>
      <c r="BR70" s="99" t="str">
        <f t="shared" si="46"/>
        <v xml:space="preserve"> </v>
      </c>
      <c r="BS70" s="99" t="str">
        <f t="shared" si="46"/>
        <v xml:space="preserve"> </v>
      </c>
      <c r="BU70" s="99" t="str">
        <f t="shared" si="44"/>
        <v xml:space="preserve"> </v>
      </c>
      <c r="BV70" s="99" t="str">
        <f t="shared" si="47"/>
        <v xml:space="preserve"> </v>
      </c>
      <c r="BW70" s="99" t="str">
        <f t="shared" si="47"/>
        <v xml:space="preserve"> </v>
      </c>
      <c r="BY70" s="22"/>
      <c r="CI70" s="28"/>
    </row>
    <row r="71" spans="1:87" s="26" customFormat="1" ht="24.95" customHeight="1" x14ac:dyDescent="0.25">
      <c r="A71" s="24"/>
      <c r="B71" s="338"/>
      <c r="C71" s="560"/>
      <c r="D71" s="561"/>
      <c r="E71" s="561"/>
      <c r="F71" s="562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188"/>
      <c r="V71" s="347" t="str">
        <f t="shared" si="37"/>
        <v xml:space="preserve"> </v>
      </c>
      <c r="W71" s="347" t="str">
        <f t="shared" si="38"/>
        <v xml:space="preserve"> </v>
      </c>
      <c r="X71" s="347" t="str">
        <f t="shared" si="39"/>
        <v xml:space="preserve"> </v>
      </c>
      <c r="Y71" s="347" t="str">
        <f t="shared" si="40"/>
        <v xml:space="preserve"> </v>
      </c>
      <c r="Z71" s="347" t="str">
        <f t="shared" si="41"/>
        <v xml:space="preserve"> </v>
      </c>
      <c r="AA71" s="347" t="str">
        <f t="shared" si="42"/>
        <v xml:space="preserve"> </v>
      </c>
      <c r="AB71" s="97" t="str">
        <f t="shared" si="1"/>
        <v xml:space="preserve"> </v>
      </c>
      <c r="AC71" s="349"/>
      <c r="AD71" s="349"/>
      <c r="AE71" s="349"/>
      <c r="AF71" s="349"/>
      <c r="AG71" s="349"/>
      <c r="AH71" s="349"/>
      <c r="AI71" s="349"/>
      <c r="AJ71" s="21"/>
      <c r="AK71" s="24"/>
      <c r="AL71" s="97" t="str">
        <f t="shared" si="15"/>
        <v xml:space="preserve"> </v>
      </c>
      <c r="AM71" s="69" t="str">
        <f t="shared" si="16"/>
        <v xml:space="preserve"> </v>
      </c>
      <c r="AN71" s="85" t="str">
        <f t="shared" si="17"/>
        <v xml:space="preserve"> </v>
      </c>
      <c r="AO71" s="70" t="str">
        <f t="shared" si="18"/>
        <v xml:space="preserve"> </v>
      </c>
      <c r="AP71" s="342"/>
      <c r="AQ71" s="214" t="str">
        <f t="shared" si="19"/>
        <v xml:space="preserve"> </v>
      </c>
      <c r="AR71" s="215" t="str">
        <f t="shared" si="20"/>
        <v xml:space="preserve"> </v>
      </c>
      <c r="AS71" s="216" t="str">
        <f t="shared" si="21"/>
        <v xml:space="preserve"> </v>
      </c>
      <c r="AT71" s="343"/>
      <c r="AU71" s="78" t="str">
        <f t="shared" si="22"/>
        <v xml:space="preserve"> </v>
      </c>
      <c r="AV71" s="87" t="str">
        <f t="shared" si="23"/>
        <v xml:space="preserve"> </v>
      </c>
      <c r="AW71" s="79" t="str">
        <f t="shared" si="24"/>
        <v xml:space="preserve"> </v>
      </c>
      <c r="AX71" s="344"/>
      <c r="AY71" s="80" t="str">
        <f t="shared" si="25"/>
        <v xml:space="preserve"> </v>
      </c>
      <c r="AZ71" s="88" t="str">
        <f t="shared" si="26"/>
        <v xml:space="preserve"> </v>
      </c>
      <c r="BA71" s="81" t="str">
        <f t="shared" si="27"/>
        <v xml:space="preserve"> </v>
      </c>
      <c r="BB71" s="345"/>
      <c r="BC71" s="210" t="str">
        <f t="shared" si="28"/>
        <v xml:space="preserve"> </v>
      </c>
      <c r="BD71" s="211" t="str">
        <f t="shared" si="29"/>
        <v xml:space="preserve"> </v>
      </c>
      <c r="BE71" s="212" t="str">
        <f t="shared" si="30"/>
        <v xml:space="preserve"> </v>
      </c>
      <c r="BF71" s="346"/>
      <c r="BG71" s="82" t="str">
        <f t="shared" si="31"/>
        <v xml:space="preserve"> </v>
      </c>
      <c r="BH71" s="89" t="str">
        <f t="shared" si="32"/>
        <v xml:space="preserve"> </v>
      </c>
      <c r="BI71" s="83" t="str">
        <f t="shared" si="33"/>
        <v xml:space="preserve"> </v>
      </c>
      <c r="BJ71" s="345"/>
      <c r="BK71" s="236" t="str">
        <f t="shared" si="34"/>
        <v xml:space="preserve"> </v>
      </c>
      <c r="BL71" s="237" t="str">
        <f t="shared" si="35"/>
        <v xml:space="preserve"> </v>
      </c>
      <c r="BM71" s="238" t="str">
        <f t="shared" si="36"/>
        <v xml:space="preserve"> </v>
      </c>
      <c r="BN71" s="345"/>
      <c r="BO71" s="27"/>
      <c r="BQ71" s="99" t="str">
        <f t="shared" si="46"/>
        <v xml:space="preserve"> </v>
      </c>
      <c r="BR71" s="99" t="str">
        <f t="shared" si="46"/>
        <v xml:space="preserve"> </v>
      </c>
      <c r="BS71" s="99" t="str">
        <f t="shared" si="46"/>
        <v xml:space="preserve"> </v>
      </c>
      <c r="BU71" s="99" t="str">
        <f t="shared" si="44"/>
        <v xml:space="preserve"> </v>
      </c>
      <c r="BV71" s="99" t="str">
        <f t="shared" si="47"/>
        <v xml:space="preserve"> </v>
      </c>
      <c r="BW71" s="99" t="str">
        <f t="shared" si="47"/>
        <v xml:space="preserve"> </v>
      </c>
      <c r="BY71" s="22"/>
      <c r="CI71" s="28"/>
    </row>
    <row r="72" spans="1:87" s="26" customFormat="1" ht="24.95" customHeight="1" x14ac:dyDescent="0.25">
      <c r="A72" s="24"/>
      <c r="B72" s="338"/>
      <c r="C72" s="560"/>
      <c r="D72" s="561"/>
      <c r="E72" s="561"/>
      <c r="F72" s="562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188"/>
      <c r="V72" s="347" t="str">
        <f t="shared" si="37"/>
        <v xml:space="preserve"> </v>
      </c>
      <c r="W72" s="347" t="str">
        <f t="shared" si="38"/>
        <v xml:space="preserve"> </v>
      </c>
      <c r="X72" s="347" t="str">
        <f t="shared" si="39"/>
        <v xml:space="preserve"> </v>
      </c>
      <c r="Y72" s="347" t="str">
        <f t="shared" si="40"/>
        <v xml:space="preserve"> </v>
      </c>
      <c r="Z72" s="347" t="str">
        <f t="shared" si="41"/>
        <v xml:space="preserve"> </v>
      </c>
      <c r="AA72" s="347" t="str">
        <f t="shared" si="42"/>
        <v xml:space="preserve"> </v>
      </c>
      <c r="AB72" s="97" t="str">
        <f t="shared" si="1"/>
        <v xml:space="preserve"> </v>
      </c>
      <c r="AC72" s="349"/>
      <c r="AD72" s="349"/>
      <c r="AE72" s="349"/>
      <c r="AF72" s="349"/>
      <c r="AG72" s="349"/>
      <c r="AH72" s="349"/>
      <c r="AI72" s="349"/>
      <c r="AJ72" s="21"/>
      <c r="AK72" s="24"/>
      <c r="AL72" s="97" t="str">
        <f t="shared" si="15"/>
        <v xml:space="preserve"> </v>
      </c>
      <c r="AM72" s="69" t="str">
        <f t="shared" si="16"/>
        <v xml:space="preserve"> </v>
      </c>
      <c r="AN72" s="85" t="str">
        <f t="shared" si="17"/>
        <v xml:space="preserve"> </v>
      </c>
      <c r="AO72" s="70" t="str">
        <f t="shared" si="18"/>
        <v xml:space="preserve"> </v>
      </c>
      <c r="AP72" s="342"/>
      <c r="AQ72" s="214" t="str">
        <f t="shared" si="19"/>
        <v xml:space="preserve"> </v>
      </c>
      <c r="AR72" s="215" t="str">
        <f t="shared" si="20"/>
        <v xml:space="preserve"> </v>
      </c>
      <c r="AS72" s="216" t="str">
        <f t="shared" si="21"/>
        <v xml:space="preserve"> </v>
      </c>
      <c r="AT72" s="343"/>
      <c r="AU72" s="78" t="str">
        <f t="shared" si="22"/>
        <v xml:space="preserve"> </v>
      </c>
      <c r="AV72" s="87" t="str">
        <f t="shared" si="23"/>
        <v xml:space="preserve"> </v>
      </c>
      <c r="AW72" s="79" t="str">
        <f t="shared" si="24"/>
        <v xml:space="preserve"> </v>
      </c>
      <c r="AX72" s="344"/>
      <c r="AY72" s="80" t="str">
        <f t="shared" si="25"/>
        <v xml:space="preserve"> </v>
      </c>
      <c r="AZ72" s="88" t="str">
        <f t="shared" si="26"/>
        <v xml:space="preserve"> </v>
      </c>
      <c r="BA72" s="81" t="str">
        <f t="shared" si="27"/>
        <v xml:space="preserve"> </v>
      </c>
      <c r="BB72" s="345"/>
      <c r="BC72" s="210" t="str">
        <f t="shared" si="28"/>
        <v xml:space="preserve"> </v>
      </c>
      <c r="BD72" s="211" t="str">
        <f t="shared" si="29"/>
        <v xml:space="preserve"> </v>
      </c>
      <c r="BE72" s="212" t="str">
        <f t="shared" si="30"/>
        <v xml:space="preserve"> </v>
      </c>
      <c r="BF72" s="346"/>
      <c r="BG72" s="82" t="str">
        <f t="shared" si="31"/>
        <v xml:space="preserve"> </v>
      </c>
      <c r="BH72" s="89" t="str">
        <f t="shared" si="32"/>
        <v xml:space="preserve"> </v>
      </c>
      <c r="BI72" s="83" t="str">
        <f t="shared" si="33"/>
        <v xml:space="preserve"> </v>
      </c>
      <c r="BJ72" s="345"/>
      <c r="BK72" s="236" t="str">
        <f t="shared" si="34"/>
        <v xml:space="preserve"> </v>
      </c>
      <c r="BL72" s="237" t="str">
        <f t="shared" si="35"/>
        <v xml:space="preserve"> </v>
      </c>
      <c r="BM72" s="238" t="str">
        <f t="shared" si="36"/>
        <v xml:space="preserve"> </v>
      </c>
      <c r="BN72" s="345"/>
      <c r="BO72" s="27"/>
      <c r="BQ72" s="99" t="str">
        <f t="shared" si="46"/>
        <v xml:space="preserve"> </v>
      </c>
      <c r="BR72" s="99" t="str">
        <f t="shared" si="46"/>
        <v xml:space="preserve"> </v>
      </c>
      <c r="BS72" s="99" t="str">
        <f t="shared" si="46"/>
        <v xml:space="preserve"> </v>
      </c>
      <c r="BU72" s="99" t="str">
        <f t="shared" si="44"/>
        <v xml:space="preserve"> </v>
      </c>
      <c r="BV72" s="99" t="str">
        <f t="shared" si="47"/>
        <v xml:space="preserve"> </v>
      </c>
      <c r="BW72" s="99" t="str">
        <f t="shared" si="47"/>
        <v xml:space="preserve"> </v>
      </c>
      <c r="BY72" s="22"/>
      <c r="CI72" s="28"/>
    </row>
    <row r="73" spans="1:87" s="26" customFormat="1" ht="24.95" customHeight="1" x14ac:dyDescent="0.25">
      <c r="A73" s="24"/>
      <c r="B73" s="338"/>
      <c r="C73" s="560"/>
      <c r="D73" s="561"/>
      <c r="E73" s="561"/>
      <c r="F73" s="562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188"/>
      <c r="V73" s="347" t="str">
        <f t="shared" si="37"/>
        <v xml:space="preserve"> </v>
      </c>
      <c r="W73" s="347" t="str">
        <f t="shared" si="38"/>
        <v xml:space="preserve"> </v>
      </c>
      <c r="X73" s="347" t="str">
        <f t="shared" si="39"/>
        <v xml:space="preserve"> </v>
      </c>
      <c r="Y73" s="347" t="str">
        <f t="shared" si="40"/>
        <v xml:space="preserve"> </v>
      </c>
      <c r="Z73" s="347" t="str">
        <f t="shared" si="41"/>
        <v xml:space="preserve"> </v>
      </c>
      <c r="AA73" s="347" t="str">
        <f t="shared" si="42"/>
        <v xml:space="preserve"> </v>
      </c>
      <c r="AB73" s="97" t="str">
        <f t="shared" si="1"/>
        <v xml:space="preserve"> </v>
      </c>
      <c r="AC73" s="349"/>
      <c r="AD73" s="349"/>
      <c r="AE73" s="349"/>
      <c r="AF73" s="349"/>
      <c r="AG73" s="349"/>
      <c r="AH73" s="349"/>
      <c r="AI73" s="349"/>
      <c r="AJ73" s="21"/>
      <c r="AK73" s="24"/>
      <c r="AL73" s="97" t="str">
        <f t="shared" si="15"/>
        <v xml:space="preserve"> </v>
      </c>
      <c r="AM73" s="69" t="str">
        <f t="shared" si="16"/>
        <v xml:space="preserve"> </v>
      </c>
      <c r="AN73" s="85" t="str">
        <f t="shared" si="17"/>
        <v xml:space="preserve"> </v>
      </c>
      <c r="AO73" s="70" t="str">
        <f t="shared" si="18"/>
        <v xml:space="preserve"> </v>
      </c>
      <c r="AP73" s="342"/>
      <c r="AQ73" s="214" t="str">
        <f t="shared" si="19"/>
        <v xml:space="preserve"> </v>
      </c>
      <c r="AR73" s="215" t="str">
        <f t="shared" si="20"/>
        <v xml:space="preserve"> </v>
      </c>
      <c r="AS73" s="216" t="str">
        <f t="shared" si="21"/>
        <v xml:space="preserve"> </v>
      </c>
      <c r="AT73" s="343"/>
      <c r="AU73" s="78" t="str">
        <f t="shared" si="22"/>
        <v xml:space="preserve"> </v>
      </c>
      <c r="AV73" s="87" t="str">
        <f t="shared" si="23"/>
        <v xml:space="preserve"> </v>
      </c>
      <c r="AW73" s="79" t="str">
        <f t="shared" si="24"/>
        <v xml:space="preserve"> </v>
      </c>
      <c r="AX73" s="344"/>
      <c r="AY73" s="80" t="str">
        <f t="shared" si="25"/>
        <v xml:space="preserve"> </v>
      </c>
      <c r="AZ73" s="88" t="str">
        <f t="shared" si="26"/>
        <v xml:space="preserve"> </v>
      </c>
      <c r="BA73" s="81" t="str">
        <f t="shared" si="27"/>
        <v xml:space="preserve"> </v>
      </c>
      <c r="BB73" s="345"/>
      <c r="BC73" s="210" t="str">
        <f t="shared" si="28"/>
        <v xml:space="preserve"> </v>
      </c>
      <c r="BD73" s="211" t="str">
        <f t="shared" si="29"/>
        <v xml:space="preserve"> </v>
      </c>
      <c r="BE73" s="212" t="str">
        <f t="shared" si="30"/>
        <v xml:space="preserve"> </v>
      </c>
      <c r="BF73" s="346"/>
      <c r="BG73" s="82" t="str">
        <f t="shared" si="31"/>
        <v xml:space="preserve"> </v>
      </c>
      <c r="BH73" s="89" t="str">
        <f t="shared" si="32"/>
        <v xml:space="preserve"> </v>
      </c>
      <c r="BI73" s="83" t="str">
        <f t="shared" si="33"/>
        <v xml:space="preserve"> </v>
      </c>
      <c r="BJ73" s="345"/>
      <c r="BK73" s="236" t="str">
        <f t="shared" si="34"/>
        <v xml:space="preserve"> </v>
      </c>
      <c r="BL73" s="237" t="str">
        <f t="shared" si="35"/>
        <v xml:space="preserve"> </v>
      </c>
      <c r="BM73" s="238" t="str">
        <f t="shared" si="36"/>
        <v xml:space="preserve"> </v>
      </c>
      <c r="BN73" s="345"/>
      <c r="BO73" s="27"/>
      <c r="BQ73" s="99" t="str">
        <f t="shared" ref="BQ73:BS92" si="48">IF($B73=BQ$12,(SUM($G73:$T73))," ")</f>
        <v xml:space="preserve"> </v>
      </c>
      <c r="BR73" s="99" t="str">
        <f t="shared" si="48"/>
        <v xml:space="preserve"> </v>
      </c>
      <c r="BS73" s="99" t="str">
        <f t="shared" si="48"/>
        <v xml:space="preserve"> </v>
      </c>
      <c r="BU73" s="99" t="str">
        <f t="shared" si="44"/>
        <v xml:space="preserve"> </v>
      </c>
      <c r="BV73" s="99" t="str">
        <f t="shared" ref="BV73:BW92" si="49">IF($B73=BV$12,(SUM($V73:$AI73))," ")</f>
        <v xml:space="preserve"> </v>
      </c>
      <c r="BW73" s="99" t="str">
        <f t="shared" si="49"/>
        <v xml:space="preserve"> </v>
      </c>
      <c r="BY73" s="22"/>
      <c r="CI73" s="28"/>
    </row>
    <row r="74" spans="1:87" s="26" customFormat="1" ht="24.95" customHeight="1" x14ac:dyDescent="0.25">
      <c r="A74" s="24"/>
      <c r="B74" s="338"/>
      <c r="C74" s="560"/>
      <c r="D74" s="561"/>
      <c r="E74" s="561"/>
      <c r="F74" s="562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188"/>
      <c r="V74" s="347" t="str">
        <f t="shared" si="37"/>
        <v xml:space="preserve"> </v>
      </c>
      <c r="W74" s="347" t="str">
        <f t="shared" si="38"/>
        <v xml:space="preserve"> </v>
      </c>
      <c r="X74" s="347" t="str">
        <f t="shared" si="39"/>
        <v xml:space="preserve"> </v>
      </c>
      <c r="Y74" s="347" t="str">
        <f t="shared" si="40"/>
        <v xml:space="preserve"> </v>
      </c>
      <c r="Z74" s="347" t="str">
        <f t="shared" si="41"/>
        <v xml:space="preserve"> </v>
      </c>
      <c r="AA74" s="347" t="str">
        <f t="shared" si="42"/>
        <v xml:space="preserve"> </v>
      </c>
      <c r="AB74" s="97" t="str">
        <f t="shared" si="1"/>
        <v xml:space="preserve"> </v>
      </c>
      <c r="AC74" s="349"/>
      <c r="AD74" s="349"/>
      <c r="AE74" s="349"/>
      <c r="AF74" s="349"/>
      <c r="AG74" s="349"/>
      <c r="AH74" s="349"/>
      <c r="AI74" s="349"/>
      <c r="AJ74" s="21"/>
      <c r="AK74" s="24"/>
      <c r="AL74" s="97" t="str">
        <f t="shared" si="15"/>
        <v xml:space="preserve"> </v>
      </c>
      <c r="AM74" s="69" t="str">
        <f t="shared" si="16"/>
        <v xml:space="preserve"> </v>
      </c>
      <c r="AN74" s="85" t="str">
        <f t="shared" si="17"/>
        <v xml:space="preserve"> </v>
      </c>
      <c r="AO74" s="70" t="str">
        <f t="shared" si="18"/>
        <v xml:space="preserve"> </v>
      </c>
      <c r="AP74" s="342"/>
      <c r="AQ74" s="214" t="str">
        <f t="shared" si="19"/>
        <v xml:space="preserve"> </v>
      </c>
      <c r="AR74" s="215" t="str">
        <f t="shared" si="20"/>
        <v xml:space="preserve"> </v>
      </c>
      <c r="AS74" s="216" t="str">
        <f t="shared" si="21"/>
        <v xml:space="preserve"> </v>
      </c>
      <c r="AT74" s="343"/>
      <c r="AU74" s="78" t="str">
        <f t="shared" si="22"/>
        <v xml:space="preserve"> </v>
      </c>
      <c r="AV74" s="87" t="str">
        <f t="shared" si="23"/>
        <v xml:space="preserve"> </v>
      </c>
      <c r="AW74" s="79" t="str">
        <f t="shared" si="24"/>
        <v xml:space="preserve"> </v>
      </c>
      <c r="AX74" s="344"/>
      <c r="AY74" s="80" t="str">
        <f t="shared" si="25"/>
        <v xml:space="preserve"> </v>
      </c>
      <c r="AZ74" s="88" t="str">
        <f t="shared" si="26"/>
        <v xml:space="preserve"> </v>
      </c>
      <c r="BA74" s="81" t="str">
        <f t="shared" si="27"/>
        <v xml:space="preserve"> </v>
      </c>
      <c r="BB74" s="345"/>
      <c r="BC74" s="210" t="str">
        <f t="shared" si="28"/>
        <v xml:space="preserve"> </v>
      </c>
      <c r="BD74" s="211" t="str">
        <f t="shared" si="29"/>
        <v xml:space="preserve"> </v>
      </c>
      <c r="BE74" s="212" t="str">
        <f t="shared" si="30"/>
        <v xml:space="preserve"> </v>
      </c>
      <c r="BF74" s="346"/>
      <c r="BG74" s="82" t="str">
        <f t="shared" si="31"/>
        <v xml:space="preserve"> </v>
      </c>
      <c r="BH74" s="89" t="str">
        <f t="shared" si="32"/>
        <v xml:space="preserve"> </v>
      </c>
      <c r="BI74" s="83" t="str">
        <f t="shared" si="33"/>
        <v xml:space="preserve"> </v>
      </c>
      <c r="BJ74" s="345"/>
      <c r="BK74" s="236" t="str">
        <f t="shared" si="34"/>
        <v xml:space="preserve"> </v>
      </c>
      <c r="BL74" s="237" t="str">
        <f t="shared" si="35"/>
        <v xml:space="preserve"> </v>
      </c>
      <c r="BM74" s="238" t="str">
        <f t="shared" si="36"/>
        <v xml:space="preserve"> </v>
      </c>
      <c r="BN74" s="345"/>
      <c r="BO74" s="27"/>
      <c r="BQ74" s="99" t="str">
        <f t="shared" si="48"/>
        <v xml:space="preserve"> </v>
      </c>
      <c r="BR74" s="99" t="str">
        <f t="shared" si="48"/>
        <v xml:space="preserve"> </v>
      </c>
      <c r="BS74" s="99" t="str">
        <f t="shared" si="48"/>
        <v xml:space="preserve"> </v>
      </c>
      <c r="BU74" s="99" t="str">
        <f t="shared" si="44"/>
        <v xml:space="preserve"> </v>
      </c>
      <c r="BV74" s="99" t="str">
        <f t="shared" si="49"/>
        <v xml:space="preserve"> </v>
      </c>
      <c r="BW74" s="99" t="str">
        <f t="shared" si="49"/>
        <v xml:space="preserve"> </v>
      </c>
      <c r="BY74" s="22"/>
      <c r="CI74" s="28"/>
    </row>
    <row r="75" spans="1:87" s="26" customFormat="1" ht="24.95" customHeight="1" x14ac:dyDescent="0.25">
      <c r="A75" s="24"/>
      <c r="B75" s="338"/>
      <c r="C75" s="560"/>
      <c r="D75" s="561"/>
      <c r="E75" s="561"/>
      <c r="F75" s="562"/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49"/>
      <c r="U75" s="188"/>
      <c r="V75" s="347" t="str">
        <f t="shared" si="37"/>
        <v xml:space="preserve"> </v>
      </c>
      <c r="W75" s="347" t="str">
        <f t="shared" si="38"/>
        <v xml:space="preserve"> </v>
      </c>
      <c r="X75" s="347" t="str">
        <f t="shared" si="39"/>
        <v xml:space="preserve"> </v>
      </c>
      <c r="Y75" s="347" t="str">
        <f t="shared" si="40"/>
        <v xml:space="preserve"> </v>
      </c>
      <c r="Z75" s="347" t="str">
        <f t="shared" si="41"/>
        <v xml:space="preserve"> </v>
      </c>
      <c r="AA75" s="347" t="str">
        <f t="shared" si="42"/>
        <v xml:space="preserve"> </v>
      </c>
      <c r="AB75" s="97" t="str">
        <f t="shared" si="1"/>
        <v xml:space="preserve"> </v>
      </c>
      <c r="AC75" s="349"/>
      <c r="AD75" s="349"/>
      <c r="AE75" s="349"/>
      <c r="AF75" s="349"/>
      <c r="AG75" s="349"/>
      <c r="AH75" s="349"/>
      <c r="AI75" s="349"/>
      <c r="AJ75" s="21"/>
      <c r="AK75" s="24"/>
      <c r="AL75" s="97" t="str">
        <f t="shared" si="15"/>
        <v xml:space="preserve"> </v>
      </c>
      <c r="AM75" s="69" t="str">
        <f t="shared" si="16"/>
        <v xml:space="preserve"> </v>
      </c>
      <c r="AN75" s="85" t="str">
        <f t="shared" si="17"/>
        <v xml:space="preserve"> </v>
      </c>
      <c r="AO75" s="70" t="str">
        <f t="shared" si="18"/>
        <v xml:space="preserve"> </v>
      </c>
      <c r="AP75" s="342"/>
      <c r="AQ75" s="214" t="str">
        <f t="shared" si="19"/>
        <v xml:space="preserve"> </v>
      </c>
      <c r="AR75" s="215" t="str">
        <f t="shared" si="20"/>
        <v xml:space="preserve"> </v>
      </c>
      <c r="AS75" s="216" t="str">
        <f t="shared" si="21"/>
        <v xml:space="preserve"> </v>
      </c>
      <c r="AT75" s="343"/>
      <c r="AU75" s="78" t="str">
        <f t="shared" si="22"/>
        <v xml:space="preserve"> </v>
      </c>
      <c r="AV75" s="87" t="str">
        <f t="shared" si="23"/>
        <v xml:space="preserve"> </v>
      </c>
      <c r="AW75" s="79" t="str">
        <f t="shared" si="24"/>
        <v xml:space="preserve"> </v>
      </c>
      <c r="AX75" s="344"/>
      <c r="AY75" s="80" t="str">
        <f t="shared" si="25"/>
        <v xml:space="preserve"> </v>
      </c>
      <c r="AZ75" s="88" t="str">
        <f t="shared" si="26"/>
        <v xml:space="preserve"> </v>
      </c>
      <c r="BA75" s="81" t="str">
        <f t="shared" si="27"/>
        <v xml:space="preserve"> </v>
      </c>
      <c r="BB75" s="345"/>
      <c r="BC75" s="210" t="str">
        <f t="shared" si="28"/>
        <v xml:space="preserve"> </v>
      </c>
      <c r="BD75" s="211" t="str">
        <f t="shared" si="29"/>
        <v xml:space="preserve"> </v>
      </c>
      <c r="BE75" s="212" t="str">
        <f t="shared" si="30"/>
        <v xml:space="preserve"> </v>
      </c>
      <c r="BF75" s="346"/>
      <c r="BG75" s="82" t="str">
        <f t="shared" si="31"/>
        <v xml:space="preserve"> </v>
      </c>
      <c r="BH75" s="89" t="str">
        <f t="shared" si="32"/>
        <v xml:space="preserve"> </v>
      </c>
      <c r="BI75" s="83" t="str">
        <f t="shared" si="33"/>
        <v xml:space="preserve"> </v>
      </c>
      <c r="BJ75" s="345"/>
      <c r="BK75" s="236" t="str">
        <f t="shared" si="34"/>
        <v xml:space="preserve"> </v>
      </c>
      <c r="BL75" s="237" t="str">
        <f t="shared" si="35"/>
        <v xml:space="preserve"> </v>
      </c>
      <c r="BM75" s="238" t="str">
        <f t="shared" si="36"/>
        <v xml:space="preserve"> </v>
      </c>
      <c r="BN75" s="345"/>
      <c r="BO75" s="27"/>
      <c r="BQ75" s="99" t="str">
        <f t="shared" si="48"/>
        <v xml:space="preserve"> </v>
      </c>
      <c r="BR75" s="99" t="str">
        <f t="shared" si="48"/>
        <v xml:space="preserve"> </v>
      </c>
      <c r="BS75" s="99" t="str">
        <f t="shared" si="48"/>
        <v xml:space="preserve"> </v>
      </c>
      <c r="BU75" s="99" t="str">
        <f t="shared" si="44"/>
        <v xml:space="preserve"> </v>
      </c>
      <c r="BV75" s="99" t="str">
        <f t="shared" si="49"/>
        <v xml:space="preserve"> </v>
      </c>
      <c r="BW75" s="99" t="str">
        <f t="shared" si="49"/>
        <v xml:space="preserve"> </v>
      </c>
      <c r="BY75" s="22"/>
      <c r="CI75" s="28"/>
    </row>
    <row r="76" spans="1:87" s="26" customFormat="1" ht="24.95" customHeight="1" x14ac:dyDescent="0.25">
      <c r="A76" s="24"/>
      <c r="B76" s="338"/>
      <c r="C76" s="560"/>
      <c r="D76" s="561"/>
      <c r="E76" s="561"/>
      <c r="F76" s="562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188"/>
      <c r="V76" s="347" t="str">
        <f t="shared" si="37"/>
        <v xml:space="preserve"> </v>
      </c>
      <c r="W76" s="347" t="str">
        <f t="shared" si="38"/>
        <v xml:space="preserve"> </v>
      </c>
      <c r="X76" s="347" t="str">
        <f t="shared" si="39"/>
        <v xml:space="preserve"> </v>
      </c>
      <c r="Y76" s="347" t="str">
        <f t="shared" si="40"/>
        <v xml:space="preserve"> </v>
      </c>
      <c r="Z76" s="347" t="str">
        <f t="shared" si="41"/>
        <v xml:space="preserve"> </v>
      </c>
      <c r="AA76" s="347" t="str">
        <f t="shared" si="42"/>
        <v xml:space="preserve"> </v>
      </c>
      <c r="AB76" s="97" t="str">
        <f t="shared" si="1"/>
        <v xml:space="preserve"> </v>
      </c>
      <c r="AC76" s="349"/>
      <c r="AD76" s="349"/>
      <c r="AE76" s="349"/>
      <c r="AF76" s="349"/>
      <c r="AG76" s="349"/>
      <c r="AH76" s="349"/>
      <c r="AI76" s="349"/>
      <c r="AJ76" s="21"/>
      <c r="AK76" s="24"/>
      <c r="AL76" s="97" t="str">
        <f t="shared" si="15"/>
        <v xml:space="preserve"> </v>
      </c>
      <c r="AM76" s="69" t="str">
        <f t="shared" si="16"/>
        <v xml:space="preserve"> </v>
      </c>
      <c r="AN76" s="85" t="str">
        <f t="shared" si="17"/>
        <v xml:space="preserve"> </v>
      </c>
      <c r="AO76" s="70" t="str">
        <f t="shared" si="18"/>
        <v xml:space="preserve"> </v>
      </c>
      <c r="AP76" s="342"/>
      <c r="AQ76" s="214" t="str">
        <f t="shared" si="19"/>
        <v xml:space="preserve"> </v>
      </c>
      <c r="AR76" s="215" t="str">
        <f t="shared" si="20"/>
        <v xml:space="preserve"> </v>
      </c>
      <c r="AS76" s="216" t="str">
        <f t="shared" si="21"/>
        <v xml:space="preserve"> </v>
      </c>
      <c r="AT76" s="343"/>
      <c r="AU76" s="78" t="str">
        <f t="shared" si="22"/>
        <v xml:space="preserve"> </v>
      </c>
      <c r="AV76" s="87" t="str">
        <f t="shared" si="23"/>
        <v xml:space="preserve"> </v>
      </c>
      <c r="AW76" s="79" t="str">
        <f t="shared" si="24"/>
        <v xml:space="preserve"> </v>
      </c>
      <c r="AX76" s="344"/>
      <c r="AY76" s="80" t="str">
        <f t="shared" si="25"/>
        <v xml:space="preserve"> </v>
      </c>
      <c r="AZ76" s="88" t="str">
        <f t="shared" si="26"/>
        <v xml:space="preserve"> </v>
      </c>
      <c r="BA76" s="81" t="str">
        <f t="shared" si="27"/>
        <v xml:space="preserve"> </v>
      </c>
      <c r="BB76" s="345"/>
      <c r="BC76" s="210" t="str">
        <f t="shared" si="28"/>
        <v xml:space="preserve"> </v>
      </c>
      <c r="BD76" s="211" t="str">
        <f t="shared" si="29"/>
        <v xml:space="preserve"> </v>
      </c>
      <c r="BE76" s="212" t="str">
        <f t="shared" si="30"/>
        <v xml:space="preserve"> </v>
      </c>
      <c r="BF76" s="346"/>
      <c r="BG76" s="82" t="str">
        <f t="shared" si="31"/>
        <v xml:space="preserve"> </v>
      </c>
      <c r="BH76" s="89" t="str">
        <f t="shared" si="32"/>
        <v xml:space="preserve"> </v>
      </c>
      <c r="BI76" s="83" t="str">
        <f t="shared" si="33"/>
        <v xml:space="preserve"> </v>
      </c>
      <c r="BJ76" s="345"/>
      <c r="BK76" s="236" t="str">
        <f t="shared" si="34"/>
        <v xml:space="preserve"> </v>
      </c>
      <c r="BL76" s="237" t="str">
        <f t="shared" si="35"/>
        <v xml:space="preserve"> </v>
      </c>
      <c r="BM76" s="238" t="str">
        <f t="shared" si="36"/>
        <v xml:space="preserve"> </v>
      </c>
      <c r="BN76" s="345"/>
      <c r="BO76" s="27"/>
      <c r="BQ76" s="99" t="str">
        <f t="shared" si="48"/>
        <v xml:space="preserve"> </v>
      </c>
      <c r="BR76" s="99" t="str">
        <f t="shared" si="48"/>
        <v xml:space="preserve"> </v>
      </c>
      <c r="BS76" s="99" t="str">
        <f t="shared" si="48"/>
        <v xml:space="preserve"> </v>
      </c>
      <c r="BU76" s="99" t="str">
        <f t="shared" si="44"/>
        <v xml:space="preserve"> </v>
      </c>
      <c r="BV76" s="99" t="str">
        <f t="shared" si="49"/>
        <v xml:space="preserve"> </v>
      </c>
      <c r="BW76" s="99" t="str">
        <f t="shared" si="49"/>
        <v xml:space="preserve"> </v>
      </c>
      <c r="BY76" s="22"/>
      <c r="CI76" s="28"/>
    </row>
    <row r="77" spans="1:87" s="26" customFormat="1" ht="24.95" customHeight="1" x14ac:dyDescent="0.25">
      <c r="A77" s="24"/>
      <c r="B77" s="338"/>
      <c r="C77" s="560"/>
      <c r="D77" s="561"/>
      <c r="E77" s="561"/>
      <c r="F77" s="562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188"/>
      <c r="V77" s="347" t="str">
        <f t="shared" si="37"/>
        <v xml:space="preserve"> </v>
      </c>
      <c r="W77" s="347" t="str">
        <f t="shared" si="38"/>
        <v xml:space="preserve"> </v>
      </c>
      <c r="X77" s="347" t="str">
        <f t="shared" si="39"/>
        <v xml:space="preserve"> </v>
      </c>
      <c r="Y77" s="347" t="str">
        <f t="shared" si="40"/>
        <v xml:space="preserve"> </v>
      </c>
      <c r="Z77" s="347" t="str">
        <f t="shared" si="41"/>
        <v xml:space="preserve"> </v>
      </c>
      <c r="AA77" s="347" t="str">
        <f t="shared" si="42"/>
        <v xml:space="preserve"> </v>
      </c>
      <c r="AB77" s="97" t="str">
        <f t="shared" si="1"/>
        <v xml:space="preserve"> </v>
      </c>
      <c r="AC77" s="349"/>
      <c r="AD77" s="349"/>
      <c r="AE77" s="349"/>
      <c r="AF77" s="349"/>
      <c r="AG77" s="349"/>
      <c r="AH77" s="349"/>
      <c r="AI77" s="349"/>
      <c r="AJ77" s="21"/>
      <c r="AK77" s="24"/>
      <c r="AL77" s="97" t="str">
        <f t="shared" si="15"/>
        <v xml:space="preserve"> </v>
      </c>
      <c r="AM77" s="69" t="str">
        <f t="shared" si="16"/>
        <v xml:space="preserve"> </v>
      </c>
      <c r="AN77" s="85" t="str">
        <f t="shared" si="17"/>
        <v xml:space="preserve"> </v>
      </c>
      <c r="AO77" s="70" t="str">
        <f t="shared" si="18"/>
        <v xml:space="preserve"> </v>
      </c>
      <c r="AP77" s="342"/>
      <c r="AQ77" s="214" t="str">
        <f t="shared" si="19"/>
        <v xml:space="preserve"> </v>
      </c>
      <c r="AR77" s="215" t="str">
        <f t="shared" si="20"/>
        <v xml:space="preserve"> </v>
      </c>
      <c r="AS77" s="216" t="str">
        <f t="shared" si="21"/>
        <v xml:space="preserve"> </v>
      </c>
      <c r="AT77" s="343"/>
      <c r="AU77" s="78" t="str">
        <f t="shared" si="22"/>
        <v xml:space="preserve"> </v>
      </c>
      <c r="AV77" s="87" t="str">
        <f t="shared" si="23"/>
        <v xml:space="preserve"> </v>
      </c>
      <c r="AW77" s="79" t="str">
        <f t="shared" si="24"/>
        <v xml:space="preserve"> </v>
      </c>
      <c r="AX77" s="344"/>
      <c r="AY77" s="80" t="str">
        <f t="shared" si="25"/>
        <v xml:space="preserve"> </v>
      </c>
      <c r="AZ77" s="88" t="str">
        <f t="shared" si="26"/>
        <v xml:space="preserve"> </v>
      </c>
      <c r="BA77" s="81" t="str">
        <f t="shared" si="27"/>
        <v xml:space="preserve"> </v>
      </c>
      <c r="BB77" s="345"/>
      <c r="BC77" s="210" t="str">
        <f t="shared" si="28"/>
        <v xml:space="preserve"> </v>
      </c>
      <c r="BD77" s="211" t="str">
        <f t="shared" si="29"/>
        <v xml:space="preserve"> </v>
      </c>
      <c r="BE77" s="212" t="str">
        <f t="shared" si="30"/>
        <v xml:space="preserve"> </v>
      </c>
      <c r="BF77" s="346"/>
      <c r="BG77" s="82" t="str">
        <f t="shared" si="31"/>
        <v xml:space="preserve"> </v>
      </c>
      <c r="BH77" s="89" t="str">
        <f t="shared" si="32"/>
        <v xml:space="preserve"> </v>
      </c>
      <c r="BI77" s="83" t="str">
        <f t="shared" si="33"/>
        <v xml:space="preserve"> </v>
      </c>
      <c r="BJ77" s="345"/>
      <c r="BK77" s="236" t="str">
        <f t="shared" si="34"/>
        <v xml:space="preserve"> </v>
      </c>
      <c r="BL77" s="237" t="str">
        <f t="shared" si="35"/>
        <v xml:space="preserve"> </v>
      </c>
      <c r="BM77" s="238" t="str">
        <f t="shared" si="36"/>
        <v xml:space="preserve"> </v>
      </c>
      <c r="BN77" s="345"/>
      <c r="BO77" s="27"/>
      <c r="BQ77" s="99" t="str">
        <f t="shared" si="48"/>
        <v xml:space="preserve"> </v>
      </c>
      <c r="BR77" s="99" t="str">
        <f t="shared" si="48"/>
        <v xml:space="preserve"> </v>
      </c>
      <c r="BS77" s="99" t="str">
        <f t="shared" si="48"/>
        <v xml:space="preserve"> </v>
      </c>
      <c r="BU77" s="99" t="str">
        <f t="shared" si="44"/>
        <v xml:space="preserve"> </v>
      </c>
      <c r="BV77" s="99" t="str">
        <f t="shared" si="49"/>
        <v xml:space="preserve"> </v>
      </c>
      <c r="BW77" s="99" t="str">
        <f t="shared" si="49"/>
        <v xml:space="preserve"> </v>
      </c>
      <c r="BY77" s="22"/>
      <c r="CI77" s="28"/>
    </row>
    <row r="78" spans="1:87" s="26" customFormat="1" ht="24.95" customHeight="1" x14ac:dyDescent="0.25">
      <c r="A78" s="24"/>
      <c r="B78" s="338"/>
      <c r="C78" s="560"/>
      <c r="D78" s="561"/>
      <c r="E78" s="561"/>
      <c r="F78" s="562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188"/>
      <c r="V78" s="347" t="str">
        <f t="shared" ref="V78:V141" si="50">+IF((G78)=0," ",IF((G78)&gt;0,G78))</f>
        <v xml:space="preserve"> </v>
      </c>
      <c r="W78" s="347" t="str">
        <f t="shared" ref="W78:W141" si="51">+IF((H78)=0," ",IF((H78)&gt;0,H78))</f>
        <v xml:space="preserve"> </v>
      </c>
      <c r="X78" s="347" t="str">
        <f t="shared" ref="X78:X141" si="52">+IF((I78)=0," ",IF((I78)&gt;0,I78))</f>
        <v xml:space="preserve"> </v>
      </c>
      <c r="Y78" s="347" t="str">
        <f t="shared" ref="Y78:Y141" si="53">+IF((J78)=0," ",IF((J78)&gt;0,J78))</f>
        <v xml:space="preserve"> </v>
      </c>
      <c r="Z78" s="347" t="str">
        <f t="shared" ref="Z78:Z141" si="54">+IF((K78)=0," ",IF((K78)&gt;0,K78))</f>
        <v xml:space="preserve"> </v>
      </c>
      <c r="AA78" s="347" t="str">
        <f t="shared" ref="AA78:AA141" si="55">+IF((L78)=0," ",IF((L78)&gt;0,L78))</f>
        <v xml:space="preserve"> </v>
      </c>
      <c r="AB78" s="97" t="str">
        <f t="shared" ref="AB78:AB141" si="56">+IF((M78)=0," ",IF((M78)&gt;0,M78))</f>
        <v xml:space="preserve"> </v>
      </c>
      <c r="AC78" s="349"/>
      <c r="AD78" s="349"/>
      <c r="AE78" s="349"/>
      <c r="AF78" s="349"/>
      <c r="AG78" s="349"/>
      <c r="AH78" s="349"/>
      <c r="AI78" s="349"/>
      <c r="AJ78" s="21"/>
      <c r="AK78" s="24"/>
      <c r="AL78" s="97" t="str">
        <f t="shared" ref="AL78:AL141" si="57">+IF((AB78)=0," ",IF((AB78)&gt;0,AB78))</f>
        <v xml:space="preserve"> </v>
      </c>
      <c r="AM78" s="69" t="str">
        <f t="shared" ref="AM78:AM141" si="58">+IF((AC78-N78)=0," ",IF((AC78-N78)&lt;0,(AC78-N78)*-1,(AC78-N78)))</f>
        <v xml:space="preserve"> </v>
      </c>
      <c r="AN78" s="85" t="str">
        <f t="shared" ref="AN78:AN141" si="59">+IF((AC78-N78)=0," ",IF((AC78-N78)&lt;-1,"Servidores excedentes",IF((AC78-N78)=1,"Servidor requerido",IF((AC78-N78)=-1,"Servidor excedente",IF((AC78-N78)&gt;1,"Servidores requeridos","")))))</f>
        <v xml:space="preserve"> </v>
      </c>
      <c r="AO78" s="70" t="str">
        <f t="shared" ref="AO78:AO141" si="60">IF(OR(AN78="Servidor excedente",AN78="Servidores excedentes"),"ñ",IF(OR(AN78="Servidores requeridos",AN78="Servidor requerido"),"ò"," "))</f>
        <v xml:space="preserve"> </v>
      </c>
      <c r="AP78" s="342"/>
      <c r="AQ78" s="214" t="str">
        <f t="shared" ref="AQ78:AQ141" si="61">IF((AD78-O78)=0," ",IF((AD78-O78)&lt;0,(AD78-O78)*-1,(AD78-O78)))</f>
        <v xml:space="preserve"> </v>
      </c>
      <c r="AR78" s="215" t="str">
        <f t="shared" ref="AR78:AR141" si="62">+IF((AD78-O78)=0," ",IF((AD78-O78)&lt;-1,"Servidores excedentes",IF((AD78-O78)=1,"Servidor requerido",IF((AD78-O78)=-1,"Servidor excedente",IF((AD78-O78)&gt;1,"Servidores requeridos","")))))</f>
        <v xml:space="preserve"> </v>
      </c>
      <c r="AS78" s="216" t="str">
        <f t="shared" ref="AS78:AS141" si="63">IF(OR(AR78="Servidor excedente",AR78="Servidores excedentes"),"ñ",IF(OR(AR78="Servidores requeridos",AR78="Servidor requerido"),"ò"," "))</f>
        <v xml:space="preserve"> </v>
      </c>
      <c r="AT78" s="343"/>
      <c r="AU78" s="78" t="str">
        <f t="shared" ref="AU78:AU141" si="64">IF((AE78-P78)=0," ",IF((AE78-P78)&lt;0,(AE78-P78)*-1,(AE78-P78)))</f>
        <v xml:space="preserve"> </v>
      </c>
      <c r="AV78" s="87" t="str">
        <f t="shared" ref="AV78:AV141" si="65">+IF((AE78-P78)=0," ", IF((AE78-P78)=-1,"Servidor excedente",IF((AE78-P78)&lt;-1,"Servidores excedentes", IF((AE78-P78)=1,"Servidor requerido", IF((AE78-P78)&gt;1,"Servidores requeridos","")))))</f>
        <v xml:space="preserve"> </v>
      </c>
      <c r="AW78" s="79" t="str">
        <f t="shared" ref="AW78:AW141" si="66">IF(OR(AV78="Servidor excedente",AV78="Servidores excedentes"),"ñ",IF(OR(AV78="Servidores requeridos",AV78="Servidor requerido"),"ò"," "))</f>
        <v xml:space="preserve"> </v>
      </c>
      <c r="AX78" s="344"/>
      <c r="AY78" s="80" t="str">
        <f t="shared" ref="AY78:AY141" si="67">IF((AF78-Q78)=0," ",IF((AF78-Q78)&lt;0,(AF78-Q78)*-1,(AF78-Q78)))</f>
        <v xml:space="preserve"> </v>
      </c>
      <c r="AZ78" s="88" t="str">
        <f t="shared" ref="AZ78:AZ141" si="68">+IF((AF78-Q78)=0," ",IF((AF78-Q78)=1,"Servidor requerido",IF((AF78-Q78)&gt;1,"Servidores requeridos",IF((AF78-Q78)=-1,"Servidor excedente",IF((AF78-Q78)&lt;-1,"Servidores excedentes","")))))</f>
        <v xml:space="preserve"> </v>
      </c>
      <c r="BA78" s="81" t="str">
        <f t="shared" ref="BA78:BA141" si="69">IF(OR(AZ78="Servidor excedente",AZ78="Servidores excedentes"),"ñ",IF(OR(AZ78="Servidores requeridos",AZ78="Servidor requerido"),"ò"," "))</f>
        <v xml:space="preserve"> </v>
      </c>
      <c r="BB78" s="345"/>
      <c r="BC78" s="210" t="str">
        <f t="shared" ref="BC78:BC141" si="70">IF((AG78-R78)=0," ",IF((AG78-R78)&lt;0,(AG78-R78)*-1,(AG78-R78)))</f>
        <v xml:space="preserve"> </v>
      </c>
      <c r="BD78" s="211" t="str">
        <f t="shared" ref="BD78:BD141" si="71">+IF((AG78-R78)=0," ",IF((AG78-R78)=1,"Servidor requerido",IF((AG78-R78)&gt;1,"Servidores requeridos",IF((AG78-R78)=-1,"Servidor excedente",IF((AG78-R78)&lt;-1,"Servidores excedentes","")))))</f>
        <v xml:space="preserve"> </v>
      </c>
      <c r="BE78" s="212" t="str">
        <f t="shared" ref="BE78:BE141" si="72">IF(OR(BD78="Servidor excedente",BD78="Servidores excedentes"),"ñ",IF(OR(BD78="Servidores requeridos",BD78="Servidor requerido"),"ò"," "))</f>
        <v xml:space="preserve"> </v>
      </c>
      <c r="BF78" s="346"/>
      <c r="BG78" s="82" t="str">
        <f t="shared" ref="BG78:BG141" si="73">IF((AH78-S78)=0," ",IF((AH78-S78)&lt;0,(AH78-S78)*-1,(AH78-S78)))</f>
        <v xml:space="preserve"> </v>
      </c>
      <c r="BH78" s="89" t="str">
        <f t="shared" ref="BH78:BH141" si="74">+IF((AH78-S78)=0," ",IF((AH78-S78)=1,"Servidor requerido",IF((AH78-S78)&gt;1,"Servidores requeridos",IF((AH78-S78)=-1,"Servidor excedente",IF((AH78-S78)&lt;-1,"Servidores excedentes","")))))</f>
        <v xml:space="preserve"> </v>
      </c>
      <c r="BI78" s="83" t="str">
        <f t="shared" ref="BI78:BI141" si="75">IF(OR(BH78="Servidor excedente",BH78="Servidores excedentes"),"ñ",IF(OR(BH78="Servidores requeridos",BH78="Servidor requerido"),"ò"," "))</f>
        <v xml:space="preserve"> </v>
      </c>
      <c r="BJ78" s="345"/>
      <c r="BK78" s="236" t="str">
        <f t="shared" ref="BK78:BK141" si="76">IF((AI78-T78)=0," ",IF((AI78-T78)&lt;0,(AI78-T78)*-1,(AI78-T78)))</f>
        <v xml:space="preserve"> </v>
      </c>
      <c r="BL78" s="237" t="str">
        <f t="shared" ref="BL78:BL141" si="77">+IF((AI78-T78)=0," ",IF((AI78-T78)=1,"Servidor requerido",IF((AI78-T78)&gt;1,"Servidores requeridos",IF((AI78-T78)=-1,"Servidor excedente",IF((AI78-T78)&lt;-1,"Servidores excedentes","")))))</f>
        <v xml:space="preserve"> </v>
      </c>
      <c r="BM78" s="238" t="str">
        <f t="shared" ref="BM78:BM141" si="78">IF(OR(BL78="Servidor excedente",BL78="Servidores excedentes"),"ñ",IF(OR(BL78="Servidores requeridos",BL78="Servidor requerido"),"ò"," "))</f>
        <v xml:space="preserve"> </v>
      </c>
      <c r="BN78" s="345"/>
      <c r="BO78" s="27"/>
      <c r="BQ78" s="99" t="str">
        <f t="shared" si="48"/>
        <v xml:space="preserve"> </v>
      </c>
      <c r="BR78" s="99" t="str">
        <f t="shared" si="48"/>
        <v xml:space="preserve"> </v>
      </c>
      <c r="BS78" s="99" t="str">
        <f t="shared" si="48"/>
        <v xml:space="preserve"> </v>
      </c>
      <c r="BU78" s="99" t="str">
        <f t="shared" si="44"/>
        <v xml:space="preserve"> </v>
      </c>
      <c r="BV78" s="99" t="str">
        <f t="shared" si="49"/>
        <v xml:space="preserve"> </v>
      </c>
      <c r="BW78" s="99" t="str">
        <f t="shared" si="49"/>
        <v xml:space="preserve"> </v>
      </c>
      <c r="BY78" s="22"/>
      <c r="CI78" s="28"/>
    </row>
    <row r="79" spans="1:87" s="26" customFormat="1" ht="24.95" customHeight="1" x14ac:dyDescent="0.25">
      <c r="A79" s="24"/>
      <c r="B79" s="338"/>
      <c r="C79" s="560"/>
      <c r="D79" s="561"/>
      <c r="E79" s="561"/>
      <c r="F79" s="562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188"/>
      <c r="V79" s="347" t="str">
        <f t="shared" si="50"/>
        <v xml:space="preserve"> </v>
      </c>
      <c r="W79" s="347" t="str">
        <f t="shared" si="51"/>
        <v xml:space="preserve"> </v>
      </c>
      <c r="X79" s="347" t="str">
        <f t="shared" si="52"/>
        <v xml:space="preserve"> </v>
      </c>
      <c r="Y79" s="347" t="str">
        <f t="shared" si="53"/>
        <v xml:space="preserve"> </v>
      </c>
      <c r="Z79" s="347" t="str">
        <f t="shared" si="54"/>
        <v xml:space="preserve"> </v>
      </c>
      <c r="AA79" s="347" t="str">
        <f t="shared" si="55"/>
        <v xml:space="preserve"> </v>
      </c>
      <c r="AB79" s="97" t="str">
        <f t="shared" si="56"/>
        <v xml:space="preserve"> </v>
      </c>
      <c r="AC79" s="349"/>
      <c r="AD79" s="349"/>
      <c r="AE79" s="349"/>
      <c r="AF79" s="349"/>
      <c r="AG79" s="349"/>
      <c r="AH79" s="349"/>
      <c r="AI79" s="349"/>
      <c r="AJ79" s="21"/>
      <c r="AK79" s="24"/>
      <c r="AL79" s="97" t="str">
        <f t="shared" si="57"/>
        <v xml:space="preserve"> </v>
      </c>
      <c r="AM79" s="69" t="str">
        <f t="shared" si="58"/>
        <v xml:space="preserve"> </v>
      </c>
      <c r="AN79" s="85" t="str">
        <f t="shared" si="59"/>
        <v xml:space="preserve"> </v>
      </c>
      <c r="AO79" s="70" t="str">
        <f t="shared" si="60"/>
        <v xml:space="preserve"> </v>
      </c>
      <c r="AP79" s="342"/>
      <c r="AQ79" s="214" t="str">
        <f t="shared" si="61"/>
        <v xml:space="preserve"> </v>
      </c>
      <c r="AR79" s="215" t="str">
        <f t="shared" si="62"/>
        <v xml:space="preserve"> </v>
      </c>
      <c r="AS79" s="216" t="str">
        <f t="shared" si="63"/>
        <v xml:space="preserve"> </v>
      </c>
      <c r="AT79" s="343"/>
      <c r="AU79" s="78" t="str">
        <f t="shared" si="64"/>
        <v xml:space="preserve"> </v>
      </c>
      <c r="AV79" s="87" t="str">
        <f t="shared" si="65"/>
        <v xml:space="preserve"> </v>
      </c>
      <c r="AW79" s="79" t="str">
        <f t="shared" si="66"/>
        <v xml:space="preserve"> </v>
      </c>
      <c r="AX79" s="344"/>
      <c r="AY79" s="80" t="str">
        <f t="shared" si="67"/>
        <v xml:space="preserve"> </v>
      </c>
      <c r="AZ79" s="88" t="str">
        <f t="shared" si="68"/>
        <v xml:space="preserve"> </v>
      </c>
      <c r="BA79" s="81" t="str">
        <f t="shared" si="69"/>
        <v xml:space="preserve"> </v>
      </c>
      <c r="BB79" s="345"/>
      <c r="BC79" s="210" t="str">
        <f t="shared" si="70"/>
        <v xml:space="preserve"> </v>
      </c>
      <c r="BD79" s="211" t="str">
        <f t="shared" si="71"/>
        <v xml:space="preserve"> </v>
      </c>
      <c r="BE79" s="212" t="str">
        <f t="shared" si="72"/>
        <v xml:space="preserve"> </v>
      </c>
      <c r="BF79" s="346"/>
      <c r="BG79" s="82" t="str">
        <f t="shared" si="73"/>
        <v xml:space="preserve"> </v>
      </c>
      <c r="BH79" s="89" t="str">
        <f t="shared" si="74"/>
        <v xml:space="preserve"> </v>
      </c>
      <c r="BI79" s="83" t="str">
        <f t="shared" si="75"/>
        <v xml:space="preserve"> </v>
      </c>
      <c r="BJ79" s="345"/>
      <c r="BK79" s="236" t="str">
        <f t="shared" si="76"/>
        <v xml:space="preserve"> </v>
      </c>
      <c r="BL79" s="237" t="str">
        <f t="shared" si="77"/>
        <v xml:space="preserve"> </v>
      </c>
      <c r="BM79" s="238" t="str">
        <f t="shared" si="78"/>
        <v xml:space="preserve"> </v>
      </c>
      <c r="BN79" s="345"/>
      <c r="BO79" s="27"/>
      <c r="BQ79" s="99" t="str">
        <f t="shared" si="48"/>
        <v xml:space="preserve"> </v>
      </c>
      <c r="BR79" s="99" t="str">
        <f t="shared" si="48"/>
        <v xml:space="preserve"> </v>
      </c>
      <c r="BS79" s="99" t="str">
        <f t="shared" si="48"/>
        <v xml:space="preserve"> </v>
      </c>
      <c r="BU79" s="99" t="str">
        <f t="shared" si="44"/>
        <v xml:space="preserve"> </v>
      </c>
      <c r="BV79" s="99" t="str">
        <f t="shared" si="49"/>
        <v xml:space="preserve"> </v>
      </c>
      <c r="BW79" s="99" t="str">
        <f t="shared" si="49"/>
        <v xml:space="preserve"> </v>
      </c>
      <c r="BY79" s="22"/>
      <c r="CI79" s="28"/>
    </row>
    <row r="80" spans="1:87" s="26" customFormat="1" ht="24.95" customHeight="1" x14ac:dyDescent="0.25">
      <c r="A80" s="24"/>
      <c r="B80" s="338"/>
      <c r="C80" s="560"/>
      <c r="D80" s="561"/>
      <c r="E80" s="561"/>
      <c r="F80" s="562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188"/>
      <c r="V80" s="347" t="str">
        <f t="shared" si="50"/>
        <v xml:space="preserve"> </v>
      </c>
      <c r="W80" s="347" t="str">
        <f t="shared" si="51"/>
        <v xml:space="preserve"> </v>
      </c>
      <c r="X80" s="347" t="str">
        <f t="shared" si="52"/>
        <v xml:space="preserve"> </v>
      </c>
      <c r="Y80" s="347" t="str">
        <f t="shared" si="53"/>
        <v xml:space="preserve"> </v>
      </c>
      <c r="Z80" s="347" t="str">
        <f t="shared" si="54"/>
        <v xml:space="preserve"> </v>
      </c>
      <c r="AA80" s="347" t="str">
        <f t="shared" si="55"/>
        <v xml:space="preserve"> </v>
      </c>
      <c r="AB80" s="97" t="str">
        <f t="shared" si="56"/>
        <v xml:space="preserve"> </v>
      </c>
      <c r="AC80" s="349"/>
      <c r="AD80" s="349"/>
      <c r="AE80" s="349"/>
      <c r="AF80" s="349"/>
      <c r="AG80" s="349"/>
      <c r="AH80" s="349"/>
      <c r="AI80" s="349"/>
      <c r="AJ80" s="21"/>
      <c r="AK80" s="24"/>
      <c r="AL80" s="97" t="str">
        <f t="shared" si="57"/>
        <v xml:space="preserve"> </v>
      </c>
      <c r="AM80" s="69" t="str">
        <f t="shared" si="58"/>
        <v xml:space="preserve"> </v>
      </c>
      <c r="AN80" s="85" t="str">
        <f t="shared" si="59"/>
        <v xml:space="preserve"> </v>
      </c>
      <c r="AO80" s="70" t="str">
        <f t="shared" si="60"/>
        <v xml:space="preserve"> </v>
      </c>
      <c r="AP80" s="342"/>
      <c r="AQ80" s="214" t="str">
        <f t="shared" si="61"/>
        <v xml:space="preserve"> </v>
      </c>
      <c r="AR80" s="215" t="str">
        <f t="shared" si="62"/>
        <v xml:space="preserve"> </v>
      </c>
      <c r="AS80" s="216" t="str">
        <f t="shared" si="63"/>
        <v xml:space="preserve"> </v>
      </c>
      <c r="AT80" s="343"/>
      <c r="AU80" s="78" t="str">
        <f t="shared" si="64"/>
        <v xml:space="preserve"> </v>
      </c>
      <c r="AV80" s="87" t="str">
        <f t="shared" si="65"/>
        <v xml:space="preserve"> </v>
      </c>
      <c r="AW80" s="79" t="str">
        <f t="shared" si="66"/>
        <v xml:space="preserve"> </v>
      </c>
      <c r="AX80" s="344"/>
      <c r="AY80" s="80" t="str">
        <f t="shared" si="67"/>
        <v xml:space="preserve"> </v>
      </c>
      <c r="AZ80" s="88" t="str">
        <f t="shared" si="68"/>
        <v xml:space="preserve"> </v>
      </c>
      <c r="BA80" s="81" t="str">
        <f t="shared" si="69"/>
        <v xml:space="preserve"> </v>
      </c>
      <c r="BB80" s="345"/>
      <c r="BC80" s="210" t="str">
        <f t="shared" si="70"/>
        <v xml:space="preserve"> </v>
      </c>
      <c r="BD80" s="211" t="str">
        <f t="shared" si="71"/>
        <v xml:space="preserve"> </v>
      </c>
      <c r="BE80" s="212" t="str">
        <f t="shared" si="72"/>
        <v xml:space="preserve"> </v>
      </c>
      <c r="BF80" s="346"/>
      <c r="BG80" s="82" t="str">
        <f t="shared" si="73"/>
        <v xml:space="preserve"> </v>
      </c>
      <c r="BH80" s="89" t="str">
        <f t="shared" si="74"/>
        <v xml:space="preserve"> </v>
      </c>
      <c r="BI80" s="83" t="str">
        <f t="shared" si="75"/>
        <v xml:space="preserve"> </v>
      </c>
      <c r="BJ80" s="345"/>
      <c r="BK80" s="236" t="str">
        <f t="shared" si="76"/>
        <v xml:space="preserve"> </v>
      </c>
      <c r="BL80" s="237" t="str">
        <f t="shared" si="77"/>
        <v xml:space="preserve"> </v>
      </c>
      <c r="BM80" s="238" t="str">
        <f t="shared" si="78"/>
        <v xml:space="preserve"> </v>
      </c>
      <c r="BN80" s="345"/>
      <c r="BO80" s="27"/>
      <c r="BQ80" s="99" t="str">
        <f t="shared" si="48"/>
        <v xml:space="preserve"> </v>
      </c>
      <c r="BR80" s="99" t="str">
        <f t="shared" si="48"/>
        <v xml:space="preserve"> </v>
      </c>
      <c r="BS80" s="99" t="str">
        <f t="shared" si="48"/>
        <v xml:space="preserve"> </v>
      </c>
      <c r="BU80" s="99" t="str">
        <f t="shared" si="44"/>
        <v xml:space="preserve"> </v>
      </c>
      <c r="BV80" s="99" t="str">
        <f t="shared" si="49"/>
        <v xml:space="preserve"> </v>
      </c>
      <c r="BW80" s="99" t="str">
        <f t="shared" si="49"/>
        <v xml:space="preserve"> </v>
      </c>
      <c r="BY80" s="22"/>
      <c r="CI80" s="28"/>
    </row>
    <row r="81" spans="1:87" s="26" customFormat="1" ht="24.95" customHeight="1" x14ac:dyDescent="0.25">
      <c r="A81" s="24"/>
      <c r="B81" s="338"/>
      <c r="C81" s="560"/>
      <c r="D81" s="561"/>
      <c r="E81" s="561"/>
      <c r="F81" s="562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188"/>
      <c r="V81" s="347" t="str">
        <f t="shared" si="50"/>
        <v xml:space="preserve"> </v>
      </c>
      <c r="W81" s="347" t="str">
        <f t="shared" si="51"/>
        <v xml:space="preserve"> </v>
      </c>
      <c r="X81" s="347" t="str">
        <f t="shared" si="52"/>
        <v xml:space="preserve"> </v>
      </c>
      <c r="Y81" s="347" t="str">
        <f t="shared" si="53"/>
        <v xml:space="preserve"> </v>
      </c>
      <c r="Z81" s="347" t="str">
        <f t="shared" si="54"/>
        <v xml:space="preserve"> </v>
      </c>
      <c r="AA81" s="347" t="str">
        <f t="shared" si="55"/>
        <v xml:space="preserve"> </v>
      </c>
      <c r="AB81" s="97" t="str">
        <f t="shared" si="56"/>
        <v xml:space="preserve"> </v>
      </c>
      <c r="AC81" s="349"/>
      <c r="AD81" s="349"/>
      <c r="AE81" s="349"/>
      <c r="AF81" s="349"/>
      <c r="AG81" s="349"/>
      <c r="AH81" s="349"/>
      <c r="AI81" s="349"/>
      <c r="AJ81" s="21"/>
      <c r="AK81" s="24"/>
      <c r="AL81" s="97" t="str">
        <f t="shared" si="57"/>
        <v xml:space="preserve"> </v>
      </c>
      <c r="AM81" s="69" t="str">
        <f t="shared" si="58"/>
        <v xml:space="preserve"> </v>
      </c>
      <c r="AN81" s="85" t="str">
        <f t="shared" si="59"/>
        <v xml:space="preserve"> </v>
      </c>
      <c r="AO81" s="70" t="str">
        <f t="shared" si="60"/>
        <v xml:space="preserve"> </v>
      </c>
      <c r="AP81" s="342"/>
      <c r="AQ81" s="214" t="str">
        <f t="shared" si="61"/>
        <v xml:space="preserve"> </v>
      </c>
      <c r="AR81" s="215" t="str">
        <f t="shared" si="62"/>
        <v xml:space="preserve"> </v>
      </c>
      <c r="AS81" s="216" t="str">
        <f t="shared" si="63"/>
        <v xml:space="preserve"> </v>
      </c>
      <c r="AT81" s="343"/>
      <c r="AU81" s="78" t="str">
        <f t="shared" si="64"/>
        <v xml:space="preserve"> </v>
      </c>
      <c r="AV81" s="87" t="str">
        <f t="shared" si="65"/>
        <v xml:space="preserve"> </v>
      </c>
      <c r="AW81" s="79" t="str">
        <f t="shared" si="66"/>
        <v xml:space="preserve"> </v>
      </c>
      <c r="AX81" s="344"/>
      <c r="AY81" s="80" t="str">
        <f t="shared" si="67"/>
        <v xml:space="preserve"> </v>
      </c>
      <c r="AZ81" s="88" t="str">
        <f t="shared" si="68"/>
        <v xml:space="preserve"> </v>
      </c>
      <c r="BA81" s="81" t="str">
        <f t="shared" si="69"/>
        <v xml:space="preserve"> </v>
      </c>
      <c r="BB81" s="345"/>
      <c r="BC81" s="210" t="str">
        <f t="shared" si="70"/>
        <v xml:space="preserve"> </v>
      </c>
      <c r="BD81" s="211" t="str">
        <f t="shared" si="71"/>
        <v xml:space="preserve"> </v>
      </c>
      <c r="BE81" s="212" t="str">
        <f t="shared" si="72"/>
        <v xml:space="preserve"> </v>
      </c>
      <c r="BF81" s="346"/>
      <c r="BG81" s="82" t="str">
        <f t="shared" si="73"/>
        <v xml:space="preserve"> </v>
      </c>
      <c r="BH81" s="89" t="str">
        <f t="shared" si="74"/>
        <v xml:space="preserve"> </v>
      </c>
      <c r="BI81" s="83" t="str">
        <f t="shared" si="75"/>
        <v xml:space="preserve"> </v>
      </c>
      <c r="BJ81" s="345"/>
      <c r="BK81" s="236" t="str">
        <f t="shared" si="76"/>
        <v xml:space="preserve"> </v>
      </c>
      <c r="BL81" s="237" t="str">
        <f t="shared" si="77"/>
        <v xml:space="preserve"> </v>
      </c>
      <c r="BM81" s="238" t="str">
        <f t="shared" si="78"/>
        <v xml:space="preserve"> </v>
      </c>
      <c r="BN81" s="345"/>
      <c r="BO81" s="27"/>
      <c r="BQ81" s="99" t="str">
        <f t="shared" si="48"/>
        <v xml:space="preserve"> </v>
      </c>
      <c r="BR81" s="99" t="str">
        <f t="shared" si="48"/>
        <v xml:space="preserve"> </v>
      </c>
      <c r="BS81" s="99" t="str">
        <f t="shared" si="48"/>
        <v xml:space="preserve"> </v>
      </c>
      <c r="BU81" s="99" t="str">
        <f t="shared" si="44"/>
        <v xml:space="preserve"> </v>
      </c>
      <c r="BV81" s="99" t="str">
        <f t="shared" si="49"/>
        <v xml:space="preserve"> </v>
      </c>
      <c r="BW81" s="99" t="str">
        <f t="shared" si="49"/>
        <v xml:space="preserve"> </v>
      </c>
      <c r="BY81" s="22"/>
      <c r="CI81" s="28"/>
    </row>
    <row r="82" spans="1:87" s="26" customFormat="1" ht="24.95" customHeight="1" x14ac:dyDescent="0.25">
      <c r="A82" s="24"/>
      <c r="B82" s="338"/>
      <c r="C82" s="560"/>
      <c r="D82" s="561"/>
      <c r="E82" s="561"/>
      <c r="F82" s="562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188"/>
      <c r="V82" s="347" t="str">
        <f t="shared" si="50"/>
        <v xml:space="preserve"> </v>
      </c>
      <c r="W82" s="347" t="str">
        <f t="shared" si="51"/>
        <v xml:space="preserve"> </v>
      </c>
      <c r="X82" s="347" t="str">
        <f t="shared" si="52"/>
        <v xml:space="preserve"> </v>
      </c>
      <c r="Y82" s="347" t="str">
        <f t="shared" si="53"/>
        <v xml:space="preserve"> </v>
      </c>
      <c r="Z82" s="347" t="str">
        <f t="shared" si="54"/>
        <v xml:space="preserve"> </v>
      </c>
      <c r="AA82" s="347" t="str">
        <f t="shared" si="55"/>
        <v xml:space="preserve"> </v>
      </c>
      <c r="AB82" s="97" t="str">
        <f t="shared" si="56"/>
        <v xml:space="preserve"> </v>
      </c>
      <c r="AC82" s="349"/>
      <c r="AD82" s="349"/>
      <c r="AE82" s="349"/>
      <c r="AF82" s="349"/>
      <c r="AG82" s="349"/>
      <c r="AH82" s="349"/>
      <c r="AI82" s="349"/>
      <c r="AJ82" s="21"/>
      <c r="AK82" s="24"/>
      <c r="AL82" s="97" t="str">
        <f t="shared" si="57"/>
        <v xml:space="preserve"> </v>
      </c>
      <c r="AM82" s="69" t="str">
        <f t="shared" si="58"/>
        <v xml:space="preserve"> </v>
      </c>
      <c r="AN82" s="85" t="str">
        <f t="shared" si="59"/>
        <v xml:space="preserve"> </v>
      </c>
      <c r="AO82" s="70" t="str">
        <f t="shared" si="60"/>
        <v xml:space="preserve"> </v>
      </c>
      <c r="AP82" s="342"/>
      <c r="AQ82" s="214" t="str">
        <f t="shared" si="61"/>
        <v xml:space="preserve"> </v>
      </c>
      <c r="AR82" s="215" t="str">
        <f t="shared" si="62"/>
        <v xml:space="preserve"> </v>
      </c>
      <c r="AS82" s="216" t="str">
        <f t="shared" si="63"/>
        <v xml:space="preserve"> </v>
      </c>
      <c r="AT82" s="343"/>
      <c r="AU82" s="78" t="str">
        <f t="shared" si="64"/>
        <v xml:space="preserve"> </v>
      </c>
      <c r="AV82" s="87" t="str">
        <f t="shared" si="65"/>
        <v xml:space="preserve"> </v>
      </c>
      <c r="AW82" s="79" t="str">
        <f t="shared" si="66"/>
        <v xml:space="preserve"> </v>
      </c>
      <c r="AX82" s="344"/>
      <c r="AY82" s="80" t="str">
        <f t="shared" si="67"/>
        <v xml:space="preserve"> </v>
      </c>
      <c r="AZ82" s="88" t="str">
        <f t="shared" si="68"/>
        <v xml:space="preserve"> </v>
      </c>
      <c r="BA82" s="81" t="str">
        <f t="shared" si="69"/>
        <v xml:space="preserve"> </v>
      </c>
      <c r="BB82" s="345"/>
      <c r="BC82" s="210" t="str">
        <f t="shared" si="70"/>
        <v xml:space="preserve"> </v>
      </c>
      <c r="BD82" s="211" t="str">
        <f t="shared" si="71"/>
        <v xml:space="preserve"> </v>
      </c>
      <c r="BE82" s="212" t="str">
        <f t="shared" si="72"/>
        <v xml:space="preserve"> </v>
      </c>
      <c r="BF82" s="346"/>
      <c r="BG82" s="82" t="str">
        <f t="shared" si="73"/>
        <v xml:space="preserve"> </v>
      </c>
      <c r="BH82" s="89" t="str">
        <f t="shared" si="74"/>
        <v xml:space="preserve"> </v>
      </c>
      <c r="BI82" s="83" t="str">
        <f t="shared" si="75"/>
        <v xml:space="preserve"> </v>
      </c>
      <c r="BJ82" s="345"/>
      <c r="BK82" s="236" t="str">
        <f t="shared" si="76"/>
        <v xml:space="preserve"> </v>
      </c>
      <c r="BL82" s="237" t="str">
        <f t="shared" si="77"/>
        <v xml:space="preserve"> </v>
      </c>
      <c r="BM82" s="238" t="str">
        <f t="shared" si="78"/>
        <v xml:space="preserve"> </v>
      </c>
      <c r="BN82" s="345"/>
      <c r="BO82" s="27"/>
      <c r="BQ82" s="99" t="str">
        <f t="shared" si="48"/>
        <v xml:space="preserve"> </v>
      </c>
      <c r="BR82" s="99" t="str">
        <f t="shared" si="48"/>
        <v xml:space="preserve"> </v>
      </c>
      <c r="BS82" s="99" t="str">
        <f t="shared" si="48"/>
        <v xml:space="preserve"> </v>
      </c>
      <c r="BU82" s="99" t="str">
        <f t="shared" si="44"/>
        <v xml:space="preserve"> </v>
      </c>
      <c r="BV82" s="99" t="str">
        <f t="shared" si="49"/>
        <v xml:space="preserve"> </v>
      </c>
      <c r="BW82" s="99" t="str">
        <f t="shared" si="49"/>
        <v xml:space="preserve"> </v>
      </c>
      <c r="BY82" s="22"/>
      <c r="CI82" s="28"/>
    </row>
    <row r="83" spans="1:87" s="26" customFormat="1" ht="24.95" customHeight="1" x14ac:dyDescent="0.25">
      <c r="A83" s="24"/>
      <c r="B83" s="338"/>
      <c r="C83" s="560"/>
      <c r="D83" s="561"/>
      <c r="E83" s="561"/>
      <c r="F83" s="562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49"/>
      <c r="U83" s="188"/>
      <c r="V83" s="347" t="str">
        <f t="shared" si="50"/>
        <v xml:space="preserve"> </v>
      </c>
      <c r="W83" s="347" t="str">
        <f t="shared" si="51"/>
        <v xml:space="preserve"> </v>
      </c>
      <c r="X83" s="347" t="str">
        <f t="shared" si="52"/>
        <v xml:space="preserve"> </v>
      </c>
      <c r="Y83" s="347" t="str">
        <f t="shared" si="53"/>
        <v xml:space="preserve"> </v>
      </c>
      <c r="Z83" s="347" t="str">
        <f t="shared" si="54"/>
        <v xml:space="preserve"> </v>
      </c>
      <c r="AA83" s="347" t="str">
        <f t="shared" si="55"/>
        <v xml:space="preserve"> </v>
      </c>
      <c r="AB83" s="97" t="str">
        <f t="shared" si="56"/>
        <v xml:space="preserve"> </v>
      </c>
      <c r="AC83" s="349"/>
      <c r="AD83" s="349"/>
      <c r="AE83" s="349"/>
      <c r="AF83" s="349"/>
      <c r="AG83" s="349"/>
      <c r="AH83" s="349"/>
      <c r="AI83" s="349"/>
      <c r="AJ83" s="21"/>
      <c r="AK83" s="24"/>
      <c r="AL83" s="97" t="str">
        <f t="shared" si="57"/>
        <v xml:space="preserve"> </v>
      </c>
      <c r="AM83" s="69" t="str">
        <f t="shared" si="58"/>
        <v xml:space="preserve"> </v>
      </c>
      <c r="AN83" s="85" t="str">
        <f t="shared" si="59"/>
        <v xml:space="preserve"> </v>
      </c>
      <c r="AO83" s="70" t="str">
        <f t="shared" si="60"/>
        <v xml:space="preserve"> </v>
      </c>
      <c r="AP83" s="342"/>
      <c r="AQ83" s="214" t="str">
        <f t="shared" si="61"/>
        <v xml:space="preserve"> </v>
      </c>
      <c r="AR83" s="215" t="str">
        <f t="shared" si="62"/>
        <v xml:space="preserve"> </v>
      </c>
      <c r="AS83" s="216" t="str">
        <f t="shared" si="63"/>
        <v xml:space="preserve"> </v>
      </c>
      <c r="AT83" s="343"/>
      <c r="AU83" s="78" t="str">
        <f t="shared" si="64"/>
        <v xml:space="preserve"> </v>
      </c>
      <c r="AV83" s="87" t="str">
        <f t="shared" si="65"/>
        <v xml:space="preserve"> </v>
      </c>
      <c r="AW83" s="79" t="str">
        <f t="shared" si="66"/>
        <v xml:space="preserve"> </v>
      </c>
      <c r="AX83" s="344"/>
      <c r="AY83" s="80" t="str">
        <f t="shared" si="67"/>
        <v xml:space="preserve"> </v>
      </c>
      <c r="AZ83" s="88" t="str">
        <f t="shared" si="68"/>
        <v xml:space="preserve"> </v>
      </c>
      <c r="BA83" s="81" t="str">
        <f t="shared" si="69"/>
        <v xml:space="preserve"> </v>
      </c>
      <c r="BB83" s="345"/>
      <c r="BC83" s="210" t="str">
        <f t="shared" si="70"/>
        <v xml:space="preserve"> </v>
      </c>
      <c r="BD83" s="211" t="str">
        <f t="shared" si="71"/>
        <v xml:space="preserve"> </v>
      </c>
      <c r="BE83" s="212" t="str">
        <f t="shared" si="72"/>
        <v xml:space="preserve"> </v>
      </c>
      <c r="BF83" s="346"/>
      <c r="BG83" s="82" t="str">
        <f t="shared" si="73"/>
        <v xml:space="preserve"> </v>
      </c>
      <c r="BH83" s="89" t="str">
        <f t="shared" si="74"/>
        <v xml:space="preserve"> </v>
      </c>
      <c r="BI83" s="83" t="str">
        <f t="shared" si="75"/>
        <v xml:space="preserve"> </v>
      </c>
      <c r="BJ83" s="345"/>
      <c r="BK83" s="236" t="str">
        <f t="shared" si="76"/>
        <v xml:space="preserve"> </v>
      </c>
      <c r="BL83" s="237" t="str">
        <f t="shared" si="77"/>
        <v xml:space="preserve"> </v>
      </c>
      <c r="BM83" s="238" t="str">
        <f t="shared" si="78"/>
        <v xml:space="preserve"> </v>
      </c>
      <c r="BN83" s="345"/>
      <c r="BO83" s="27"/>
      <c r="BQ83" s="99" t="str">
        <f t="shared" si="48"/>
        <v xml:space="preserve"> </v>
      </c>
      <c r="BR83" s="99" t="str">
        <f t="shared" si="48"/>
        <v xml:space="preserve"> </v>
      </c>
      <c r="BS83" s="99" t="str">
        <f t="shared" si="48"/>
        <v xml:space="preserve"> </v>
      </c>
      <c r="BU83" s="99" t="str">
        <f t="shared" si="44"/>
        <v xml:space="preserve"> </v>
      </c>
      <c r="BV83" s="99" t="str">
        <f t="shared" si="49"/>
        <v xml:space="preserve"> </v>
      </c>
      <c r="BW83" s="99" t="str">
        <f t="shared" si="49"/>
        <v xml:space="preserve"> </v>
      </c>
      <c r="BY83" s="22"/>
      <c r="CI83" s="28"/>
    </row>
    <row r="84" spans="1:87" s="26" customFormat="1" ht="24.95" customHeight="1" x14ac:dyDescent="0.25">
      <c r="A84" s="24"/>
      <c r="B84" s="338"/>
      <c r="C84" s="560"/>
      <c r="D84" s="561"/>
      <c r="E84" s="561"/>
      <c r="F84" s="562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188"/>
      <c r="V84" s="347" t="str">
        <f t="shared" si="50"/>
        <v xml:space="preserve"> </v>
      </c>
      <c r="W84" s="347" t="str">
        <f t="shared" si="51"/>
        <v xml:space="preserve"> </v>
      </c>
      <c r="X84" s="347" t="str">
        <f t="shared" si="52"/>
        <v xml:space="preserve"> </v>
      </c>
      <c r="Y84" s="347" t="str">
        <f t="shared" si="53"/>
        <v xml:space="preserve"> </v>
      </c>
      <c r="Z84" s="347" t="str">
        <f t="shared" si="54"/>
        <v xml:space="preserve"> </v>
      </c>
      <c r="AA84" s="347" t="str">
        <f t="shared" si="55"/>
        <v xml:space="preserve"> </v>
      </c>
      <c r="AB84" s="97" t="str">
        <f t="shared" si="56"/>
        <v xml:space="preserve"> </v>
      </c>
      <c r="AC84" s="349"/>
      <c r="AD84" s="349"/>
      <c r="AE84" s="349"/>
      <c r="AF84" s="349"/>
      <c r="AG84" s="349"/>
      <c r="AH84" s="349"/>
      <c r="AI84" s="349"/>
      <c r="AJ84" s="21"/>
      <c r="AK84" s="24"/>
      <c r="AL84" s="97" t="str">
        <f t="shared" si="57"/>
        <v xml:space="preserve"> </v>
      </c>
      <c r="AM84" s="69" t="str">
        <f t="shared" si="58"/>
        <v xml:space="preserve"> </v>
      </c>
      <c r="AN84" s="85" t="str">
        <f t="shared" si="59"/>
        <v xml:space="preserve"> </v>
      </c>
      <c r="AO84" s="70" t="str">
        <f t="shared" si="60"/>
        <v xml:space="preserve"> </v>
      </c>
      <c r="AP84" s="342"/>
      <c r="AQ84" s="214" t="str">
        <f t="shared" si="61"/>
        <v xml:space="preserve"> </v>
      </c>
      <c r="AR84" s="215" t="str">
        <f t="shared" si="62"/>
        <v xml:space="preserve"> </v>
      </c>
      <c r="AS84" s="216" t="str">
        <f t="shared" si="63"/>
        <v xml:space="preserve"> </v>
      </c>
      <c r="AT84" s="343"/>
      <c r="AU84" s="78" t="str">
        <f t="shared" si="64"/>
        <v xml:space="preserve"> </v>
      </c>
      <c r="AV84" s="87" t="str">
        <f t="shared" si="65"/>
        <v xml:space="preserve"> </v>
      </c>
      <c r="AW84" s="79" t="str">
        <f t="shared" si="66"/>
        <v xml:space="preserve"> </v>
      </c>
      <c r="AX84" s="344"/>
      <c r="AY84" s="80" t="str">
        <f t="shared" si="67"/>
        <v xml:space="preserve"> </v>
      </c>
      <c r="AZ84" s="88" t="str">
        <f t="shared" si="68"/>
        <v xml:space="preserve"> </v>
      </c>
      <c r="BA84" s="81" t="str">
        <f t="shared" si="69"/>
        <v xml:space="preserve"> </v>
      </c>
      <c r="BB84" s="345"/>
      <c r="BC84" s="210" t="str">
        <f t="shared" si="70"/>
        <v xml:space="preserve"> </v>
      </c>
      <c r="BD84" s="211" t="str">
        <f t="shared" si="71"/>
        <v xml:space="preserve"> </v>
      </c>
      <c r="BE84" s="212" t="str">
        <f t="shared" si="72"/>
        <v xml:space="preserve"> </v>
      </c>
      <c r="BF84" s="346"/>
      <c r="BG84" s="82" t="str">
        <f t="shared" si="73"/>
        <v xml:space="preserve"> </v>
      </c>
      <c r="BH84" s="89" t="str">
        <f t="shared" si="74"/>
        <v xml:space="preserve"> </v>
      </c>
      <c r="BI84" s="83" t="str">
        <f t="shared" si="75"/>
        <v xml:space="preserve"> </v>
      </c>
      <c r="BJ84" s="345"/>
      <c r="BK84" s="236" t="str">
        <f t="shared" si="76"/>
        <v xml:space="preserve"> </v>
      </c>
      <c r="BL84" s="237" t="str">
        <f t="shared" si="77"/>
        <v xml:space="preserve"> </v>
      </c>
      <c r="BM84" s="238" t="str">
        <f t="shared" si="78"/>
        <v xml:space="preserve"> </v>
      </c>
      <c r="BN84" s="345"/>
      <c r="BO84" s="27"/>
      <c r="BQ84" s="99" t="str">
        <f t="shared" si="48"/>
        <v xml:space="preserve"> </v>
      </c>
      <c r="BR84" s="99" t="str">
        <f t="shared" si="48"/>
        <v xml:space="preserve"> </v>
      </c>
      <c r="BS84" s="99" t="str">
        <f t="shared" si="48"/>
        <v xml:space="preserve"> </v>
      </c>
      <c r="BU84" s="99" t="str">
        <f t="shared" si="44"/>
        <v xml:space="preserve"> </v>
      </c>
      <c r="BV84" s="99" t="str">
        <f t="shared" si="49"/>
        <v xml:space="preserve"> </v>
      </c>
      <c r="BW84" s="99" t="str">
        <f t="shared" si="49"/>
        <v xml:space="preserve"> </v>
      </c>
      <c r="BY84" s="22"/>
      <c r="CI84" s="28"/>
    </row>
    <row r="85" spans="1:87" s="26" customFormat="1" ht="24.95" customHeight="1" x14ac:dyDescent="0.25">
      <c r="A85" s="24"/>
      <c r="B85" s="338"/>
      <c r="C85" s="560"/>
      <c r="D85" s="561"/>
      <c r="E85" s="561"/>
      <c r="F85" s="562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188"/>
      <c r="V85" s="347" t="str">
        <f t="shared" si="50"/>
        <v xml:space="preserve"> </v>
      </c>
      <c r="W85" s="347" t="str">
        <f t="shared" si="51"/>
        <v xml:space="preserve"> </v>
      </c>
      <c r="X85" s="347" t="str">
        <f t="shared" si="52"/>
        <v xml:space="preserve"> </v>
      </c>
      <c r="Y85" s="347" t="str">
        <f t="shared" si="53"/>
        <v xml:space="preserve"> </v>
      </c>
      <c r="Z85" s="347" t="str">
        <f t="shared" si="54"/>
        <v xml:space="preserve"> </v>
      </c>
      <c r="AA85" s="347" t="str">
        <f t="shared" si="55"/>
        <v xml:space="preserve"> </v>
      </c>
      <c r="AB85" s="97" t="str">
        <f t="shared" si="56"/>
        <v xml:space="preserve"> </v>
      </c>
      <c r="AC85" s="349"/>
      <c r="AD85" s="349"/>
      <c r="AE85" s="349"/>
      <c r="AF85" s="349"/>
      <c r="AG85" s="349"/>
      <c r="AH85" s="349"/>
      <c r="AI85" s="349"/>
      <c r="AJ85" s="21"/>
      <c r="AK85" s="24"/>
      <c r="AL85" s="97" t="str">
        <f t="shared" si="57"/>
        <v xml:space="preserve"> </v>
      </c>
      <c r="AM85" s="69" t="str">
        <f t="shared" si="58"/>
        <v xml:space="preserve"> </v>
      </c>
      <c r="AN85" s="85" t="str">
        <f t="shared" si="59"/>
        <v xml:space="preserve"> </v>
      </c>
      <c r="AO85" s="70" t="str">
        <f t="shared" si="60"/>
        <v xml:space="preserve"> </v>
      </c>
      <c r="AP85" s="342"/>
      <c r="AQ85" s="214" t="str">
        <f t="shared" si="61"/>
        <v xml:space="preserve"> </v>
      </c>
      <c r="AR85" s="215" t="str">
        <f t="shared" si="62"/>
        <v xml:space="preserve"> </v>
      </c>
      <c r="AS85" s="216" t="str">
        <f t="shared" si="63"/>
        <v xml:space="preserve"> </v>
      </c>
      <c r="AT85" s="343"/>
      <c r="AU85" s="78" t="str">
        <f t="shared" si="64"/>
        <v xml:space="preserve"> </v>
      </c>
      <c r="AV85" s="87" t="str">
        <f t="shared" si="65"/>
        <v xml:space="preserve"> </v>
      </c>
      <c r="AW85" s="79" t="str">
        <f t="shared" si="66"/>
        <v xml:space="preserve"> </v>
      </c>
      <c r="AX85" s="344"/>
      <c r="AY85" s="80" t="str">
        <f t="shared" si="67"/>
        <v xml:space="preserve"> </v>
      </c>
      <c r="AZ85" s="88" t="str">
        <f t="shared" si="68"/>
        <v xml:space="preserve"> </v>
      </c>
      <c r="BA85" s="81" t="str">
        <f t="shared" si="69"/>
        <v xml:space="preserve"> </v>
      </c>
      <c r="BB85" s="345"/>
      <c r="BC85" s="210" t="str">
        <f t="shared" si="70"/>
        <v xml:space="preserve"> </v>
      </c>
      <c r="BD85" s="211" t="str">
        <f t="shared" si="71"/>
        <v xml:space="preserve"> </v>
      </c>
      <c r="BE85" s="212" t="str">
        <f t="shared" si="72"/>
        <v xml:space="preserve"> </v>
      </c>
      <c r="BF85" s="346"/>
      <c r="BG85" s="82" t="str">
        <f t="shared" si="73"/>
        <v xml:space="preserve"> </v>
      </c>
      <c r="BH85" s="89" t="str">
        <f t="shared" si="74"/>
        <v xml:space="preserve"> </v>
      </c>
      <c r="BI85" s="83" t="str">
        <f t="shared" si="75"/>
        <v xml:space="preserve"> </v>
      </c>
      <c r="BJ85" s="345"/>
      <c r="BK85" s="236" t="str">
        <f t="shared" si="76"/>
        <v xml:space="preserve"> </v>
      </c>
      <c r="BL85" s="237" t="str">
        <f t="shared" si="77"/>
        <v xml:space="preserve"> </v>
      </c>
      <c r="BM85" s="238" t="str">
        <f t="shared" si="78"/>
        <v xml:space="preserve"> </v>
      </c>
      <c r="BN85" s="345"/>
      <c r="BO85" s="27"/>
      <c r="BQ85" s="99" t="str">
        <f t="shared" si="48"/>
        <v xml:space="preserve"> </v>
      </c>
      <c r="BR85" s="99" t="str">
        <f t="shared" si="48"/>
        <v xml:space="preserve"> </v>
      </c>
      <c r="BS85" s="99" t="str">
        <f t="shared" si="48"/>
        <v xml:space="preserve"> </v>
      </c>
      <c r="BU85" s="99" t="str">
        <f t="shared" si="44"/>
        <v xml:space="preserve"> </v>
      </c>
      <c r="BV85" s="99" t="str">
        <f t="shared" si="49"/>
        <v xml:space="preserve"> </v>
      </c>
      <c r="BW85" s="99" t="str">
        <f t="shared" si="49"/>
        <v xml:space="preserve"> </v>
      </c>
      <c r="BY85" s="22"/>
      <c r="CI85" s="28"/>
    </row>
    <row r="86" spans="1:87" s="26" customFormat="1" ht="24.95" customHeight="1" x14ac:dyDescent="0.25">
      <c r="A86" s="24"/>
      <c r="B86" s="338"/>
      <c r="C86" s="560"/>
      <c r="D86" s="561"/>
      <c r="E86" s="561"/>
      <c r="F86" s="562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188"/>
      <c r="V86" s="347" t="str">
        <f t="shared" si="50"/>
        <v xml:space="preserve"> </v>
      </c>
      <c r="W86" s="347" t="str">
        <f t="shared" si="51"/>
        <v xml:space="preserve"> </v>
      </c>
      <c r="X86" s="347" t="str">
        <f t="shared" si="52"/>
        <v xml:space="preserve"> </v>
      </c>
      <c r="Y86" s="347" t="str">
        <f t="shared" si="53"/>
        <v xml:space="preserve"> </v>
      </c>
      <c r="Z86" s="347" t="str">
        <f t="shared" si="54"/>
        <v xml:space="preserve"> </v>
      </c>
      <c r="AA86" s="347" t="str">
        <f t="shared" si="55"/>
        <v xml:space="preserve"> </v>
      </c>
      <c r="AB86" s="97" t="str">
        <f t="shared" si="56"/>
        <v xml:space="preserve"> </v>
      </c>
      <c r="AC86" s="349"/>
      <c r="AD86" s="349"/>
      <c r="AE86" s="349"/>
      <c r="AF86" s="349"/>
      <c r="AG86" s="349"/>
      <c r="AH86" s="349"/>
      <c r="AI86" s="349"/>
      <c r="AJ86" s="21"/>
      <c r="AK86" s="24"/>
      <c r="AL86" s="97" t="str">
        <f t="shared" si="57"/>
        <v xml:space="preserve"> </v>
      </c>
      <c r="AM86" s="69" t="str">
        <f t="shared" si="58"/>
        <v xml:space="preserve"> </v>
      </c>
      <c r="AN86" s="85" t="str">
        <f t="shared" si="59"/>
        <v xml:space="preserve"> </v>
      </c>
      <c r="AO86" s="70" t="str">
        <f t="shared" si="60"/>
        <v xml:space="preserve"> </v>
      </c>
      <c r="AP86" s="342"/>
      <c r="AQ86" s="214" t="str">
        <f t="shared" si="61"/>
        <v xml:space="preserve"> </v>
      </c>
      <c r="AR86" s="215" t="str">
        <f t="shared" si="62"/>
        <v xml:space="preserve"> </v>
      </c>
      <c r="AS86" s="216" t="str">
        <f t="shared" si="63"/>
        <v xml:space="preserve"> </v>
      </c>
      <c r="AT86" s="343"/>
      <c r="AU86" s="78" t="str">
        <f t="shared" si="64"/>
        <v xml:space="preserve"> </v>
      </c>
      <c r="AV86" s="87" t="str">
        <f t="shared" si="65"/>
        <v xml:space="preserve"> </v>
      </c>
      <c r="AW86" s="79" t="str">
        <f t="shared" si="66"/>
        <v xml:space="preserve"> </v>
      </c>
      <c r="AX86" s="344"/>
      <c r="AY86" s="80" t="str">
        <f t="shared" si="67"/>
        <v xml:space="preserve"> </v>
      </c>
      <c r="AZ86" s="88" t="str">
        <f t="shared" si="68"/>
        <v xml:space="preserve"> </v>
      </c>
      <c r="BA86" s="81" t="str">
        <f t="shared" si="69"/>
        <v xml:space="preserve"> </v>
      </c>
      <c r="BB86" s="345"/>
      <c r="BC86" s="210" t="str">
        <f t="shared" si="70"/>
        <v xml:space="preserve"> </v>
      </c>
      <c r="BD86" s="211" t="str">
        <f t="shared" si="71"/>
        <v xml:space="preserve"> </v>
      </c>
      <c r="BE86" s="212" t="str">
        <f t="shared" si="72"/>
        <v xml:space="preserve"> </v>
      </c>
      <c r="BF86" s="346"/>
      <c r="BG86" s="82" t="str">
        <f t="shared" si="73"/>
        <v xml:space="preserve"> </v>
      </c>
      <c r="BH86" s="89" t="str">
        <f t="shared" si="74"/>
        <v xml:space="preserve"> </v>
      </c>
      <c r="BI86" s="83" t="str">
        <f t="shared" si="75"/>
        <v xml:space="preserve"> </v>
      </c>
      <c r="BJ86" s="345"/>
      <c r="BK86" s="236" t="str">
        <f t="shared" si="76"/>
        <v xml:space="preserve"> </v>
      </c>
      <c r="BL86" s="237" t="str">
        <f t="shared" si="77"/>
        <v xml:space="preserve"> </v>
      </c>
      <c r="BM86" s="238" t="str">
        <f t="shared" si="78"/>
        <v xml:space="preserve"> </v>
      </c>
      <c r="BN86" s="345"/>
      <c r="BO86" s="27"/>
      <c r="BQ86" s="99" t="str">
        <f t="shared" si="48"/>
        <v xml:space="preserve"> </v>
      </c>
      <c r="BR86" s="99" t="str">
        <f t="shared" si="48"/>
        <v xml:space="preserve"> </v>
      </c>
      <c r="BS86" s="99" t="str">
        <f t="shared" si="48"/>
        <v xml:space="preserve"> </v>
      </c>
      <c r="BU86" s="99" t="str">
        <f t="shared" si="44"/>
        <v xml:space="preserve"> </v>
      </c>
      <c r="BV86" s="99" t="str">
        <f t="shared" si="49"/>
        <v xml:space="preserve"> </v>
      </c>
      <c r="BW86" s="99" t="str">
        <f t="shared" si="49"/>
        <v xml:space="preserve"> </v>
      </c>
      <c r="BY86" s="22"/>
      <c r="CI86" s="28"/>
    </row>
    <row r="87" spans="1:87" s="26" customFormat="1" ht="24.95" customHeight="1" x14ac:dyDescent="0.25">
      <c r="A87" s="24"/>
      <c r="B87" s="338"/>
      <c r="C87" s="560"/>
      <c r="D87" s="561"/>
      <c r="E87" s="561"/>
      <c r="F87" s="562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R87" s="349"/>
      <c r="S87" s="349"/>
      <c r="T87" s="349"/>
      <c r="U87" s="188"/>
      <c r="V87" s="347" t="str">
        <f t="shared" si="50"/>
        <v xml:space="preserve"> </v>
      </c>
      <c r="W87" s="347" t="str">
        <f t="shared" si="51"/>
        <v xml:space="preserve"> </v>
      </c>
      <c r="X87" s="347" t="str">
        <f t="shared" si="52"/>
        <v xml:space="preserve"> </v>
      </c>
      <c r="Y87" s="347" t="str">
        <f t="shared" si="53"/>
        <v xml:space="preserve"> </v>
      </c>
      <c r="Z87" s="347" t="str">
        <f t="shared" si="54"/>
        <v xml:space="preserve"> </v>
      </c>
      <c r="AA87" s="347" t="str">
        <f t="shared" si="55"/>
        <v xml:space="preserve"> </v>
      </c>
      <c r="AB87" s="97" t="str">
        <f t="shared" si="56"/>
        <v xml:space="preserve"> </v>
      </c>
      <c r="AC87" s="349"/>
      <c r="AD87" s="349"/>
      <c r="AE87" s="349"/>
      <c r="AF87" s="349"/>
      <c r="AG87" s="349"/>
      <c r="AH87" s="349"/>
      <c r="AI87" s="349"/>
      <c r="AJ87" s="21"/>
      <c r="AK87" s="24"/>
      <c r="AL87" s="97" t="str">
        <f t="shared" si="57"/>
        <v xml:space="preserve"> </v>
      </c>
      <c r="AM87" s="69" t="str">
        <f t="shared" si="58"/>
        <v xml:space="preserve"> </v>
      </c>
      <c r="AN87" s="85" t="str">
        <f t="shared" si="59"/>
        <v xml:space="preserve"> </v>
      </c>
      <c r="AO87" s="70" t="str">
        <f t="shared" si="60"/>
        <v xml:space="preserve"> </v>
      </c>
      <c r="AP87" s="342"/>
      <c r="AQ87" s="214" t="str">
        <f t="shared" si="61"/>
        <v xml:space="preserve"> </v>
      </c>
      <c r="AR87" s="215" t="str">
        <f t="shared" si="62"/>
        <v xml:space="preserve"> </v>
      </c>
      <c r="AS87" s="216" t="str">
        <f t="shared" si="63"/>
        <v xml:space="preserve"> </v>
      </c>
      <c r="AT87" s="343"/>
      <c r="AU87" s="78" t="str">
        <f t="shared" si="64"/>
        <v xml:space="preserve"> </v>
      </c>
      <c r="AV87" s="87" t="str">
        <f t="shared" si="65"/>
        <v xml:space="preserve"> </v>
      </c>
      <c r="AW87" s="79" t="str">
        <f t="shared" si="66"/>
        <v xml:space="preserve"> </v>
      </c>
      <c r="AX87" s="344"/>
      <c r="AY87" s="80" t="str">
        <f t="shared" si="67"/>
        <v xml:space="preserve"> </v>
      </c>
      <c r="AZ87" s="88" t="str">
        <f t="shared" si="68"/>
        <v xml:space="preserve"> </v>
      </c>
      <c r="BA87" s="81" t="str">
        <f t="shared" si="69"/>
        <v xml:space="preserve"> </v>
      </c>
      <c r="BB87" s="345"/>
      <c r="BC87" s="210" t="str">
        <f t="shared" si="70"/>
        <v xml:space="preserve"> </v>
      </c>
      <c r="BD87" s="211" t="str">
        <f t="shared" si="71"/>
        <v xml:space="preserve"> </v>
      </c>
      <c r="BE87" s="212" t="str">
        <f t="shared" si="72"/>
        <v xml:space="preserve"> </v>
      </c>
      <c r="BF87" s="346"/>
      <c r="BG87" s="82" t="str">
        <f t="shared" si="73"/>
        <v xml:space="preserve"> </v>
      </c>
      <c r="BH87" s="89" t="str">
        <f t="shared" si="74"/>
        <v xml:space="preserve"> </v>
      </c>
      <c r="BI87" s="83" t="str">
        <f t="shared" si="75"/>
        <v xml:space="preserve"> </v>
      </c>
      <c r="BJ87" s="345"/>
      <c r="BK87" s="236" t="str">
        <f t="shared" si="76"/>
        <v xml:space="preserve"> </v>
      </c>
      <c r="BL87" s="237" t="str">
        <f t="shared" si="77"/>
        <v xml:space="preserve"> </v>
      </c>
      <c r="BM87" s="238" t="str">
        <f t="shared" si="78"/>
        <v xml:space="preserve"> </v>
      </c>
      <c r="BN87" s="345"/>
      <c r="BO87" s="27"/>
      <c r="BQ87" s="99" t="str">
        <f t="shared" si="48"/>
        <v xml:space="preserve"> </v>
      </c>
      <c r="BR87" s="99" t="str">
        <f t="shared" si="48"/>
        <v xml:space="preserve"> </v>
      </c>
      <c r="BS87" s="99" t="str">
        <f t="shared" si="48"/>
        <v xml:space="preserve"> </v>
      </c>
      <c r="BU87" s="99" t="str">
        <f t="shared" si="44"/>
        <v xml:space="preserve"> </v>
      </c>
      <c r="BV87" s="99" t="str">
        <f t="shared" si="49"/>
        <v xml:space="preserve"> </v>
      </c>
      <c r="BW87" s="99" t="str">
        <f t="shared" si="49"/>
        <v xml:space="preserve"> </v>
      </c>
      <c r="BY87" s="22"/>
      <c r="CI87" s="28"/>
    </row>
    <row r="88" spans="1:87" s="26" customFormat="1" ht="24.95" customHeight="1" x14ac:dyDescent="0.25">
      <c r="A88" s="24"/>
      <c r="B88" s="338"/>
      <c r="C88" s="560"/>
      <c r="D88" s="561"/>
      <c r="E88" s="561"/>
      <c r="F88" s="562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R88" s="349"/>
      <c r="S88" s="349"/>
      <c r="T88" s="349"/>
      <c r="U88" s="188"/>
      <c r="V88" s="347" t="str">
        <f t="shared" si="50"/>
        <v xml:space="preserve"> </v>
      </c>
      <c r="W88" s="347" t="str">
        <f t="shared" si="51"/>
        <v xml:space="preserve"> </v>
      </c>
      <c r="X88" s="347" t="str">
        <f t="shared" si="52"/>
        <v xml:space="preserve"> </v>
      </c>
      <c r="Y88" s="347" t="str">
        <f t="shared" si="53"/>
        <v xml:space="preserve"> </v>
      </c>
      <c r="Z88" s="347" t="str">
        <f t="shared" si="54"/>
        <v xml:space="preserve"> </v>
      </c>
      <c r="AA88" s="347" t="str">
        <f t="shared" si="55"/>
        <v xml:space="preserve"> </v>
      </c>
      <c r="AB88" s="97" t="str">
        <f t="shared" si="56"/>
        <v xml:space="preserve"> </v>
      </c>
      <c r="AC88" s="349"/>
      <c r="AD88" s="349"/>
      <c r="AE88" s="349"/>
      <c r="AF88" s="349"/>
      <c r="AG88" s="349"/>
      <c r="AH88" s="349"/>
      <c r="AI88" s="349"/>
      <c r="AJ88" s="21"/>
      <c r="AK88" s="24"/>
      <c r="AL88" s="97" t="str">
        <f t="shared" si="57"/>
        <v xml:space="preserve"> </v>
      </c>
      <c r="AM88" s="69" t="str">
        <f t="shared" si="58"/>
        <v xml:space="preserve"> </v>
      </c>
      <c r="AN88" s="85" t="str">
        <f t="shared" si="59"/>
        <v xml:space="preserve"> </v>
      </c>
      <c r="AO88" s="70" t="str">
        <f t="shared" si="60"/>
        <v xml:space="preserve"> </v>
      </c>
      <c r="AP88" s="342"/>
      <c r="AQ88" s="214" t="str">
        <f t="shared" si="61"/>
        <v xml:space="preserve"> </v>
      </c>
      <c r="AR88" s="215" t="str">
        <f t="shared" si="62"/>
        <v xml:space="preserve"> </v>
      </c>
      <c r="AS88" s="216" t="str">
        <f t="shared" si="63"/>
        <v xml:space="preserve"> </v>
      </c>
      <c r="AT88" s="343"/>
      <c r="AU88" s="78" t="str">
        <f t="shared" si="64"/>
        <v xml:space="preserve"> </v>
      </c>
      <c r="AV88" s="87" t="str">
        <f t="shared" si="65"/>
        <v xml:space="preserve"> </v>
      </c>
      <c r="AW88" s="79" t="str">
        <f t="shared" si="66"/>
        <v xml:space="preserve"> </v>
      </c>
      <c r="AX88" s="344"/>
      <c r="AY88" s="80" t="str">
        <f t="shared" si="67"/>
        <v xml:space="preserve"> </v>
      </c>
      <c r="AZ88" s="88" t="str">
        <f t="shared" si="68"/>
        <v xml:space="preserve"> </v>
      </c>
      <c r="BA88" s="81" t="str">
        <f t="shared" si="69"/>
        <v xml:space="preserve"> </v>
      </c>
      <c r="BB88" s="345"/>
      <c r="BC88" s="210" t="str">
        <f t="shared" si="70"/>
        <v xml:space="preserve"> </v>
      </c>
      <c r="BD88" s="211" t="str">
        <f t="shared" si="71"/>
        <v xml:space="preserve"> </v>
      </c>
      <c r="BE88" s="212" t="str">
        <f t="shared" si="72"/>
        <v xml:space="preserve"> </v>
      </c>
      <c r="BF88" s="346"/>
      <c r="BG88" s="82" t="str">
        <f t="shared" si="73"/>
        <v xml:space="preserve"> </v>
      </c>
      <c r="BH88" s="89" t="str">
        <f t="shared" si="74"/>
        <v xml:space="preserve"> </v>
      </c>
      <c r="BI88" s="83" t="str">
        <f t="shared" si="75"/>
        <v xml:space="preserve"> </v>
      </c>
      <c r="BJ88" s="345"/>
      <c r="BK88" s="236" t="str">
        <f t="shared" si="76"/>
        <v xml:space="preserve"> </v>
      </c>
      <c r="BL88" s="237" t="str">
        <f t="shared" si="77"/>
        <v xml:space="preserve"> </v>
      </c>
      <c r="BM88" s="238" t="str">
        <f t="shared" si="78"/>
        <v xml:space="preserve"> </v>
      </c>
      <c r="BN88" s="345"/>
      <c r="BO88" s="27"/>
      <c r="BQ88" s="99" t="str">
        <f t="shared" si="48"/>
        <v xml:space="preserve"> </v>
      </c>
      <c r="BR88" s="99" t="str">
        <f t="shared" si="48"/>
        <v xml:space="preserve"> </v>
      </c>
      <c r="BS88" s="99" t="str">
        <f t="shared" si="48"/>
        <v xml:space="preserve"> </v>
      </c>
      <c r="BU88" s="99" t="str">
        <f t="shared" si="44"/>
        <v xml:space="preserve"> </v>
      </c>
      <c r="BV88" s="99" t="str">
        <f t="shared" si="49"/>
        <v xml:space="preserve"> </v>
      </c>
      <c r="BW88" s="99" t="str">
        <f t="shared" si="49"/>
        <v xml:space="preserve"> </v>
      </c>
      <c r="BY88" s="22"/>
      <c r="CI88" s="28"/>
    </row>
    <row r="89" spans="1:87" s="26" customFormat="1" ht="24.95" customHeight="1" x14ac:dyDescent="0.25">
      <c r="A89" s="24"/>
      <c r="B89" s="338"/>
      <c r="C89" s="560"/>
      <c r="D89" s="561"/>
      <c r="E89" s="561"/>
      <c r="F89" s="562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R89" s="349"/>
      <c r="S89" s="349"/>
      <c r="T89" s="349"/>
      <c r="U89" s="188"/>
      <c r="V89" s="347" t="str">
        <f t="shared" si="50"/>
        <v xml:space="preserve"> </v>
      </c>
      <c r="W89" s="347" t="str">
        <f t="shared" si="51"/>
        <v xml:space="preserve"> </v>
      </c>
      <c r="X89" s="347" t="str">
        <f t="shared" si="52"/>
        <v xml:space="preserve"> </v>
      </c>
      <c r="Y89" s="347" t="str">
        <f t="shared" si="53"/>
        <v xml:space="preserve"> </v>
      </c>
      <c r="Z89" s="347" t="str">
        <f t="shared" si="54"/>
        <v xml:space="preserve"> </v>
      </c>
      <c r="AA89" s="347" t="str">
        <f t="shared" si="55"/>
        <v xml:space="preserve"> </v>
      </c>
      <c r="AB89" s="97" t="str">
        <f t="shared" si="56"/>
        <v xml:space="preserve"> </v>
      </c>
      <c r="AC89" s="349"/>
      <c r="AD89" s="349"/>
      <c r="AE89" s="349"/>
      <c r="AF89" s="349"/>
      <c r="AG89" s="349"/>
      <c r="AH89" s="349"/>
      <c r="AI89" s="349"/>
      <c r="AJ89" s="21"/>
      <c r="AK89" s="24"/>
      <c r="AL89" s="97" t="str">
        <f t="shared" si="57"/>
        <v xml:space="preserve"> </v>
      </c>
      <c r="AM89" s="69" t="str">
        <f t="shared" si="58"/>
        <v xml:space="preserve"> </v>
      </c>
      <c r="AN89" s="85" t="str">
        <f t="shared" si="59"/>
        <v xml:space="preserve"> </v>
      </c>
      <c r="AO89" s="70" t="str">
        <f t="shared" si="60"/>
        <v xml:space="preserve"> </v>
      </c>
      <c r="AP89" s="342"/>
      <c r="AQ89" s="214" t="str">
        <f t="shared" si="61"/>
        <v xml:space="preserve"> </v>
      </c>
      <c r="AR89" s="215" t="str">
        <f t="shared" si="62"/>
        <v xml:space="preserve"> </v>
      </c>
      <c r="AS89" s="216" t="str">
        <f t="shared" si="63"/>
        <v xml:space="preserve"> </v>
      </c>
      <c r="AT89" s="343"/>
      <c r="AU89" s="78" t="str">
        <f t="shared" si="64"/>
        <v xml:space="preserve"> </v>
      </c>
      <c r="AV89" s="87" t="str">
        <f t="shared" si="65"/>
        <v xml:space="preserve"> </v>
      </c>
      <c r="AW89" s="79" t="str">
        <f t="shared" si="66"/>
        <v xml:space="preserve"> </v>
      </c>
      <c r="AX89" s="344"/>
      <c r="AY89" s="80" t="str">
        <f t="shared" si="67"/>
        <v xml:space="preserve"> </v>
      </c>
      <c r="AZ89" s="88" t="str">
        <f t="shared" si="68"/>
        <v xml:space="preserve"> </v>
      </c>
      <c r="BA89" s="81" t="str">
        <f t="shared" si="69"/>
        <v xml:space="preserve"> </v>
      </c>
      <c r="BB89" s="345"/>
      <c r="BC89" s="210" t="str">
        <f t="shared" si="70"/>
        <v xml:space="preserve"> </v>
      </c>
      <c r="BD89" s="211" t="str">
        <f t="shared" si="71"/>
        <v xml:space="preserve"> </v>
      </c>
      <c r="BE89" s="212" t="str">
        <f t="shared" si="72"/>
        <v xml:space="preserve"> </v>
      </c>
      <c r="BF89" s="346"/>
      <c r="BG89" s="82" t="str">
        <f t="shared" si="73"/>
        <v xml:space="preserve"> </v>
      </c>
      <c r="BH89" s="89" t="str">
        <f t="shared" si="74"/>
        <v xml:space="preserve"> </v>
      </c>
      <c r="BI89" s="83" t="str">
        <f t="shared" si="75"/>
        <v xml:space="preserve"> </v>
      </c>
      <c r="BJ89" s="345"/>
      <c r="BK89" s="236" t="str">
        <f t="shared" si="76"/>
        <v xml:space="preserve"> </v>
      </c>
      <c r="BL89" s="237" t="str">
        <f t="shared" si="77"/>
        <v xml:space="preserve"> </v>
      </c>
      <c r="BM89" s="238" t="str">
        <f t="shared" si="78"/>
        <v xml:space="preserve"> </v>
      </c>
      <c r="BN89" s="345"/>
      <c r="BO89" s="27"/>
      <c r="BQ89" s="99" t="str">
        <f t="shared" si="48"/>
        <v xml:space="preserve"> </v>
      </c>
      <c r="BR89" s="99" t="str">
        <f t="shared" si="48"/>
        <v xml:space="preserve"> </v>
      </c>
      <c r="BS89" s="99" t="str">
        <f t="shared" si="48"/>
        <v xml:space="preserve"> </v>
      </c>
      <c r="BU89" s="99" t="str">
        <f t="shared" si="44"/>
        <v xml:space="preserve"> </v>
      </c>
      <c r="BV89" s="99" t="str">
        <f t="shared" si="49"/>
        <v xml:space="preserve"> </v>
      </c>
      <c r="BW89" s="99" t="str">
        <f t="shared" si="49"/>
        <v xml:space="preserve"> </v>
      </c>
      <c r="BY89" s="22"/>
      <c r="CI89" s="28"/>
    </row>
    <row r="90" spans="1:87" s="26" customFormat="1" ht="24.95" customHeight="1" x14ac:dyDescent="0.25">
      <c r="A90" s="24"/>
      <c r="B90" s="338"/>
      <c r="C90" s="560"/>
      <c r="D90" s="561"/>
      <c r="E90" s="561"/>
      <c r="F90" s="562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188"/>
      <c r="V90" s="347" t="str">
        <f t="shared" si="50"/>
        <v xml:space="preserve"> </v>
      </c>
      <c r="W90" s="347" t="str">
        <f t="shared" si="51"/>
        <v xml:space="preserve"> </v>
      </c>
      <c r="X90" s="347" t="str">
        <f t="shared" si="52"/>
        <v xml:space="preserve"> </v>
      </c>
      <c r="Y90" s="347" t="str">
        <f t="shared" si="53"/>
        <v xml:space="preserve"> </v>
      </c>
      <c r="Z90" s="347" t="str">
        <f t="shared" si="54"/>
        <v xml:space="preserve"> </v>
      </c>
      <c r="AA90" s="347" t="str">
        <f t="shared" si="55"/>
        <v xml:space="preserve"> </v>
      </c>
      <c r="AB90" s="97" t="str">
        <f t="shared" si="56"/>
        <v xml:space="preserve"> </v>
      </c>
      <c r="AC90" s="349"/>
      <c r="AD90" s="349"/>
      <c r="AE90" s="349"/>
      <c r="AF90" s="349"/>
      <c r="AG90" s="349"/>
      <c r="AH90" s="349"/>
      <c r="AI90" s="349"/>
      <c r="AJ90" s="21"/>
      <c r="AK90" s="24"/>
      <c r="AL90" s="97" t="str">
        <f t="shared" si="57"/>
        <v xml:space="preserve"> </v>
      </c>
      <c r="AM90" s="69" t="str">
        <f t="shared" si="58"/>
        <v xml:space="preserve"> </v>
      </c>
      <c r="AN90" s="85" t="str">
        <f t="shared" si="59"/>
        <v xml:space="preserve"> </v>
      </c>
      <c r="AO90" s="70" t="str">
        <f t="shared" si="60"/>
        <v xml:space="preserve"> </v>
      </c>
      <c r="AP90" s="342"/>
      <c r="AQ90" s="214" t="str">
        <f t="shared" si="61"/>
        <v xml:space="preserve"> </v>
      </c>
      <c r="AR90" s="215" t="str">
        <f t="shared" si="62"/>
        <v xml:space="preserve"> </v>
      </c>
      <c r="AS90" s="216" t="str">
        <f t="shared" si="63"/>
        <v xml:space="preserve"> </v>
      </c>
      <c r="AT90" s="343"/>
      <c r="AU90" s="78" t="str">
        <f t="shared" si="64"/>
        <v xml:space="preserve"> </v>
      </c>
      <c r="AV90" s="87" t="str">
        <f t="shared" si="65"/>
        <v xml:space="preserve"> </v>
      </c>
      <c r="AW90" s="79" t="str">
        <f t="shared" si="66"/>
        <v xml:space="preserve"> </v>
      </c>
      <c r="AX90" s="344"/>
      <c r="AY90" s="80" t="str">
        <f t="shared" si="67"/>
        <v xml:space="preserve"> </v>
      </c>
      <c r="AZ90" s="88" t="str">
        <f t="shared" si="68"/>
        <v xml:space="preserve"> </v>
      </c>
      <c r="BA90" s="81" t="str">
        <f t="shared" si="69"/>
        <v xml:space="preserve"> </v>
      </c>
      <c r="BB90" s="345"/>
      <c r="BC90" s="210" t="str">
        <f t="shared" si="70"/>
        <v xml:space="preserve"> </v>
      </c>
      <c r="BD90" s="211" t="str">
        <f t="shared" si="71"/>
        <v xml:space="preserve"> </v>
      </c>
      <c r="BE90" s="212" t="str">
        <f t="shared" si="72"/>
        <v xml:space="preserve"> </v>
      </c>
      <c r="BF90" s="346"/>
      <c r="BG90" s="82" t="str">
        <f t="shared" si="73"/>
        <v xml:space="preserve"> </v>
      </c>
      <c r="BH90" s="89" t="str">
        <f t="shared" si="74"/>
        <v xml:space="preserve"> </v>
      </c>
      <c r="BI90" s="83" t="str">
        <f t="shared" si="75"/>
        <v xml:space="preserve"> </v>
      </c>
      <c r="BJ90" s="345"/>
      <c r="BK90" s="236" t="str">
        <f t="shared" si="76"/>
        <v xml:space="preserve"> </v>
      </c>
      <c r="BL90" s="237" t="str">
        <f t="shared" si="77"/>
        <v xml:space="preserve"> </v>
      </c>
      <c r="BM90" s="238" t="str">
        <f t="shared" si="78"/>
        <v xml:space="preserve"> </v>
      </c>
      <c r="BN90" s="345"/>
      <c r="BO90" s="27"/>
      <c r="BQ90" s="99" t="str">
        <f t="shared" si="48"/>
        <v xml:space="preserve"> </v>
      </c>
      <c r="BR90" s="99" t="str">
        <f t="shared" si="48"/>
        <v xml:space="preserve"> </v>
      </c>
      <c r="BS90" s="99" t="str">
        <f t="shared" si="48"/>
        <v xml:space="preserve"> </v>
      </c>
      <c r="BU90" s="99" t="str">
        <f t="shared" si="44"/>
        <v xml:space="preserve"> </v>
      </c>
      <c r="BV90" s="99" t="str">
        <f t="shared" si="49"/>
        <v xml:space="preserve"> </v>
      </c>
      <c r="BW90" s="99" t="str">
        <f t="shared" si="49"/>
        <v xml:space="preserve"> </v>
      </c>
      <c r="BY90" s="22"/>
      <c r="CI90" s="28"/>
    </row>
    <row r="91" spans="1:87" s="26" customFormat="1" ht="24.95" customHeight="1" x14ac:dyDescent="0.25">
      <c r="A91" s="24"/>
      <c r="B91" s="338"/>
      <c r="C91" s="560"/>
      <c r="D91" s="561"/>
      <c r="E91" s="561"/>
      <c r="F91" s="562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188"/>
      <c r="V91" s="347" t="str">
        <f t="shared" si="50"/>
        <v xml:space="preserve"> </v>
      </c>
      <c r="W91" s="347" t="str">
        <f t="shared" si="51"/>
        <v xml:space="preserve"> </v>
      </c>
      <c r="X91" s="347" t="str">
        <f t="shared" si="52"/>
        <v xml:space="preserve"> </v>
      </c>
      <c r="Y91" s="347" t="str">
        <f t="shared" si="53"/>
        <v xml:space="preserve"> </v>
      </c>
      <c r="Z91" s="347" t="str">
        <f t="shared" si="54"/>
        <v xml:space="preserve"> </v>
      </c>
      <c r="AA91" s="347" t="str">
        <f t="shared" si="55"/>
        <v xml:space="preserve"> </v>
      </c>
      <c r="AB91" s="97" t="str">
        <f t="shared" si="56"/>
        <v xml:space="preserve"> </v>
      </c>
      <c r="AC91" s="349"/>
      <c r="AD91" s="349"/>
      <c r="AE91" s="349"/>
      <c r="AF91" s="349"/>
      <c r="AG91" s="349"/>
      <c r="AH91" s="349"/>
      <c r="AI91" s="349"/>
      <c r="AJ91" s="21"/>
      <c r="AK91" s="24"/>
      <c r="AL91" s="97" t="str">
        <f t="shared" si="57"/>
        <v xml:space="preserve"> </v>
      </c>
      <c r="AM91" s="69" t="str">
        <f t="shared" si="58"/>
        <v xml:space="preserve"> </v>
      </c>
      <c r="AN91" s="85" t="str">
        <f t="shared" si="59"/>
        <v xml:space="preserve"> </v>
      </c>
      <c r="AO91" s="70" t="str">
        <f t="shared" si="60"/>
        <v xml:space="preserve"> </v>
      </c>
      <c r="AP91" s="342"/>
      <c r="AQ91" s="214" t="str">
        <f t="shared" si="61"/>
        <v xml:space="preserve"> </v>
      </c>
      <c r="AR91" s="215" t="str">
        <f t="shared" si="62"/>
        <v xml:space="preserve"> </v>
      </c>
      <c r="AS91" s="216" t="str">
        <f t="shared" si="63"/>
        <v xml:space="preserve"> </v>
      </c>
      <c r="AT91" s="343"/>
      <c r="AU91" s="78" t="str">
        <f t="shared" si="64"/>
        <v xml:space="preserve"> </v>
      </c>
      <c r="AV91" s="87" t="str">
        <f t="shared" si="65"/>
        <v xml:space="preserve"> </v>
      </c>
      <c r="AW91" s="79" t="str">
        <f t="shared" si="66"/>
        <v xml:space="preserve"> </v>
      </c>
      <c r="AX91" s="344"/>
      <c r="AY91" s="80" t="str">
        <f t="shared" si="67"/>
        <v xml:space="preserve"> </v>
      </c>
      <c r="AZ91" s="88" t="str">
        <f t="shared" si="68"/>
        <v xml:space="preserve"> </v>
      </c>
      <c r="BA91" s="81" t="str">
        <f t="shared" si="69"/>
        <v xml:space="preserve"> </v>
      </c>
      <c r="BB91" s="345"/>
      <c r="BC91" s="210" t="str">
        <f t="shared" si="70"/>
        <v xml:space="preserve"> </v>
      </c>
      <c r="BD91" s="211" t="str">
        <f t="shared" si="71"/>
        <v xml:space="preserve"> </v>
      </c>
      <c r="BE91" s="212" t="str">
        <f t="shared" si="72"/>
        <v xml:space="preserve"> </v>
      </c>
      <c r="BF91" s="346"/>
      <c r="BG91" s="82" t="str">
        <f t="shared" si="73"/>
        <v xml:space="preserve"> </v>
      </c>
      <c r="BH91" s="89" t="str">
        <f t="shared" si="74"/>
        <v xml:space="preserve"> </v>
      </c>
      <c r="BI91" s="83" t="str">
        <f t="shared" si="75"/>
        <v xml:space="preserve"> </v>
      </c>
      <c r="BJ91" s="345"/>
      <c r="BK91" s="236" t="str">
        <f t="shared" si="76"/>
        <v xml:space="preserve"> </v>
      </c>
      <c r="BL91" s="237" t="str">
        <f t="shared" si="77"/>
        <v xml:space="preserve"> </v>
      </c>
      <c r="BM91" s="238" t="str">
        <f t="shared" si="78"/>
        <v xml:space="preserve"> </v>
      </c>
      <c r="BN91" s="345"/>
      <c r="BO91" s="27"/>
      <c r="BQ91" s="99" t="str">
        <f t="shared" si="48"/>
        <v xml:space="preserve"> </v>
      </c>
      <c r="BR91" s="99" t="str">
        <f t="shared" si="48"/>
        <v xml:space="preserve"> </v>
      </c>
      <c r="BS91" s="99" t="str">
        <f t="shared" si="48"/>
        <v xml:space="preserve"> </v>
      </c>
      <c r="BU91" s="99" t="str">
        <f t="shared" si="44"/>
        <v xml:space="preserve"> </v>
      </c>
      <c r="BV91" s="99" t="str">
        <f t="shared" si="49"/>
        <v xml:space="preserve"> </v>
      </c>
      <c r="BW91" s="99" t="str">
        <f t="shared" si="49"/>
        <v xml:space="preserve"> </v>
      </c>
      <c r="BY91" s="22"/>
      <c r="CI91" s="28"/>
    </row>
    <row r="92" spans="1:87" s="26" customFormat="1" ht="24.95" customHeight="1" x14ac:dyDescent="0.25">
      <c r="A92" s="24"/>
      <c r="B92" s="338"/>
      <c r="C92" s="560"/>
      <c r="D92" s="561"/>
      <c r="E92" s="561"/>
      <c r="F92" s="562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188"/>
      <c r="V92" s="347" t="str">
        <f t="shared" si="50"/>
        <v xml:space="preserve"> </v>
      </c>
      <c r="W92" s="347" t="str">
        <f t="shared" si="51"/>
        <v xml:space="preserve"> </v>
      </c>
      <c r="X92" s="347" t="str">
        <f t="shared" si="52"/>
        <v xml:space="preserve"> </v>
      </c>
      <c r="Y92" s="347" t="str">
        <f t="shared" si="53"/>
        <v xml:space="preserve"> </v>
      </c>
      <c r="Z92" s="347" t="str">
        <f t="shared" si="54"/>
        <v xml:space="preserve"> </v>
      </c>
      <c r="AA92" s="347" t="str">
        <f t="shared" si="55"/>
        <v xml:space="preserve"> </v>
      </c>
      <c r="AB92" s="97" t="str">
        <f t="shared" si="56"/>
        <v xml:space="preserve"> </v>
      </c>
      <c r="AC92" s="349"/>
      <c r="AD92" s="349"/>
      <c r="AE92" s="349"/>
      <c r="AF92" s="349"/>
      <c r="AG92" s="349"/>
      <c r="AH92" s="349"/>
      <c r="AI92" s="349"/>
      <c r="AJ92" s="21"/>
      <c r="AK92" s="24"/>
      <c r="AL92" s="97" t="str">
        <f t="shared" si="57"/>
        <v xml:space="preserve"> </v>
      </c>
      <c r="AM92" s="69" t="str">
        <f t="shared" si="58"/>
        <v xml:space="preserve"> </v>
      </c>
      <c r="AN92" s="85" t="str">
        <f t="shared" si="59"/>
        <v xml:space="preserve"> </v>
      </c>
      <c r="AO92" s="70" t="str">
        <f t="shared" si="60"/>
        <v xml:space="preserve"> </v>
      </c>
      <c r="AP92" s="342"/>
      <c r="AQ92" s="214" t="str">
        <f t="shared" si="61"/>
        <v xml:space="preserve"> </v>
      </c>
      <c r="AR92" s="215" t="str">
        <f t="shared" si="62"/>
        <v xml:space="preserve"> </v>
      </c>
      <c r="AS92" s="216" t="str">
        <f t="shared" si="63"/>
        <v xml:space="preserve"> </v>
      </c>
      <c r="AT92" s="343"/>
      <c r="AU92" s="78" t="str">
        <f t="shared" si="64"/>
        <v xml:space="preserve"> </v>
      </c>
      <c r="AV92" s="87" t="str">
        <f t="shared" si="65"/>
        <v xml:space="preserve"> </v>
      </c>
      <c r="AW92" s="79" t="str">
        <f t="shared" si="66"/>
        <v xml:space="preserve"> </v>
      </c>
      <c r="AX92" s="344"/>
      <c r="AY92" s="80" t="str">
        <f t="shared" si="67"/>
        <v xml:space="preserve"> </v>
      </c>
      <c r="AZ92" s="88" t="str">
        <f t="shared" si="68"/>
        <v xml:space="preserve"> </v>
      </c>
      <c r="BA92" s="81" t="str">
        <f t="shared" si="69"/>
        <v xml:space="preserve"> </v>
      </c>
      <c r="BB92" s="345"/>
      <c r="BC92" s="210" t="str">
        <f t="shared" si="70"/>
        <v xml:space="preserve"> </v>
      </c>
      <c r="BD92" s="211" t="str">
        <f t="shared" si="71"/>
        <v xml:space="preserve"> </v>
      </c>
      <c r="BE92" s="212" t="str">
        <f t="shared" si="72"/>
        <v xml:space="preserve"> </v>
      </c>
      <c r="BF92" s="346"/>
      <c r="BG92" s="82" t="str">
        <f t="shared" si="73"/>
        <v xml:space="preserve"> </v>
      </c>
      <c r="BH92" s="89" t="str">
        <f t="shared" si="74"/>
        <v xml:space="preserve"> </v>
      </c>
      <c r="BI92" s="83" t="str">
        <f t="shared" si="75"/>
        <v xml:space="preserve"> </v>
      </c>
      <c r="BJ92" s="345"/>
      <c r="BK92" s="236" t="str">
        <f t="shared" si="76"/>
        <v xml:space="preserve"> </v>
      </c>
      <c r="BL92" s="237" t="str">
        <f t="shared" si="77"/>
        <v xml:space="preserve"> </v>
      </c>
      <c r="BM92" s="238" t="str">
        <f t="shared" si="78"/>
        <v xml:space="preserve"> </v>
      </c>
      <c r="BN92" s="345"/>
      <c r="BO92" s="27"/>
      <c r="BQ92" s="99" t="str">
        <f t="shared" si="48"/>
        <v xml:space="preserve"> </v>
      </c>
      <c r="BR92" s="99" t="str">
        <f t="shared" si="48"/>
        <v xml:space="preserve"> </v>
      </c>
      <c r="BS92" s="99" t="str">
        <f t="shared" si="48"/>
        <v xml:space="preserve"> </v>
      </c>
      <c r="BU92" s="99" t="str">
        <f t="shared" si="44"/>
        <v xml:space="preserve"> </v>
      </c>
      <c r="BV92" s="99" t="str">
        <f t="shared" si="49"/>
        <v xml:space="preserve"> </v>
      </c>
      <c r="BW92" s="99" t="str">
        <f t="shared" si="49"/>
        <v xml:space="preserve"> </v>
      </c>
      <c r="BY92" s="22"/>
      <c r="CI92" s="28"/>
    </row>
    <row r="93" spans="1:87" s="26" customFormat="1" ht="24.95" customHeight="1" x14ac:dyDescent="0.25">
      <c r="A93" s="24"/>
      <c r="B93" s="338"/>
      <c r="C93" s="560"/>
      <c r="D93" s="561"/>
      <c r="E93" s="561"/>
      <c r="F93" s="562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49"/>
      <c r="T93" s="349"/>
      <c r="U93" s="188"/>
      <c r="V93" s="347" t="str">
        <f t="shared" si="50"/>
        <v xml:space="preserve"> </v>
      </c>
      <c r="W93" s="347" t="str">
        <f t="shared" si="51"/>
        <v xml:space="preserve"> </v>
      </c>
      <c r="X93" s="347" t="str">
        <f t="shared" si="52"/>
        <v xml:space="preserve"> </v>
      </c>
      <c r="Y93" s="347" t="str">
        <f t="shared" si="53"/>
        <v xml:space="preserve"> </v>
      </c>
      <c r="Z93" s="347" t="str">
        <f t="shared" si="54"/>
        <v xml:space="preserve"> </v>
      </c>
      <c r="AA93" s="347" t="str">
        <f t="shared" si="55"/>
        <v xml:space="preserve"> </v>
      </c>
      <c r="AB93" s="97" t="str">
        <f t="shared" si="56"/>
        <v xml:space="preserve"> </v>
      </c>
      <c r="AC93" s="349"/>
      <c r="AD93" s="349"/>
      <c r="AE93" s="349"/>
      <c r="AF93" s="349"/>
      <c r="AG93" s="349"/>
      <c r="AH93" s="349"/>
      <c r="AI93" s="349"/>
      <c r="AJ93" s="21"/>
      <c r="AK93" s="24"/>
      <c r="AL93" s="97" t="str">
        <f t="shared" si="57"/>
        <v xml:space="preserve"> </v>
      </c>
      <c r="AM93" s="69" t="str">
        <f t="shared" si="58"/>
        <v xml:space="preserve"> </v>
      </c>
      <c r="AN93" s="85" t="str">
        <f t="shared" si="59"/>
        <v xml:space="preserve"> </v>
      </c>
      <c r="AO93" s="70" t="str">
        <f t="shared" si="60"/>
        <v xml:space="preserve"> </v>
      </c>
      <c r="AP93" s="342"/>
      <c r="AQ93" s="214" t="str">
        <f t="shared" si="61"/>
        <v xml:space="preserve"> </v>
      </c>
      <c r="AR93" s="215" t="str">
        <f t="shared" si="62"/>
        <v xml:space="preserve"> </v>
      </c>
      <c r="AS93" s="216" t="str">
        <f t="shared" si="63"/>
        <v xml:space="preserve"> </v>
      </c>
      <c r="AT93" s="343"/>
      <c r="AU93" s="78" t="str">
        <f t="shared" si="64"/>
        <v xml:space="preserve"> </v>
      </c>
      <c r="AV93" s="87" t="str">
        <f t="shared" si="65"/>
        <v xml:space="preserve"> </v>
      </c>
      <c r="AW93" s="79" t="str">
        <f t="shared" si="66"/>
        <v xml:space="preserve"> </v>
      </c>
      <c r="AX93" s="344"/>
      <c r="AY93" s="80" t="str">
        <f t="shared" si="67"/>
        <v xml:space="preserve"> </v>
      </c>
      <c r="AZ93" s="88" t="str">
        <f t="shared" si="68"/>
        <v xml:space="preserve"> </v>
      </c>
      <c r="BA93" s="81" t="str">
        <f t="shared" si="69"/>
        <v xml:space="preserve"> </v>
      </c>
      <c r="BB93" s="345"/>
      <c r="BC93" s="210" t="str">
        <f t="shared" si="70"/>
        <v xml:space="preserve"> </v>
      </c>
      <c r="BD93" s="211" t="str">
        <f t="shared" si="71"/>
        <v xml:space="preserve"> </v>
      </c>
      <c r="BE93" s="212" t="str">
        <f t="shared" si="72"/>
        <v xml:space="preserve"> </v>
      </c>
      <c r="BF93" s="346"/>
      <c r="BG93" s="82" t="str">
        <f t="shared" si="73"/>
        <v xml:space="preserve"> </v>
      </c>
      <c r="BH93" s="89" t="str">
        <f t="shared" si="74"/>
        <v xml:space="preserve"> </v>
      </c>
      <c r="BI93" s="83" t="str">
        <f t="shared" si="75"/>
        <v xml:space="preserve"> </v>
      </c>
      <c r="BJ93" s="345"/>
      <c r="BK93" s="236" t="str">
        <f t="shared" si="76"/>
        <v xml:space="preserve"> </v>
      </c>
      <c r="BL93" s="237" t="str">
        <f t="shared" si="77"/>
        <v xml:space="preserve"> </v>
      </c>
      <c r="BM93" s="238" t="str">
        <f t="shared" si="78"/>
        <v xml:space="preserve"> </v>
      </c>
      <c r="BN93" s="345"/>
      <c r="BO93" s="27"/>
      <c r="BQ93" s="99" t="str">
        <f t="shared" ref="BQ93:BS112" si="79">IF($B93=BQ$12,(SUM($G93:$T93))," ")</f>
        <v xml:space="preserve"> </v>
      </c>
      <c r="BR93" s="99" t="str">
        <f t="shared" si="79"/>
        <v xml:space="preserve"> </v>
      </c>
      <c r="BS93" s="99" t="str">
        <f t="shared" si="79"/>
        <v xml:space="preserve"> </v>
      </c>
      <c r="BU93" s="99" t="str">
        <f t="shared" si="44"/>
        <v xml:space="preserve"> </v>
      </c>
      <c r="BV93" s="99" t="str">
        <f t="shared" ref="BV93:BW112" si="80">IF($B93=BV$12,(SUM($V93:$AI93))," ")</f>
        <v xml:space="preserve"> </v>
      </c>
      <c r="BW93" s="99" t="str">
        <f t="shared" si="80"/>
        <v xml:space="preserve"> </v>
      </c>
      <c r="BY93" s="22"/>
      <c r="CI93" s="28"/>
    </row>
    <row r="94" spans="1:87" s="26" customFormat="1" ht="24.95" customHeight="1" x14ac:dyDescent="0.25">
      <c r="A94" s="24"/>
      <c r="B94" s="338"/>
      <c r="C94" s="560"/>
      <c r="D94" s="561"/>
      <c r="E94" s="561"/>
      <c r="F94" s="562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R94" s="349"/>
      <c r="S94" s="349"/>
      <c r="T94" s="349"/>
      <c r="U94" s="188"/>
      <c r="V94" s="347" t="str">
        <f t="shared" si="50"/>
        <v xml:space="preserve"> </v>
      </c>
      <c r="W94" s="347" t="str">
        <f t="shared" si="51"/>
        <v xml:space="preserve"> </v>
      </c>
      <c r="X94" s="347" t="str">
        <f t="shared" si="52"/>
        <v xml:space="preserve"> </v>
      </c>
      <c r="Y94" s="347" t="str">
        <f t="shared" si="53"/>
        <v xml:space="preserve"> </v>
      </c>
      <c r="Z94" s="347" t="str">
        <f t="shared" si="54"/>
        <v xml:space="preserve"> </v>
      </c>
      <c r="AA94" s="347" t="str">
        <f t="shared" si="55"/>
        <v xml:space="preserve"> </v>
      </c>
      <c r="AB94" s="97" t="str">
        <f t="shared" si="56"/>
        <v xml:space="preserve"> </v>
      </c>
      <c r="AC94" s="349"/>
      <c r="AD94" s="349"/>
      <c r="AE94" s="349"/>
      <c r="AF94" s="349"/>
      <c r="AG94" s="349"/>
      <c r="AH94" s="349"/>
      <c r="AI94" s="349"/>
      <c r="AJ94" s="21"/>
      <c r="AK94" s="24"/>
      <c r="AL94" s="97" t="str">
        <f t="shared" si="57"/>
        <v xml:space="preserve"> </v>
      </c>
      <c r="AM94" s="69" t="str">
        <f t="shared" si="58"/>
        <v xml:space="preserve"> </v>
      </c>
      <c r="AN94" s="85" t="str">
        <f t="shared" si="59"/>
        <v xml:space="preserve"> </v>
      </c>
      <c r="AO94" s="70" t="str">
        <f t="shared" si="60"/>
        <v xml:space="preserve"> </v>
      </c>
      <c r="AP94" s="342"/>
      <c r="AQ94" s="214" t="str">
        <f t="shared" si="61"/>
        <v xml:space="preserve"> </v>
      </c>
      <c r="AR94" s="215" t="str">
        <f t="shared" si="62"/>
        <v xml:space="preserve"> </v>
      </c>
      <c r="AS94" s="216" t="str">
        <f t="shared" si="63"/>
        <v xml:space="preserve"> </v>
      </c>
      <c r="AT94" s="343"/>
      <c r="AU94" s="78" t="str">
        <f t="shared" si="64"/>
        <v xml:space="preserve"> </v>
      </c>
      <c r="AV94" s="87" t="str">
        <f t="shared" si="65"/>
        <v xml:space="preserve"> </v>
      </c>
      <c r="AW94" s="79" t="str">
        <f t="shared" si="66"/>
        <v xml:space="preserve"> </v>
      </c>
      <c r="AX94" s="344"/>
      <c r="AY94" s="80" t="str">
        <f t="shared" si="67"/>
        <v xml:space="preserve"> </v>
      </c>
      <c r="AZ94" s="88" t="str">
        <f t="shared" si="68"/>
        <v xml:space="preserve"> </v>
      </c>
      <c r="BA94" s="81" t="str">
        <f t="shared" si="69"/>
        <v xml:space="preserve"> </v>
      </c>
      <c r="BB94" s="345"/>
      <c r="BC94" s="210" t="str">
        <f t="shared" si="70"/>
        <v xml:space="preserve"> </v>
      </c>
      <c r="BD94" s="211" t="str">
        <f t="shared" si="71"/>
        <v xml:space="preserve"> </v>
      </c>
      <c r="BE94" s="212" t="str">
        <f t="shared" si="72"/>
        <v xml:space="preserve"> </v>
      </c>
      <c r="BF94" s="346"/>
      <c r="BG94" s="82" t="str">
        <f t="shared" si="73"/>
        <v xml:space="preserve"> </v>
      </c>
      <c r="BH94" s="89" t="str">
        <f t="shared" si="74"/>
        <v xml:space="preserve"> </v>
      </c>
      <c r="BI94" s="83" t="str">
        <f t="shared" si="75"/>
        <v xml:space="preserve"> </v>
      </c>
      <c r="BJ94" s="345"/>
      <c r="BK94" s="236" t="str">
        <f t="shared" si="76"/>
        <v xml:space="preserve"> </v>
      </c>
      <c r="BL94" s="237" t="str">
        <f t="shared" si="77"/>
        <v xml:space="preserve"> </v>
      </c>
      <c r="BM94" s="238" t="str">
        <f t="shared" si="78"/>
        <v xml:space="preserve"> </v>
      </c>
      <c r="BN94" s="345"/>
      <c r="BO94" s="27"/>
      <c r="BQ94" s="99" t="str">
        <f t="shared" si="79"/>
        <v xml:space="preserve"> </v>
      </c>
      <c r="BR94" s="99" t="str">
        <f t="shared" si="79"/>
        <v xml:space="preserve"> </v>
      </c>
      <c r="BS94" s="99" t="str">
        <f t="shared" si="79"/>
        <v xml:space="preserve"> </v>
      </c>
      <c r="BU94" s="99" t="str">
        <f t="shared" si="44"/>
        <v xml:space="preserve"> </v>
      </c>
      <c r="BV94" s="99" t="str">
        <f t="shared" si="80"/>
        <v xml:space="preserve"> </v>
      </c>
      <c r="BW94" s="99" t="str">
        <f t="shared" si="80"/>
        <v xml:space="preserve"> </v>
      </c>
      <c r="BY94" s="22"/>
      <c r="CI94" s="28"/>
    </row>
    <row r="95" spans="1:87" s="26" customFormat="1" ht="24.95" customHeight="1" x14ac:dyDescent="0.25">
      <c r="A95" s="24"/>
      <c r="B95" s="338"/>
      <c r="C95" s="560"/>
      <c r="D95" s="561"/>
      <c r="E95" s="561"/>
      <c r="F95" s="562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R95" s="349"/>
      <c r="S95" s="349"/>
      <c r="T95" s="349"/>
      <c r="U95" s="188"/>
      <c r="V95" s="347" t="str">
        <f t="shared" si="50"/>
        <v xml:space="preserve"> </v>
      </c>
      <c r="W95" s="347" t="str">
        <f t="shared" si="51"/>
        <v xml:space="preserve"> </v>
      </c>
      <c r="X95" s="347" t="str">
        <f t="shared" si="52"/>
        <v xml:space="preserve"> </v>
      </c>
      <c r="Y95" s="347" t="str">
        <f t="shared" si="53"/>
        <v xml:space="preserve"> </v>
      </c>
      <c r="Z95" s="347" t="str">
        <f t="shared" si="54"/>
        <v xml:space="preserve"> </v>
      </c>
      <c r="AA95" s="347" t="str">
        <f t="shared" si="55"/>
        <v xml:space="preserve"> </v>
      </c>
      <c r="AB95" s="97" t="str">
        <f t="shared" si="56"/>
        <v xml:space="preserve"> </v>
      </c>
      <c r="AC95" s="349"/>
      <c r="AD95" s="349"/>
      <c r="AE95" s="349"/>
      <c r="AF95" s="349"/>
      <c r="AG95" s="349"/>
      <c r="AH95" s="349"/>
      <c r="AI95" s="349"/>
      <c r="AJ95" s="21"/>
      <c r="AK95" s="24"/>
      <c r="AL95" s="97" t="str">
        <f t="shared" si="57"/>
        <v xml:space="preserve"> </v>
      </c>
      <c r="AM95" s="69" t="str">
        <f t="shared" si="58"/>
        <v xml:space="preserve"> </v>
      </c>
      <c r="AN95" s="85" t="str">
        <f t="shared" si="59"/>
        <v xml:space="preserve"> </v>
      </c>
      <c r="AO95" s="70" t="str">
        <f t="shared" si="60"/>
        <v xml:space="preserve"> </v>
      </c>
      <c r="AP95" s="342"/>
      <c r="AQ95" s="214" t="str">
        <f t="shared" si="61"/>
        <v xml:space="preserve"> </v>
      </c>
      <c r="AR95" s="215" t="str">
        <f t="shared" si="62"/>
        <v xml:space="preserve"> </v>
      </c>
      <c r="AS95" s="216" t="str">
        <f t="shared" si="63"/>
        <v xml:space="preserve"> </v>
      </c>
      <c r="AT95" s="343"/>
      <c r="AU95" s="78" t="str">
        <f t="shared" si="64"/>
        <v xml:space="preserve"> </v>
      </c>
      <c r="AV95" s="87" t="str">
        <f t="shared" si="65"/>
        <v xml:space="preserve"> </v>
      </c>
      <c r="AW95" s="79" t="str">
        <f t="shared" si="66"/>
        <v xml:space="preserve"> </v>
      </c>
      <c r="AX95" s="344"/>
      <c r="AY95" s="80" t="str">
        <f t="shared" si="67"/>
        <v xml:space="preserve"> </v>
      </c>
      <c r="AZ95" s="88" t="str">
        <f t="shared" si="68"/>
        <v xml:space="preserve"> </v>
      </c>
      <c r="BA95" s="81" t="str">
        <f t="shared" si="69"/>
        <v xml:space="preserve"> </v>
      </c>
      <c r="BB95" s="345"/>
      <c r="BC95" s="210" t="str">
        <f t="shared" si="70"/>
        <v xml:space="preserve"> </v>
      </c>
      <c r="BD95" s="211" t="str">
        <f t="shared" si="71"/>
        <v xml:space="preserve"> </v>
      </c>
      <c r="BE95" s="212" t="str">
        <f t="shared" si="72"/>
        <v xml:space="preserve"> </v>
      </c>
      <c r="BF95" s="346"/>
      <c r="BG95" s="82" t="str">
        <f t="shared" si="73"/>
        <v xml:space="preserve"> </v>
      </c>
      <c r="BH95" s="89" t="str">
        <f t="shared" si="74"/>
        <v xml:space="preserve"> </v>
      </c>
      <c r="BI95" s="83" t="str">
        <f t="shared" si="75"/>
        <v xml:space="preserve"> </v>
      </c>
      <c r="BJ95" s="345"/>
      <c r="BK95" s="236" t="str">
        <f t="shared" si="76"/>
        <v xml:space="preserve"> </v>
      </c>
      <c r="BL95" s="237" t="str">
        <f t="shared" si="77"/>
        <v xml:space="preserve"> </v>
      </c>
      <c r="BM95" s="238" t="str">
        <f t="shared" si="78"/>
        <v xml:space="preserve"> </v>
      </c>
      <c r="BN95" s="345"/>
      <c r="BO95" s="27"/>
      <c r="BQ95" s="99" t="str">
        <f t="shared" si="79"/>
        <v xml:space="preserve"> </v>
      </c>
      <c r="BR95" s="99" t="str">
        <f t="shared" si="79"/>
        <v xml:space="preserve"> </v>
      </c>
      <c r="BS95" s="99" t="str">
        <f t="shared" si="79"/>
        <v xml:space="preserve"> </v>
      </c>
      <c r="BU95" s="99" t="str">
        <f t="shared" si="44"/>
        <v xml:space="preserve"> </v>
      </c>
      <c r="BV95" s="99" t="str">
        <f t="shared" si="80"/>
        <v xml:space="preserve"> </v>
      </c>
      <c r="BW95" s="99" t="str">
        <f t="shared" si="80"/>
        <v xml:space="preserve"> </v>
      </c>
      <c r="BY95" s="22"/>
      <c r="CI95" s="28"/>
    </row>
    <row r="96" spans="1:87" s="26" customFormat="1" ht="24.95" customHeight="1" x14ac:dyDescent="0.25">
      <c r="A96" s="24"/>
      <c r="B96" s="338"/>
      <c r="C96" s="560"/>
      <c r="D96" s="561"/>
      <c r="E96" s="561"/>
      <c r="F96" s="562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  <c r="U96" s="188"/>
      <c r="V96" s="347" t="str">
        <f t="shared" si="50"/>
        <v xml:space="preserve"> </v>
      </c>
      <c r="W96" s="347" t="str">
        <f t="shared" si="51"/>
        <v xml:space="preserve"> </v>
      </c>
      <c r="X96" s="347" t="str">
        <f t="shared" si="52"/>
        <v xml:space="preserve"> </v>
      </c>
      <c r="Y96" s="347" t="str">
        <f t="shared" si="53"/>
        <v xml:space="preserve"> </v>
      </c>
      <c r="Z96" s="347" t="str">
        <f t="shared" si="54"/>
        <v xml:space="preserve"> </v>
      </c>
      <c r="AA96" s="347" t="str">
        <f t="shared" si="55"/>
        <v xml:space="preserve"> </v>
      </c>
      <c r="AB96" s="97" t="str">
        <f t="shared" si="56"/>
        <v xml:space="preserve"> </v>
      </c>
      <c r="AC96" s="349"/>
      <c r="AD96" s="349"/>
      <c r="AE96" s="349"/>
      <c r="AF96" s="349"/>
      <c r="AG96" s="349"/>
      <c r="AH96" s="349"/>
      <c r="AI96" s="349"/>
      <c r="AJ96" s="21"/>
      <c r="AK96" s="24"/>
      <c r="AL96" s="97" t="str">
        <f t="shared" si="57"/>
        <v xml:space="preserve"> </v>
      </c>
      <c r="AM96" s="69" t="str">
        <f t="shared" si="58"/>
        <v xml:space="preserve"> </v>
      </c>
      <c r="AN96" s="85" t="str">
        <f t="shared" si="59"/>
        <v xml:space="preserve"> </v>
      </c>
      <c r="AO96" s="70" t="str">
        <f t="shared" si="60"/>
        <v xml:space="preserve"> </v>
      </c>
      <c r="AP96" s="342"/>
      <c r="AQ96" s="214" t="str">
        <f t="shared" si="61"/>
        <v xml:space="preserve"> </v>
      </c>
      <c r="AR96" s="215" t="str">
        <f t="shared" si="62"/>
        <v xml:space="preserve"> </v>
      </c>
      <c r="AS96" s="216" t="str">
        <f t="shared" si="63"/>
        <v xml:space="preserve"> </v>
      </c>
      <c r="AT96" s="343"/>
      <c r="AU96" s="78" t="str">
        <f t="shared" si="64"/>
        <v xml:space="preserve"> </v>
      </c>
      <c r="AV96" s="87" t="str">
        <f t="shared" si="65"/>
        <v xml:space="preserve"> </v>
      </c>
      <c r="AW96" s="79" t="str">
        <f t="shared" si="66"/>
        <v xml:space="preserve"> </v>
      </c>
      <c r="AX96" s="344"/>
      <c r="AY96" s="80" t="str">
        <f t="shared" si="67"/>
        <v xml:space="preserve"> </v>
      </c>
      <c r="AZ96" s="88" t="str">
        <f t="shared" si="68"/>
        <v xml:space="preserve"> </v>
      </c>
      <c r="BA96" s="81" t="str">
        <f t="shared" si="69"/>
        <v xml:space="preserve"> </v>
      </c>
      <c r="BB96" s="345"/>
      <c r="BC96" s="210" t="str">
        <f t="shared" si="70"/>
        <v xml:space="preserve"> </v>
      </c>
      <c r="BD96" s="211" t="str">
        <f t="shared" si="71"/>
        <v xml:space="preserve"> </v>
      </c>
      <c r="BE96" s="212" t="str">
        <f t="shared" si="72"/>
        <v xml:space="preserve"> </v>
      </c>
      <c r="BF96" s="346"/>
      <c r="BG96" s="82" t="str">
        <f t="shared" si="73"/>
        <v xml:space="preserve"> </v>
      </c>
      <c r="BH96" s="89" t="str">
        <f t="shared" si="74"/>
        <v xml:space="preserve"> </v>
      </c>
      <c r="BI96" s="83" t="str">
        <f t="shared" si="75"/>
        <v xml:space="preserve"> </v>
      </c>
      <c r="BJ96" s="345"/>
      <c r="BK96" s="236" t="str">
        <f t="shared" si="76"/>
        <v xml:space="preserve"> </v>
      </c>
      <c r="BL96" s="237" t="str">
        <f t="shared" si="77"/>
        <v xml:space="preserve"> </v>
      </c>
      <c r="BM96" s="238" t="str">
        <f t="shared" si="78"/>
        <v xml:space="preserve"> </v>
      </c>
      <c r="BN96" s="345"/>
      <c r="BO96" s="27"/>
      <c r="BQ96" s="99" t="str">
        <f t="shared" si="79"/>
        <v xml:space="preserve"> </v>
      </c>
      <c r="BR96" s="99" t="str">
        <f t="shared" si="79"/>
        <v xml:space="preserve"> </v>
      </c>
      <c r="BS96" s="99" t="str">
        <f t="shared" si="79"/>
        <v xml:space="preserve"> </v>
      </c>
      <c r="BU96" s="99" t="str">
        <f t="shared" si="44"/>
        <v xml:space="preserve"> </v>
      </c>
      <c r="BV96" s="99" t="str">
        <f t="shared" si="80"/>
        <v xml:space="preserve"> </v>
      </c>
      <c r="BW96" s="99" t="str">
        <f t="shared" si="80"/>
        <v xml:space="preserve"> </v>
      </c>
      <c r="BY96" s="22"/>
      <c r="CI96" s="28"/>
    </row>
    <row r="97" spans="1:87" s="26" customFormat="1" ht="24.95" customHeight="1" x14ac:dyDescent="0.25">
      <c r="A97" s="24"/>
      <c r="B97" s="338"/>
      <c r="C97" s="560"/>
      <c r="D97" s="561"/>
      <c r="E97" s="561"/>
      <c r="F97" s="562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49"/>
      <c r="U97" s="188"/>
      <c r="V97" s="347" t="str">
        <f t="shared" si="50"/>
        <v xml:space="preserve"> </v>
      </c>
      <c r="W97" s="347" t="str">
        <f t="shared" si="51"/>
        <v xml:space="preserve"> </v>
      </c>
      <c r="X97" s="347" t="str">
        <f t="shared" si="52"/>
        <v xml:space="preserve"> </v>
      </c>
      <c r="Y97" s="347" t="str">
        <f t="shared" si="53"/>
        <v xml:space="preserve"> </v>
      </c>
      <c r="Z97" s="347" t="str">
        <f t="shared" si="54"/>
        <v xml:space="preserve"> </v>
      </c>
      <c r="AA97" s="347" t="str">
        <f t="shared" si="55"/>
        <v xml:space="preserve"> </v>
      </c>
      <c r="AB97" s="97" t="str">
        <f t="shared" si="56"/>
        <v xml:space="preserve"> </v>
      </c>
      <c r="AC97" s="349"/>
      <c r="AD97" s="349"/>
      <c r="AE97" s="349"/>
      <c r="AF97" s="349"/>
      <c r="AG97" s="349"/>
      <c r="AH97" s="349"/>
      <c r="AI97" s="349"/>
      <c r="AJ97" s="21"/>
      <c r="AK97" s="24"/>
      <c r="AL97" s="97" t="str">
        <f t="shared" si="57"/>
        <v xml:space="preserve"> </v>
      </c>
      <c r="AM97" s="69" t="str">
        <f t="shared" si="58"/>
        <v xml:space="preserve"> </v>
      </c>
      <c r="AN97" s="85" t="str">
        <f t="shared" si="59"/>
        <v xml:space="preserve"> </v>
      </c>
      <c r="AO97" s="70" t="str">
        <f t="shared" si="60"/>
        <v xml:space="preserve"> </v>
      </c>
      <c r="AP97" s="342"/>
      <c r="AQ97" s="214" t="str">
        <f t="shared" si="61"/>
        <v xml:space="preserve"> </v>
      </c>
      <c r="AR97" s="215" t="str">
        <f t="shared" si="62"/>
        <v xml:space="preserve"> </v>
      </c>
      <c r="AS97" s="216" t="str">
        <f t="shared" si="63"/>
        <v xml:space="preserve"> </v>
      </c>
      <c r="AT97" s="343"/>
      <c r="AU97" s="78" t="str">
        <f t="shared" si="64"/>
        <v xml:space="preserve"> </v>
      </c>
      <c r="AV97" s="87" t="str">
        <f t="shared" si="65"/>
        <v xml:space="preserve"> </v>
      </c>
      <c r="AW97" s="79" t="str">
        <f t="shared" si="66"/>
        <v xml:space="preserve"> </v>
      </c>
      <c r="AX97" s="344"/>
      <c r="AY97" s="80" t="str">
        <f t="shared" si="67"/>
        <v xml:space="preserve"> </v>
      </c>
      <c r="AZ97" s="88" t="str">
        <f t="shared" si="68"/>
        <v xml:space="preserve"> </v>
      </c>
      <c r="BA97" s="81" t="str">
        <f t="shared" si="69"/>
        <v xml:space="preserve"> </v>
      </c>
      <c r="BB97" s="345"/>
      <c r="BC97" s="210" t="str">
        <f t="shared" si="70"/>
        <v xml:space="preserve"> </v>
      </c>
      <c r="BD97" s="211" t="str">
        <f t="shared" si="71"/>
        <v xml:space="preserve"> </v>
      </c>
      <c r="BE97" s="212" t="str">
        <f t="shared" si="72"/>
        <v xml:space="preserve"> </v>
      </c>
      <c r="BF97" s="346"/>
      <c r="BG97" s="82" t="str">
        <f t="shared" si="73"/>
        <v xml:space="preserve"> </v>
      </c>
      <c r="BH97" s="89" t="str">
        <f t="shared" si="74"/>
        <v xml:space="preserve"> </v>
      </c>
      <c r="BI97" s="83" t="str">
        <f t="shared" si="75"/>
        <v xml:space="preserve"> </v>
      </c>
      <c r="BJ97" s="345"/>
      <c r="BK97" s="236" t="str">
        <f t="shared" si="76"/>
        <v xml:space="preserve"> </v>
      </c>
      <c r="BL97" s="237" t="str">
        <f t="shared" si="77"/>
        <v xml:space="preserve"> </v>
      </c>
      <c r="BM97" s="238" t="str">
        <f t="shared" si="78"/>
        <v xml:space="preserve"> </v>
      </c>
      <c r="BN97" s="345"/>
      <c r="BO97" s="27"/>
      <c r="BQ97" s="99" t="str">
        <f t="shared" si="79"/>
        <v xml:space="preserve"> </v>
      </c>
      <c r="BR97" s="99" t="str">
        <f t="shared" si="79"/>
        <v xml:space="preserve"> </v>
      </c>
      <c r="BS97" s="99" t="str">
        <f t="shared" si="79"/>
        <v xml:space="preserve"> </v>
      </c>
      <c r="BU97" s="99" t="str">
        <f t="shared" ref="BU97:BU150" si="81">IF($B97=BU$12,(SUM($V97:$AI97))," ")</f>
        <v xml:space="preserve"> </v>
      </c>
      <c r="BV97" s="99" t="str">
        <f t="shared" si="80"/>
        <v xml:space="preserve"> </v>
      </c>
      <c r="BW97" s="99" t="str">
        <f t="shared" si="80"/>
        <v xml:space="preserve"> </v>
      </c>
      <c r="BY97" s="22"/>
      <c r="CI97" s="28"/>
    </row>
    <row r="98" spans="1:87" s="26" customFormat="1" ht="24.95" customHeight="1" x14ac:dyDescent="0.25">
      <c r="A98" s="24"/>
      <c r="B98" s="338"/>
      <c r="C98" s="560"/>
      <c r="D98" s="561"/>
      <c r="E98" s="561"/>
      <c r="F98" s="562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49"/>
      <c r="S98" s="349"/>
      <c r="T98" s="349"/>
      <c r="U98" s="188"/>
      <c r="V98" s="347" t="str">
        <f t="shared" si="50"/>
        <v xml:space="preserve"> </v>
      </c>
      <c r="W98" s="347" t="str">
        <f t="shared" si="51"/>
        <v xml:space="preserve"> </v>
      </c>
      <c r="X98" s="347" t="str">
        <f t="shared" si="52"/>
        <v xml:space="preserve"> </v>
      </c>
      <c r="Y98" s="347" t="str">
        <f t="shared" si="53"/>
        <v xml:space="preserve"> </v>
      </c>
      <c r="Z98" s="347" t="str">
        <f t="shared" si="54"/>
        <v xml:space="preserve"> </v>
      </c>
      <c r="AA98" s="347" t="str">
        <f t="shared" si="55"/>
        <v xml:space="preserve"> </v>
      </c>
      <c r="AB98" s="97" t="str">
        <f t="shared" si="56"/>
        <v xml:space="preserve"> </v>
      </c>
      <c r="AC98" s="349"/>
      <c r="AD98" s="349"/>
      <c r="AE98" s="349"/>
      <c r="AF98" s="349"/>
      <c r="AG98" s="349"/>
      <c r="AH98" s="349"/>
      <c r="AI98" s="349"/>
      <c r="AJ98" s="21"/>
      <c r="AK98" s="24"/>
      <c r="AL98" s="97" t="str">
        <f t="shared" si="57"/>
        <v xml:space="preserve"> </v>
      </c>
      <c r="AM98" s="69" t="str">
        <f t="shared" si="58"/>
        <v xml:space="preserve"> </v>
      </c>
      <c r="AN98" s="85" t="str">
        <f t="shared" si="59"/>
        <v xml:space="preserve"> </v>
      </c>
      <c r="AO98" s="70" t="str">
        <f t="shared" si="60"/>
        <v xml:space="preserve"> </v>
      </c>
      <c r="AP98" s="342"/>
      <c r="AQ98" s="214" t="str">
        <f t="shared" si="61"/>
        <v xml:space="preserve"> </v>
      </c>
      <c r="AR98" s="215" t="str">
        <f t="shared" si="62"/>
        <v xml:space="preserve"> </v>
      </c>
      <c r="AS98" s="216" t="str">
        <f t="shared" si="63"/>
        <v xml:space="preserve"> </v>
      </c>
      <c r="AT98" s="343"/>
      <c r="AU98" s="78" t="str">
        <f t="shared" si="64"/>
        <v xml:space="preserve"> </v>
      </c>
      <c r="AV98" s="87" t="str">
        <f t="shared" si="65"/>
        <v xml:space="preserve"> </v>
      </c>
      <c r="AW98" s="79" t="str">
        <f t="shared" si="66"/>
        <v xml:space="preserve"> </v>
      </c>
      <c r="AX98" s="344"/>
      <c r="AY98" s="80" t="str">
        <f t="shared" si="67"/>
        <v xml:space="preserve"> </v>
      </c>
      <c r="AZ98" s="88" t="str">
        <f t="shared" si="68"/>
        <v xml:space="preserve"> </v>
      </c>
      <c r="BA98" s="81" t="str">
        <f t="shared" si="69"/>
        <v xml:space="preserve"> </v>
      </c>
      <c r="BB98" s="345"/>
      <c r="BC98" s="210" t="str">
        <f t="shared" si="70"/>
        <v xml:space="preserve"> </v>
      </c>
      <c r="BD98" s="211" t="str">
        <f t="shared" si="71"/>
        <v xml:space="preserve"> </v>
      </c>
      <c r="BE98" s="212" t="str">
        <f t="shared" si="72"/>
        <v xml:space="preserve"> </v>
      </c>
      <c r="BF98" s="346"/>
      <c r="BG98" s="82" t="str">
        <f t="shared" si="73"/>
        <v xml:space="preserve"> </v>
      </c>
      <c r="BH98" s="89" t="str">
        <f t="shared" si="74"/>
        <v xml:space="preserve"> </v>
      </c>
      <c r="BI98" s="83" t="str">
        <f t="shared" si="75"/>
        <v xml:space="preserve"> </v>
      </c>
      <c r="BJ98" s="345"/>
      <c r="BK98" s="236" t="str">
        <f t="shared" si="76"/>
        <v xml:space="preserve"> </v>
      </c>
      <c r="BL98" s="237" t="str">
        <f t="shared" si="77"/>
        <v xml:space="preserve"> </v>
      </c>
      <c r="BM98" s="238" t="str">
        <f t="shared" si="78"/>
        <v xml:space="preserve"> </v>
      </c>
      <c r="BN98" s="345"/>
      <c r="BO98" s="27"/>
      <c r="BQ98" s="99" t="str">
        <f t="shared" si="79"/>
        <v xml:space="preserve"> </v>
      </c>
      <c r="BR98" s="99" t="str">
        <f t="shared" si="79"/>
        <v xml:space="preserve"> </v>
      </c>
      <c r="BS98" s="99" t="str">
        <f t="shared" si="79"/>
        <v xml:space="preserve"> </v>
      </c>
      <c r="BU98" s="99" t="str">
        <f t="shared" si="81"/>
        <v xml:space="preserve"> </v>
      </c>
      <c r="BV98" s="99" t="str">
        <f t="shared" si="80"/>
        <v xml:space="preserve"> </v>
      </c>
      <c r="BW98" s="99" t="str">
        <f t="shared" si="80"/>
        <v xml:space="preserve"> </v>
      </c>
      <c r="BY98" s="22"/>
      <c r="CI98" s="28"/>
    </row>
    <row r="99" spans="1:87" s="26" customFormat="1" ht="24.95" customHeight="1" x14ac:dyDescent="0.25">
      <c r="A99" s="24"/>
      <c r="B99" s="338"/>
      <c r="C99" s="560"/>
      <c r="D99" s="561"/>
      <c r="E99" s="561"/>
      <c r="F99" s="562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  <c r="U99" s="188"/>
      <c r="V99" s="347" t="str">
        <f t="shared" si="50"/>
        <v xml:space="preserve"> </v>
      </c>
      <c r="W99" s="347" t="str">
        <f t="shared" si="51"/>
        <v xml:space="preserve"> </v>
      </c>
      <c r="X99" s="347" t="str">
        <f t="shared" si="52"/>
        <v xml:space="preserve"> </v>
      </c>
      <c r="Y99" s="347" t="str">
        <f t="shared" si="53"/>
        <v xml:space="preserve"> </v>
      </c>
      <c r="Z99" s="347" t="str">
        <f t="shared" si="54"/>
        <v xml:space="preserve"> </v>
      </c>
      <c r="AA99" s="347" t="str">
        <f t="shared" si="55"/>
        <v xml:space="preserve"> </v>
      </c>
      <c r="AB99" s="97" t="str">
        <f t="shared" si="56"/>
        <v xml:space="preserve"> </v>
      </c>
      <c r="AC99" s="349"/>
      <c r="AD99" s="349"/>
      <c r="AE99" s="349"/>
      <c r="AF99" s="349"/>
      <c r="AG99" s="349"/>
      <c r="AH99" s="349"/>
      <c r="AI99" s="349"/>
      <c r="AJ99" s="21"/>
      <c r="AK99" s="24"/>
      <c r="AL99" s="97" t="str">
        <f t="shared" si="57"/>
        <v xml:space="preserve"> </v>
      </c>
      <c r="AM99" s="69" t="str">
        <f t="shared" si="58"/>
        <v xml:space="preserve"> </v>
      </c>
      <c r="AN99" s="85" t="str">
        <f t="shared" si="59"/>
        <v xml:space="preserve"> </v>
      </c>
      <c r="AO99" s="70" t="str">
        <f t="shared" si="60"/>
        <v xml:space="preserve"> </v>
      </c>
      <c r="AP99" s="342"/>
      <c r="AQ99" s="214" t="str">
        <f t="shared" si="61"/>
        <v xml:space="preserve"> </v>
      </c>
      <c r="AR99" s="215" t="str">
        <f t="shared" si="62"/>
        <v xml:space="preserve"> </v>
      </c>
      <c r="AS99" s="216" t="str">
        <f t="shared" si="63"/>
        <v xml:space="preserve"> </v>
      </c>
      <c r="AT99" s="343"/>
      <c r="AU99" s="78" t="str">
        <f t="shared" si="64"/>
        <v xml:space="preserve"> </v>
      </c>
      <c r="AV99" s="87" t="str">
        <f t="shared" si="65"/>
        <v xml:space="preserve"> </v>
      </c>
      <c r="AW99" s="79" t="str">
        <f t="shared" si="66"/>
        <v xml:space="preserve"> </v>
      </c>
      <c r="AX99" s="344"/>
      <c r="AY99" s="80" t="str">
        <f t="shared" si="67"/>
        <v xml:space="preserve"> </v>
      </c>
      <c r="AZ99" s="88" t="str">
        <f t="shared" si="68"/>
        <v xml:space="preserve"> </v>
      </c>
      <c r="BA99" s="81" t="str">
        <f t="shared" si="69"/>
        <v xml:space="preserve"> </v>
      </c>
      <c r="BB99" s="345"/>
      <c r="BC99" s="210" t="str">
        <f t="shared" si="70"/>
        <v xml:space="preserve"> </v>
      </c>
      <c r="BD99" s="211" t="str">
        <f t="shared" si="71"/>
        <v xml:space="preserve"> </v>
      </c>
      <c r="BE99" s="212" t="str">
        <f t="shared" si="72"/>
        <v xml:space="preserve"> </v>
      </c>
      <c r="BF99" s="346"/>
      <c r="BG99" s="82" t="str">
        <f t="shared" si="73"/>
        <v xml:space="preserve"> </v>
      </c>
      <c r="BH99" s="89" t="str">
        <f t="shared" si="74"/>
        <v xml:space="preserve"> </v>
      </c>
      <c r="BI99" s="83" t="str">
        <f t="shared" si="75"/>
        <v xml:space="preserve"> </v>
      </c>
      <c r="BJ99" s="345"/>
      <c r="BK99" s="236" t="str">
        <f t="shared" si="76"/>
        <v xml:space="preserve"> </v>
      </c>
      <c r="BL99" s="237" t="str">
        <f t="shared" si="77"/>
        <v xml:space="preserve"> </v>
      </c>
      <c r="BM99" s="238" t="str">
        <f t="shared" si="78"/>
        <v xml:space="preserve"> </v>
      </c>
      <c r="BN99" s="345"/>
      <c r="BO99" s="27"/>
      <c r="BQ99" s="99" t="str">
        <f t="shared" si="79"/>
        <v xml:space="preserve"> </v>
      </c>
      <c r="BR99" s="99" t="str">
        <f t="shared" si="79"/>
        <v xml:space="preserve"> </v>
      </c>
      <c r="BS99" s="99" t="str">
        <f t="shared" si="79"/>
        <v xml:space="preserve"> </v>
      </c>
      <c r="BU99" s="99" t="str">
        <f t="shared" si="81"/>
        <v xml:space="preserve"> </v>
      </c>
      <c r="BV99" s="99" t="str">
        <f t="shared" si="80"/>
        <v xml:space="preserve"> </v>
      </c>
      <c r="BW99" s="99" t="str">
        <f t="shared" si="80"/>
        <v xml:space="preserve"> </v>
      </c>
      <c r="BY99" s="22"/>
      <c r="CI99" s="28"/>
    </row>
    <row r="100" spans="1:87" s="26" customFormat="1" ht="24.95" customHeight="1" x14ac:dyDescent="0.25">
      <c r="A100" s="24"/>
      <c r="B100" s="338"/>
      <c r="C100" s="560"/>
      <c r="D100" s="561"/>
      <c r="E100" s="561"/>
      <c r="F100" s="562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  <c r="U100" s="188"/>
      <c r="V100" s="347" t="str">
        <f t="shared" si="50"/>
        <v xml:space="preserve"> </v>
      </c>
      <c r="W100" s="347" t="str">
        <f t="shared" si="51"/>
        <v xml:space="preserve"> </v>
      </c>
      <c r="X100" s="347" t="str">
        <f t="shared" si="52"/>
        <v xml:space="preserve"> </v>
      </c>
      <c r="Y100" s="347" t="str">
        <f t="shared" si="53"/>
        <v xml:space="preserve"> </v>
      </c>
      <c r="Z100" s="347" t="str">
        <f t="shared" si="54"/>
        <v xml:space="preserve"> </v>
      </c>
      <c r="AA100" s="347" t="str">
        <f t="shared" si="55"/>
        <v xml:space="preserve"> </v>
      </c>
      <c r="AB100" s="97" t="str">
        <f t="shared" si="56"/>
        <v xml:space="preserve"> </v>
      </c>
      <c r="AC100" s="349"/>
      <c r="AD100" s="349"/>
      <c r="AE100" s="349"/>
      <c r="AF100" s="349"/>
      <c r="AG100" s="349"/>
      <c r="AH100" s="349"/>
      <c r="AI100" s="349"/>
      <c r="AJ100" s="21"/>
      <c r="AK100" s="24"/>
      <c r="AL100" s="97" t="str">
        <f t="shared" si="57"/>
        <v xml:space="preserve"> </v>
      </c>
      <c r="AM100" s="69" t="str">
        <f t="shared" si="58"/>
        <v xml:space="preserve"> </v>
      </c>
      <c r="AN100" s="85" t="str">
        <f t="shared" si="59"/>
        <v xml:space="preserve"> </v>
      </c>
      <c r="AO100" s="70" t="str">
        <f t="shared" si="60"/>
        <v xml:space="preserve"> </v>
      </c>
      <c r="AP100" s="342"/>
      <c r="AQ100" s="214" t="str">
        <f t="shared" si="61"/>
        <v xml:space="preserve"> </v>
      </c>
      <c r="AR100" s="215" t="str">
        <f t="shared" si="62"/>
        <v xml:space="preserve"> </v>
      </c>
      <c r="AS100" s="216" t="str">
        <f t="shared" si="63"/>
        <v xml:space="preserve"> </v>
      </c>
      <c r="AT100" s="343"/>
      <c r="AU100" s="78" t="str">
        <f t="shared" si="64"/>
        <v xml:space="preserve"> </v>
      </c>
      <c r="AV100" s="87" t="str">
        <f t="shared" si="65"/>
        <v xml:space="preserve"> </v>
      </c>
      <c r="AW100" s="79" t="str">
        <f t="shared" si="66"/>
        <v xml:space="preserve"> </v>
      </c>
      <c r="AX100" s="344"/>
      <c r="AY100" s="80" t="str">
        <f t="shared" si="67"/>
        <v xml:space="preserve"> </v>
      </c>
      <c r="AZ100" s="88" t="str">
        <f t="shared" si="68"/>
        <v xml:space="preserve"> </v>
      </c>
      <c r="BA100" s="81" t="str">
        <f t="shared" si="69"/>
        <v xml:space="preserve"> </v>
      </c>
      <c r="BB100" s="345"/>
      <c r="BC100" s="210" t="str">
        <f t="shared" si="70"/>
        <v xml:space="preserve"> </v>
      </c>
      <c r="BD100" s="211" t="str">
        <f t="shared" si="71"/>
        <v xml:space="preserve"> </v>
      </c>
      <c r="BE100" s="212" t="str">
        <f t="shared" si="72"/>
        <v xml:space="preserve"> </v>
      </c>
      <c r="BF100" s="346"/>
      <c r="BG100" s="82" t="str">
        <f t="shared" si="73"/>
        <v xml:space="preserve"> </v>
      </c>
      <c r="BH100" s="89" t="str">
        <f t="shared" si="74"/>
        <v xml:space="preserve"> </v>
      </c>
      <c r="BI100" s="83" t="str">
        <f t="shared" si="75"/>
        <v xml:space="preserve"> </v>
      </c>
      <c r="BJ100" s="345"/>
      <c r="BK100" s="236" t="str">
        <f t="shared" si="76"/>
        <v xml:space="preserve"> </v>
      </c>
      <c r="BL100" s="237" t="str">
        <f t="shared" si="77"/>
        <v xml:space="preserve"> </v>
      </c>
      <c r="BM100" s="238" t="str">
        <f t="shared" si="78"/>
        <v xml:space="preserve"> </v>
      </c>
      <c r="BN100" s="345"/>
      <c r="BO100" s="27"/>
      <c r="BQ100" s="99" t="str">
        <f t="shared" si="79"/>
        <v xml:space="preserve"> </v>
      </c>
      <c r="BR100" s="99" t="str">
        <f t="shared" si="79"/>
        <v xml:space="preserve"> </v>
      </c>
      <c r="BS100" s="99" t="str">
        <f t="shared" si="79"/>
        <v xml:space="preserve"> </v>
      </c>
      <c r="BU100" s="99" t="str">
        <f t="shared" si="81"/>
        <v xml:space="preserve"> </v>
      </c>
      <c r="BV100" s="99" t="str">
        <f t="shared" si="80"/>
        <v xml:space="preserve"> </v>
      </c>
      <c r="BW100" s="99" t="str">
        <f t="shared" si="80"/>
        <v xml:space="preserve"> </v>
      </c>
      <c r="BY100" s="22"/>
      <c r="CI100" s="28"/>
    </row>
    <row r="101" spans="1:87" s="26" customFormat="1" ht="24.95" customHeight="1" x14ac:dyDescent="0.25">
      <c r="A101" s="24"/>
      <c r="B101" s="338"/>
      <c r="C101" s="560"/>
      <c r="D101" s="561"/>
      <c r="E101" s="561"/>
      <c r="F101" s="562"/>
      <c r="G101" s="349"/>
      <c r="H101" s="349"/>
      <c r="I101" s="349"/>
      <c r="J101" s="349"/>
      <c r="K101" s="349"/>
      <c r="L101" s="349"/>
      <c r="M101" s="349"/>
      <c r="N101" s="349"/>
      <c r="O101" s="349"/>
      <c r="P101" s="349"/>
      <c r="Q101" s="349"/>
      <c r="R101" s="349"/>
      <c r="S101" s="349"/>
      <c r="T101" s="349"/>
      <c r="U101" s="188"/>
      <c r="V101" s="347" t="str">
        <f t="shared" si="50"/>
        <v xml:space="preserve"> </v>
      </c>
      <c r="W101" s="347" t="str">
        <f t="shared" si="51"/>
        <v xml:space="preserve"> </v>
      </c>
      <c r="X101" s="347" t="str">
        <f t="shared" si="52"/>
        <v xml:space="preserve"> </v>
      </c>
      <c r="Y101" s="347" t="str">
        <f t="shared" si="53"/>
        <v xml:space="preserve"> </v>
      </c>
      <c r="Z101" s="347" t="str">
        <f t="shared" si="54"/>
        <v xml:space="preserve"> </v>
      </c>
      <c r="AA101" s="347" t="str">
        <f t="shared" si="55"/>
        <v xml:space="preserve"> </v>
      </c>
      <c r="AB101" s="97" t="str">
        <f t="shared" si="56"/>
        <v xml:space="preserve"> </v>
      </c>
      <c r="AC101" s="349"/>
      <c r="AD101" s="349"/>
      <c r="AE101" s="349"/>
      <c r="AF101" s="349"/>
      <c r="AG101" s="349"/>
      <c r="AH101" s="349"/>
      <c r="AI101" s="349"/>
      <c r="AJ101" s="21"/>
      <c r="AK101" s="24"/>
      <c r="AL101" s="97" t="str">
        <f t="shared" si="57"/>
        <v xml:space="preserve"> </v>
      </c>
      <c r="AM101" s="69" t="str">
        <f t="shared" si="58"/>
        <v xml:space="preserve"> </v>
      </c>
      <c r="AN101" s="85" t="str">
        <f t="shared" si="59"/>
        <v xml:space="preserve"> </v>
      </c>
      <c r="AO101" s="70" t="str">
        <f t="shared" si="60"/>
        <v xml:space="preserve"> </v>
      </c>
      <c r="AP101" s="342"/>
      <c r="AQ101" s="214" t="str">
        <f t="shared" si="61"/>
        <v xml:space="preserve"> </v>
      </c>
      <c r="AR101" s="215" t="str">
        <f t="shared" si="62"/>
        <v xml:space="preserve"> </v>
      </c>
      <c r="AS101" s="216" t="str">
        <f t="shared" si="63"/>
        <v xml:space="preserve"> </v>
      </c>
      <c r="AT101" s="343"/>
      <c r="AU101" s="78" t="str">
        <f t="shared" si="64"/>
        <v xml:space="preserve"> </v>
      </c>
      <c r="AV101" s="87" t="str">
        <f t="shared" si="65"/>
        <v xml:space="preserve"> </v>
      </c>
      <c r="AW101" s="79" t="str">
        <f t="shared" si="66"/>
        <v xml:space="preserve"> </v>
      </c>
      <c r="AX101" s="344"/>
      <c r="AY101" s="80" t="str">
        <f t="shared" si="67"/>
        <v xml:space="preserve"> </v>
      </c>
      <c r="AZ101" s="88" t="str">
        <f t="shared" si="68"/>
        <v xml:space="preserve"> </v>
      </c>
      <c r="BA101" s="81" t="str">
        <f t="shared" si="69"/>
        <v xml:space="preserve"> </v>
      </c>
      <c r="BB101" s="345"/>
      <c r="BC101" s="210" t="str">
        <f t="shared" si="70"/>
        <v xml:space="preserve"> </v>
      </c>
      <c r="BD101" s="211" t="str">
        <f t="shared" si="71"/>
        <v xml:space="preserve"> </v>
      </c>
      <c r="BE101" s="212" t="str">
        <f t="shared" si="72"/>
        <v xml:space="preserve"> </v>
      </c>
      <c r="BF101" s="346"/>
      <c r="BG101" s="82" t="str">
        <f t="shared" si="73"/>
        <v xml:space="preserve"> </v>
      </c>
      <c r="BH101" s="89" t="str">
        <f t="shared" si="74"/>
        <v xml:space="preserve"> </v>
      </c>
      <c r="BI101" s="83" t="str">
        <f t="shared" si="75"/>
        <v xml:space="preserve"> </v>
      </c>
      <c r="BJ101" s="345"/>
      <c r="BK101" s="236" t="str">
        <f t="shared" si="76"/>
        <v xml:space="preserve"> </v>
      </c>
      <c r="BL101" s="237" t="str">
        <f t="shared" si="77"/>
        <v xml:space="preserve"> </v>
      </c>
      <c r="BM101" s="238" t="str">
        <f t="shared" si="78"/>
        <v xml:space="preserve"> </v>
      </c>
      <c r="BN101" s="345"/>
      <c r="BO101" s="27"/>
      <c r="BQ101" s="99" t="str">
        <f t="shared" si="79"/>
        <v xml:space="preserve"> </v>
      </c>
      <c r="BR101" s="99" t="str">
        <f t="shared" si="79"/>
        <v xml:space="preserve"> </v>
      </c>
      <c r="BS101" s="99" t="str">
        <f t="shared" si="79"/>
        <v xml:space="preserve"> </v>
      </c>
      <c r="BU101" s="99" t="str">
        <f t="shared" si="81"/>
        <v xml:space="preserve"> </v>
      </c>
      <c r="BV101" s="99" t="str">
        <f t="shared" si="80"/>
        <v xml:space="preserve"> </v>
      </c>
      <c r="BW101" s="99" t="str">
        <f t="shared" si="80"/>
        <v xml:space="preserve"> </v>
      </c>
      <c r="BY101" s="22"/>
      <c r="CI101" s="28"/>
    </row>
    <row r="102" spans="1:87" s="26" customFormat="1" ht="24.95" customHeight="1" x14ac:dyDescent="0.25">
      <c r="A102" s="24"/>
      <c r="B102" s="338"/>
      <c r="C102" s="560"/>
      <c r="D102" s="561"/>
      <c r="E102" s="561"/>
      <c r="F102" s="562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  <c r="U102" s="188"/>
      <c r="V102" s="347" t="str">
        <f t="shared" si="50"/>
        <v xml:space="preserve"> </v>
      </c>
      <c r="W102" s="347" t="str">
        <f t="shared" si="51"/>
        <v xml:space="preserve"> </v>
      </c>
      <c r="X102" s="347" t="str">
        <f t="shared" si="52"/>
        <v xml:space="preserve"> </v>
      </c>
      <c r="Y102" s="347" t="str">
        <f t="shared" si="53"/>
        <v xml:space="preserve"> </v>
      </c>
      <c r="Z102" s="347" t="str">
        <f t="shared" si="54"/>
        <v xml:space="preserve"> </v>
      </c>
      <c r="AA102" s="347" t="str">
        <f t="shared" si="55"/>
        <v xml:space="preserve"> </v>
      </c>
      <c r="AB102" s="97" t="str">
        <f t="shared" si="56"/>
        <v xml:space="preserve"> </v>
      </c>
      <c r="AC102" s="349"/>
      <c r="AD102" s="349"/>
      <c r="AE102" s="349"/>
      <c r="AF102" s="349"/>
      <c r="AG102" s="349"/>
      <c r="AH102" s="349"/>
      <c r="AI102" s="349"/>
      <c r="AJ102" s="21"/>
      <c r="AK102" s="24"/>
      <c r="AL102" s="97" t="str">
        <f t="shared" si="57"/>
        <v xml:space="preserve"> </v>
      </c>
      <c r="AM102" s="69" t="str">
        <f t="shared" si="58"/>
        <v xml:space="preserve"> </v>
      </c>
      <c r="AN102" s="85" t="str">
        <f t="shared" si="59"/>
        <v xml:space="preserve"> </v>
      </c>
      <c r="AO102" s="70" t="str">
        <f t="shared" si="60"/>
        <v xml:space="preserve"> </v>
      </c>
      <c r="AP102" s="342"/>
      <c r="AQ102" s="214" t="str">
        <f t="shared" si="61"/>
        <v xml:space="preserve"> </v>
      </c>
      <c r="AR102" s="215" t="str">
        <f t="shared" si="62"/>
        <v xml:space="preserve"> </v>
      </c>
      <c r="AS102" s="216" t="str">
        <f t="shared" si="63"/>
        <v xml:space="preserve"> </v>
      </c>
      <c r="AT102" s="343"/>
      <c r="AU102" s="78" t="str">
        <f t="shared" si="64"/>
        <v xml:space="preserve"> </v>
      </c>
      <c r="AV102" s="87" t="str">
        <f t="shared" si="65"/>
        <v xml:space="preserve"> </v>
      </c>
      <c r="AW102" s="79" t="str">
        <f t="shared" si="66"/>
        <v xml:space="preserve"> </v>
      </c>
      <c r="AX102" s="344"/>
      <c r="AY102" s="80" t="str">
        <f t="shared" si="67"/>
        <v xml:space="preserve"> </v>
      </c>
      <c r="AZ102" s="88" t="str">
        <f t="shared" si="68"/>
        <v xml:space="preserve"> </v>
      </c>
      <c r="BA102" s="81" t="str">
        <f t="shared" si="69"/>
        <v xml:space="preserve"> </v>
      </c>
      <c r="BB102" s="345"/>
      <c r="BC102" s="210" t="str">
        <f t="shared" si="70"/>
        <v xml:space="preserve"> </v>
      </c>
      <c r="BD102" s="211" t="str">
        <f t="shared" si="71"/>
        <v xml:space="preserve"> </v>
      </c>
      <c r="BE102" s="212" t="str">
        <f t="shared" si="72"/>
        <v xml:space="preserve"> </v>
      </c>
      <c r="BF102" s="346"/>
      <c r="BG102" s="82" t="str">
        <f t="shared" si="73"/>
        <v xml:space="preserve"> </v>
      </c>
      <c r="BH102" s="89" t="str">
        <f t="shared" si="74"/>
        <v xml:space="preserve"> </v>
      </c>
      <c r="BI102" s="83" t="str">
        <f t="shared" si="75"/>
        <v xml:space="preserve"> </v>
      </c>
      <c r="BJ102" s="345"/>
      <c r="BK102" s="236" t="str">
        <f t="shared" si="76"/>
        <v xml:space="preserve"> </v>
      </c>
      <c r="BL102" s="237" t="str">
        <f t="shared" si="77"/>
        <v xml:space="preserve"> </v>
      </c>
      <c r="BM102" s="238" t="str">
        <f t="shared" si="78"/>
        <v xml:space="preserve"> </v>
      </c>
      <c r="BN102" s="345"/>
      <c r="BO102" s="27"/>
      <c r="BQ102" s="99" t="str">
        <f t="shared" si="79"/>
        <v xml:space="preserve"> </v>
      </c>
      <c r="BR102" s="99" t="str">
        <f t="shared" si="79"/>
        <v xml:space="preserve"> </v>
      </c>
      <c r="BS102" s="99" t="str">
        <f t="shared" si="79"/>
        <v xml:space="preserve"> </v>
      </c>
      <c r="BU102" s="99" t="str">
        <f t="shared" si="81"/>
        <v xml:space="preserve"> </v>
      </c>
      <c r="BV102" s="99" t="str">
        <f t="shared" si="80"/>
        <v xml:space="preserve"> </v>
      </c>
      <c r="BW102" s="99" t="str">
        <f t="shared" si="80"/>
        <v xml:space="preserve"> </v>
      </c>
      <c r="BY102" s="22"/>
      <c r="CI102" s="28"/>
    </row>
    <row r="103" spans="1:87" s="26" customFormat="1" ht="24.95" customHeight="1" x14ac:dyDescent="0.25">
      <c r="A103" s="24"/>
      <c r="B103" s="338"/>
      <c r="C103" s="560"/>
      <c r="D103" s="561"/>
      <c r="E103" s="561"/>
      <c r="F103" s="562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R103" s="349"/>
      <c r="S103" s="349"/>
      <c r="T103" s="349"/>
      <c r="U103" s="188"/>
      <c r="V103" s="347" t="str">
        <f t="shared" si="50"/>
        <v xml:space="preserve"> </v>
      </c>
      <c r="W103" s="347" t="str">
        <f t="shared" si="51"/>
        <v xml:space="preserve"> </v>
      </c>
      <c r="X103" s="347" t="str">
        <f t="shared" si="52"/>
        <v xml:space="preserve"> </v>
      </c>
      <c r="Y103" s="347" t="str">
        <f t="shared" si="53"/>
        <v xml:space="preserve"> </v>
      </c>
      <c r="Z103" s="347" t="str">
        <f t="shared" si="54"/>
        <v xml:space="preserve"> </v>
      </c>
      <c r="AA103" s="347" t="str">
        <f t="shared" si="55"/>
        <v xml:space="preserve"> </v>
      </c>
      <c r="AB103" s="97" t="str">
        <f t="shared" si="56"/>
        <v xml:space="preserve"> </v>
      </c>
      <c r="AC103" s="349"/>
      <c r="AD103" s="349"/>
      <c r="AE103" s="349"/>
      <c r="AF103" s="349"/>
      <c r="AG103" s="349"/>
      <c r="AH103" s="349"/>
      <c r="AI103" s="349"/>
      <c r="AJ103" s="21"/>
      <c r="AK103" s="24"/>
      <c r="AL103" s="97" t="str">
        <f t="shared" si="57"/>
        <v xml:space="preserve"> </v>
      </c>
      <c r="AM103" s="69" t="str">
        <f t="shared" si="58"/>
        <v xml:space="preserve"> </v>
      </c>
      <c r="AN103" s="85" t="str">
        <f t="shared" si="59"/>
        <v xml:space="preserve"> </v>
      </c>
      <c r="AO103" s="70" t="str">
        <f t="shared" si="60"/>
        <v xml:space="preserve"> </v>
      </c>
      <c r="AP103" s="342"/>
      <c r="AQ103" s="214" t="str">
        <f t="shared" si="61"/>
        <v xml:space="preserve"> </v>
      </c>
      <c r="AR103" s="215" t="str">
        <f t="shared" si="62"/>
        <v xml:space="preserve"> </v>
      </c>
      <c r="AS103" s="216" t="str">
        <f t="shared" si="63"/>
        <v xml:space="preserve"> </v>
      </c>
      <c r="AT103" s="343"/>
      <c r="AU103" s="78" t="str">
        <f t="shared" si="64"/>
        <v xml:space="preserve"> </v>
      </c>
      <c r="AV103" s="87" t="str">
        <f t="shared" si="65"/>
        <v xml:space="preserve"> </v>
      </c>
      <c r="AW103" s="79" t="str">
        <f t="shared" si="66"/>
        <v xml:space="preserve"> </v>
      </c>
      <c r="AX103" s="344"/>
      <c r="AY103" s="80" t="str">
        <f t="shared" si="67"/>
        <v xml:space="preserve"> </v>
      </c>
      <c r="AZ103" s="88" t="str">
        <f t="shared" si="68"/>
        <v xml:space="preserve"> </v>
      </c>
      <c r="BA103" s="81" t="str">
        <f t="shared" si="69"/>
        <v xml:space="preserve"> </v>
      </c>
      <c r="BB103" s="345"/>
      <c r="BC103" s="210" t="str">
        <f t="shared" si="70"/>
        <v xml:space="preserve"> </v>
      </c>
      <c r="BD103" s="211" t="str">
        <f t="shared" si="71"/>
        <v xml:space="preserve"> </v>
      </c>
      <c r="BE103" s="212" t="str">
        <f t="shared" si="72"/>
        <v xml:space="preserve"> </v>
      </c>
      <c r="BF103" s="346"/>
      <c r="BG103" s="82" t="str">
        <f t="shared" si="73"/>
        <v xml:space="preserve"> </v>
      </c>
      <c r="BH103" s="89" t="str">
        <f t="shared" si="74"/>
        <v xml:space="preserve"> </v>
      </c>
      <c r="BI103" s="83" t="str">
        <f t="shared" si="75"/>
        <v xml:space="preserve"> </v>
      </c>
      <c r="BJ103" s="345"/>
      <c r="BK103" s="236" t="str">
        <f t="shared" si="76"/>
        <v xml:space="preserve"> </v>
      </c>
      <c r="BL103" s="237" t="str">
        <f t="shared" si="77"/>
        <v xml:space="preserve"> </v>
      </c>
      <c r="BM103" s="238" t="str">
        <f t="shared" si="78"/>
        <v xml:space="preserve"> </v>
      </c>
      <c r="BN103" s="345"/>
      <c r="BO103" s="27"/>
      <c r="BQ103" s="99" t="str">
        <f t="shared" si="79"/>
        <v xml:space="preserve"> </v>
      </c>
      <c r="BR103" s="99" t="str">
        <f t="shared" si="79"/>
        <v xml:space="preserve"> </v>
      </c>
      <c r="BS103" s="99" t="str">
        <f t="shared" si="79"/>
        <v xml:space="preserve"> </v>
      </c>
      <c r="BU103" s="99" t="str">
        <f t="shared" si="81"/>
        <v xml:space="preserve"> </v>
      </c>
      <c r="BV103" s="99" t="str">
        <f t="shared" si="80"/>
        <v xml:space="preserve"> </v>
      </c>
      <c r="BW103" s="99" t="str">
        <f t="shared" si="80"/>
        <v xml:space="preserve"> </v>
      </c>
      <c r="BY103" s="22"/>
      <c r="CI103" s="28"/>
    </row>
    <row r="104" spans="1:87" s="26" customFormat="1" ht="24.95" customHeight="1" x14ac:dyDescent="0.25">
      <c r="A104" s="24"/>
      <c r="B104" s="338"/>
      <c r="C104" s="560"/>
      <c r="D104" s="561"/>
      <c r="E104" s="561"/>
      <c r="F104" s="562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  <c r="U104" s="188"/>
      <c r="V104" s="347" t="str">
        <f t="shared" si="50"/>
        <v xml:space="preserve"> </v>
      </c>
      <c r="W104" s="347" t="str">
        <f t="shared" si="51"/>
        <v xml:space="preserve"> </v>
      </c>
      <c r="X104" s="347" t="str">
        <f t="shared" si="52"/>
        <v xml:space="preserve"> </v>
      </c>
      <c r="Y104" s="347" t="str">
        <f t="shared" si="53"/>
        <v xml:space="preserve"> </v>
      </c>
      <c r="Z104" s="347" t="str">
        <f t="shared" si="54"/>
        <v xml:space="preserve"> </v>
      </c>
      <c r="AA104" s="347" t="str">
        <f t="shared" si="55"/>
        <v xml:space="preserve"> </v>
      </c>
      <c r="AB104" s="97" t="str">
        <f t="shared" si="56"/>
        <v xml:space="preserve"> </v>
      </c>
      <c r="AC104" s="349"/>
      <c r="AD104" s="349"/>
      <c r="AE104" s="349"/>
      <c r="AF104" s="349"/>
      <c r="AG104" s="349"/>
      <c r="AH104" s="349"/>
      <c r="AI104" s="349"/>
      <c r="AJ104" s="21"/>
      <c r="AK104" s="24"/>
      <c r="AL104" s="97" t="str">
        <f t="shared" si="57"/>
        <v xml:space="preserve"> </v>
      </c>
      <c r="AM104" s="69" t="str">
        <f t="shared" si="58"/>
        <v xml:space="preserve"> </v>
      </c>
      <c r="AN104" s="85" t="str">
        <f t="shared" si="59"/>
        <v xml:space="preserve"> </v>
      </c>
      <c r="AO104" s="70" t="str">
        <f t="shared" si="60"/>
        <v xml:space="preserve"> </v>
      </c>
      <c r="AP104" s="342"/>
      <c r="AQ104" s="214" t="str">
        <f t="shared" si="61"/>
        <v xml:space="preserve"> </v>
      </c>
      <c r="AR104" s="215" t="str">
        <f t="shared" si="62"/>
        <v xml:space="preserve"> </v>
      </c>
      <c r="AS104" s="216" t="str">
        <f t="shared" si="63"/>
        <v xml:space="preserve"> </v>
      </c>
      <c r="AT104" s="343"/>
      <c r="AU104" s="78" t="str">
        <f t="shared" si="64"/>
        <v xml:space="preserve"> </v>
      </c>
      <c r="AV104" s="87" t="str">
        <f t="shared" si="65"/>
        <v xml:space="preserve"> </v>
      </c>
      <c r="AW104" s="79" t="str">
        <f t="shared" si="66"/>
        <v xml:space="preserve"> </v>
      </c>
      <c r="AX104" s="344"/>
      <c r="AY104" s="80" t="str">
        <f t="shared" si="67"/>
        <v xml:space="preserve"> </v>
      </c>
      <c r="AZ104" s="88" t="str">
        <f t="shared" si="68"/>
        <v xml:space="preserve"> </v>
      </c>
      <c r="BA104" s="81" t="str">
        <f t="shared" si="69"/>
        <v xml:space="preserve"> </v>
      </c>
      <c r="BB104" s="345"/>
      <c r="BC104" s="210" t="str">
        <f t="shared" si="70"/>
        <v xml:space="preserve"> </v>
      </c>
      <c r="BD104" s="211" t="str">
        <f t="shared" si="71"/>
        <v xml:space="preserve"> </v>
      </c>
      <c r="BE104" s="212" t="str">
        <f t="shared" si="72"/>
        <v xml:space="preserve"> </v>
      </c>
      <c r="BF104" s="346"/>
      <c r="BG104" s="82" t="str">
        <f t="shared" si="73"/>
        <v xml:space="preserve"> </v>
      </c>
      <c r="BH104" s="89" t="str">
        <f t="shared" si="74"/>
        <v xml:space="preserve"> </v>
      </c>
      <c r="BI104" s="83" t="str">
        <f t="shared" si="75"/>
        <v xml:space="preserve"> </v>
      </c>
      <c r="BJ104" s="345"/>
      <c r="BK104" s="236" t="str">
        <f t="shared" si="76"/>
        <v xml:space="preserve"> </v>
      </c>
      <c r="BL104" s="237" t="str">
        <f t="shared" si="77"/>
        <v xml:space="preserve"> </v>
      </c>
      <c r="BM104" s="238" t="str">
        <f t="shared" si="78"/>
        <v xml:space="preserve"> </v>
      </c>
      <c r="BN104" s="345"/>
      <c r="BO104" s="27"/>
      <c r="BQ104" s="99" t="str">
        <f t="shared" si="79"/>
        <v xml:space="preserve"> </v>
      </c>
      <c r="BR104" s="99" t="str">
        <f t="shared" si="79"/>
        <v xml:space="preserve"> </v>
      </c>
      <c r="BS104" s="99" t="str">
        <f t="shared" si="79"/>
        <v xml:space="preserve"> </v>
      </c>
      <c r="BU104" s="99" t="str">
        <f t="shared" si="81"/>
        <v xml:space="preserve"> </v>
      </c>
      <c r="BV104" s="99" t="str">
        <f t="shared" si="80"/>
        <v xml:space="preserve"> </v>
      </c>
      <c r="BW104" s="99" t="str">
        <f t="shared" si="80"/>
        <v xml:space="preserve"> </v>
      </c>
      <c r="BY104" s="22"/>
      <c r="CI104" s="28"/>
    </row>
    <row r="105" spans="1:87" s="26" customFormat="1" ht="24.95" customHeight="1" x14ac:dyDescent="0.25">
      <c r="A105" s="24"/>
      <c r="B105" s="338"/>
      <c r="C105" s="560"/>
      <c r="D105" s="561"/>
      <c r="E105" s="561"/>
      <c r="F105" s="562"/>
      <c r="G105" s="349"/>
      <c r="H105" s="349"/>
      <c r="I105" s="349"/>
      <c r="J105" s="349"/>
      <c r="K105" s="349"/>
      <c r="L105" s="349"/>
      <c r="M105" s="349"/>
      <c r="N105" s="349"/>
      <c r="O105" s="349"/>
      <c r="P105" s="349"/>
      <c r="Q105" s="349"/>
      <c r="R105" s="349"/>
      <c r="S105" s="349"/>
      <c r="T105" s="349"/>
      <c r="U105" s="188"/>
      <c r="V105" s="347" t="str">
        <f t="shared" si="50"/>
        <v xml:space="preserve"> </v>
      </c>
      <c r="W105" s="347" t="str">
        <f t="shared" si="51"/>
        <v xml:space="preserve"> </v>
      </c>
      <c r="X105" s="347" t="str">
        <f t="shared" si="52"/>
        <v xml:space="preserve"> </v>
      </c>
      <c r="Y105" s="347" t="str">
        <f t="shared" si="53"/>
        <v xml:space="preserve"> </v>
      </c>
      <c r="Z105" s="347" t="str">
        <f t="shared" si="54"/>
        <v xml:space="preserve"> </v>
      </c>
      <c r="AA105" s="347" t="str">
        <f t="shared" si="55"/>
        <v xml:space="preserve"> </v>
      </c>
      <c r="AB105" s="97" t="str">
        <f t="shared" si="56"/>
        <v xml:space="preserve"> </v>
      </c>
      <c r="AC105" s="349"/>
      <c r="AD105" s="349"/>
      <c r="AE105" s="349"/>
      <c r="AF105" s="349"/>
      <c r="AG105" s="349"/>
      <c r="AH105" s="349"/>
      <c r="AI105" s="349"/>
      <c r="AJ105" s="21"/>
      <c r="AK105" s="24"/>
      <c r="AL105" s="97" t="str">
        <f t="shared" si="57"/>
        <v xml:space="preserve"> </v>
      </c>
      <c r="AM105" s="69" t="str">
        <f t="shared" si="58"/>
        <v xml:space="preserve"> </v>
      </c>
      <c r="AN105" s="85" t="str">
        <f t="shared" si="59"/>
        <v xml:space="preserve"> </v>
      </c>
      <c r="AO105" s="70" t="str">
        <f t="shared" si="60"/>
        <v xml:space="preserve"> </v>
      </c>
      <c r="AP105" s="342"/>
      <c r="AQ105" s="214" t="str">
        <f t="shared" si="61"/>
        <v xml:space="preserve"> </v>
      </c>
      <c r="AR105" s="215" t="str">
        <f t="shared" si="62"/>
        <v xml:space="preserve"> </v>
      </c>
      <c r="AS105" s="216" t="str">
        <f t="shared" si="63"/>
        <v xml:space="preserve"> </v>
      </c>
      <c r="AT105" s="343"/>
      <c r="AU105" s="78" t="str">
        <f t="shared" si="64"/>
        <v xml:space="preserve"> </v>
      </c>
      <c r="AV105" s="87" t="str">
        <f t="shared" si="65"/>
        <v xml:space="preserve"> </v>
      </c>
      <c r="AW105" s="79" t="str">
        <f t="shared" si="66"/>
        <v xml:space="preserve"> </v>
      </c>
      <c r="AX105" s="344"/>
      <c r="AY105" s="80" t="str">
        <f t="shared" si="67"/>
        <v xml:space="preserve"> </v>
      </c>
      <c r="AZ105" s="88" t="str">
        <f t="shared" si="68"/>
        <v xml:space="preserve"> </v>
      </c>
      <c r="BA105" s="81" t="str">
        <f t="shared" si="69"/>
        <v xml:space="preserve"> </v>
      </c>
      <c r="BB105" s="345"/>
      <c r="BC105" s="210" t="str">
        <f t="shared" si="70"/>
        <v xml:space="preserve"> </v>
      </c>
      <c r="BD105" s="211" t="str">
        <f t="shared" si="71"/>
        <v xml:space="preserve"> </v>
      </c>
      <c r="BE105" s="212" t="str">
        <f t="shared" si="72"/>
        <v xml:space="preserve"> </v>
      </c>
      <c r="BF105" s="346"/>
      <c r="BG105" s="82" t="str">
        <f t="shared" si="73"/>
        <v xml:space="preserve"> </v>
      </c>
      <c r="BH105" s="89" t="str">
        <f t="shared" si="74"/>
        <v xml:space="preserve"> </v>
      </c>
      <c r="BI105" s="83" t="str">
        <f t="shared" si="75"/>
        <v xml:space="preserve"> </v>
      </c>
      <c r="BJ105" s="345"/>
      <c r="BK105" s="236" t="str">
        <f t="shared" si="76"/>
        <v xml:space="preserve"> </v>
      </c>
      <c r="BL105" s="237" t="str">
        <f t="shared" si="77"/>
        <v xml:space="preserve"> </v>
      </c>
      <c r="BM105" s="238" t="str">
        <f t="shared" si="78"/>
        <v xml:space="preserve"> </v>
      </c>
      <c r="BN105" s="345"/>
      <c r="BO105" s="27"/>
      <c r="BQ105" s="99" t="str">
        <f t="shared" si="79"/>
        <v xml:space="preserve"> </v>
      </c>
      <c r="BR105" s="99" t="str">
        <f t="shared" si="79"/>
        <v xml:space="preserve"> </v>
      </c>
      <c r="BS105" s="99" t="str">
        <f t="shared" si="79"/>
        <v xml:space="preserve"> </v>
      </c>
      <c r="BU105" s="99" t="str">
        <f t="shared" si="81"/>
        <v xml:space="preserve"> </v>
      </c>
      <c r="BV105" s="99" t="str">
        <f t="shared" si="80"/>
        <v xml:space="preserve"> </v>
      </c>
      <c r="BW105" s="99" t="str">
        <f t="shared" si="80"/>
        <v xml:space="preserve"> </v>
      </c>
      <c r="BY105" s="22"/>
      <c r="CI105" s="28"/>
    </row>
    <row r="106" spans="1:87" s="26" customFormat="1" ht="24.95" customHeight="1" x14ac:dyDescent="0.25">
      <c r="A106" s="24"/>
      <c r="B106" s="338"/>
      <c r="C106" s="560"/>
      <c r="D106" s="561"/>
      <c r="E106" s="561"/>
      <c r="F106" s="562"/>
      <c r="G106" s="349"/>
      <c r="H106" s="349"/>
      <c r="I106" s="349"/>
      <c r="J106" s="349"/>
      <c r="K106" s="349"/>
      <c r="L106" s="349"/>
      <c r="M106" s="349"/>
      <c r="N106" s="349"/>
      <c r="O106" s="349"/>
      <c r="P106" s="349"/>
      <c r="Q106" s="349"/>
      <c r="R106" s="349"/>
      <c r="S106" s="349"/>
      <c r="T106" s="349"/>
      <c r="U106" s="188"/>
      <c r="V106" s="347" t="str">
        <f t="shared" si="50"/>
        <v xml:space="preserve"> </v>
      </c>
      <c r="W106" s="347" t="str">
        <f t="shared" si="51"/>
        <v xml:space="preserve"> </v>
      </c>
      <c r="X106" s="347" t="str">
        <f t="shared" si="52"/>
        <v xml:space="preserve"> </v>
      </c>
      <c r="Y106" s="347" t="str">
        <f t="shared" si="53"/>
        <v xml:space="preserve"> </v>
      </c>
      <c r="Z106" s="347" t="str">
        <f t="shared" si="54"/>
        <v xml:space="preserve"> </v>
      </c>
      <c r="AA106" s="347" t="str">
        <f t="shared" si="55"/>
        <v xml:space="preserve"> </v>
      </c>
      <c r="AB106" s="97" t="str">
        <f t="shared" si="56"/>
        <v xml:space="preserve"> </v>
      </c>
      <c r="AC106" s="349"/>
      <c r="AD106" s="349"/>
      <c r="AE106" s="349"/>
      <c r="AF106" s="349"/>
      <c r="AG106" s="349"/>
      <c r="AH106" s="349"/>
      <c r="AI106" s="349"/>
      <c r="AJ106" s="21"/>
      <c r="AK106" s="24"/>
      <c r="AL106" s="97" t="str">
        <f t="shared" si="57"/>
        <v xml:space="preserve"> </v>
      </c>
      <c r="AM106" s="69" t="str">
        <f t="shared" si="58"/>
        <v xml:space="preserve"> </v>
      </c>
      <c r="AN106" s="85" t="str">
        <f t="shared" si="59"/>
        <v xml:space="preserve"> </v>
      </c>
      <c r="AO106" s="70" t="str">
        <f t="shared" si="60"/>
        <v xml:space="preserve"> </v>
      </c>
      <c r="AP106" s="342"/>
      <c r="AQ106" s="214" t="str">
        <f t="shared" si="61"/>
        <v xml:space="preserve"> </v>
      </c>
      <c r="AR106" s="215" t="str">
        <f t="shared" si="62"/>
        <v xml:space="preserve"> </v>
      </c>
      <c r="AS106" s="216" t="str">
        <f t="shared" si="63"/>
        <v xml:space="preserve"> </v>
      </c>
      <c r="AT106" s="343"/>
      <c r="AU106" s="78" t="str">
        <f t="shared" si="64"/>
        <v xml:space="preserve"> </v>
      </c>
      <c r="AV106" s="87" t="str">
        <f t="shared" si="65"/>
        <v xml:space="preserve"> </v>
      </c>
      <c r="AW106" s="79" t="str">
        <f t="shared" si="66"/>
        <v xml:space="preserve"> </v>
      </c>
      <c r="AX106" s="344"/>
      <c r="AY106" s="80" t="str">
        <f t="shared" si="67"/>
        <v xml:space="preserve"> </v>
      </c>
      <c r="AZ106" s="88" t="str">
        <f t="shared" si="68"/>
        <v xml:space="preserve"> </v>
      </c>
      <c r="BA106" s="81" t="str">
        <f t="shared" si="69"/>
        <v xml:space="preserve"> </v>
      </c>
      <c r="BB106" s="345"/>
      <c r="BC106" s="210" t="str">
        <f t="shared" si="70"/>
        <v xml:space="preserve"> </v>
      </c>
      <c r="BD106" s="211" t="str">
        <f t="shared" si="71"/>
        <v xml:space="preserve"> </v>
      </c>
      <c r="BE106" s="212" t="str">
        <f t="shared" si="72"/>
        <v xml:space="preserve"> </v>
      </c>
      <c r="BF106" s="346"/>
      <c r="BG106" s="82" t="str">
        <f t="shared" si="73"/>
        <v xml:space="preserve"> </v>
      </c>
      <c r="BH106" s="89" t="str">
        <f t="shared" si="74"/>
        <v xml:space="preserve"> </v>
      </c>
      <c r="BI106" s="83" t="str">
        <f t="shared" si="75"/>
        <v xml:space="preserve"> </v>
      </c>
      <c r="BJ106" s="345"/>
      <c r="BK106" s="236" t="str">
        <f t="shared" si="76"/>
        <v xml:space="preserve"> </v>
      </c>
      <c r="BL106" s="237" t="str">
        <f t="shared" si="77"/>
        <v xml:space="preserve"> </v>
      </c>
      <c r="BM106" s="238" t="str">
        <f t="shared" si="78"/>
        <v xml:space="preserve"> </v>
      </c>
      <c r="BN106" s="345"/>
      <c r="BO106" s="27"/>
      <c r="BQ106" s="99" t="str">
        <f t="shared" si="79"/>
        <v xml:space="preserve"> </v>
      </c>
      <c r="BR106" s="99" t="str">
        <f t="shared" si="79"/>
        <v xml:space="preserve"> </v>
      </c>
      <c r="BS106" s="99" t="str">
        <f t="shared" si="79"/>
        <v xml:space="preserve"> </v>
      </c>
      <c r="BU106" s="99" t="str">
        <f t="shared" si="81"/>
        <v xml:space="preserve"> </v>
      </c>
      <c r="BV106" s="99" t="str">
        <f t="shared" si="80"/>
        <v xml:space="preserve"> </v>
      </c>
      <c r="BW106" s="99" t="str">
        <f t="shared" si="80"/>
        <v xml:space="preserve"> </v>
      </c>
      <c r="BY106" s="22"/>
      <c r="CI106" s="28"/>
    </row>
    <row r="107" spans="1:87" s="26" customFormat="1" ht="24.95" customHeight="1" x14ac:dyDescent="0.25">
      <c r="A107" s="24"/>
      <c r="B107" s="338"/>
      <c r="C107" s="560"/>
      <c r="D107" s="561"/>
      <c r="E107" s="561"/>
      <c r="F107" s="562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  <c r="U107" s="188"/>
      <c r="V107" s="347" t="str">
        <f t="shared" si="50"/>
        <v xml:space="preserve"> </v>
      </c>
      <c r="W107" s="347" t="str">
        <f t="shared" si="51"/>
        <v xml:space="preserve"> </v>
      </c>
      <c r="X107" s="347" t="str">
        <f t="shared" si="52"/>
        <v xml:space="preserve"> </v>
      </c>
      <c r="Y107" s="347" t="str">
        <f t="shared" si="53"/>
        <v xml:space="preserve"> </v>
      </c>
      <c r="Z107" s="347" t="str">
        <f t="shared" si="54"/>
        <v xml:space="preserve"> </v>
      </c>
      <c r="AA107" s="347" t="str">
        <f t="shared" si="55"/>
        <v xml:space="preserve"> </v>
      </c>
      <c r="AB107" s="97" t="str">
        <f t="shared" si="56"/>
        <v xml:space="preserve"> </v>
      </c>
      <c r="AC107" s="349"/>
      <c r="AD107" s="349"/>
      <c r="AE107" s="349"/>
      <c r="AF107" s="349"/>
      <c r="AG107" s="349"/>
      <c r="AH107" s="349"/>
      <c r="AI107" s="349"/>
      <c r="AJ107" s="21"/>
      <c r="AK107" s="24"/>
      <c r="AL107" s="97" t="str">
        <f t="shared" si="57"/>
        <v xml:space="preserve"> </v>
      </c>
      <c r="AM107" s="69" t="str">
        <f t="shared" si="58"/>
        <v xml:space="preserve"> </v>
      </c>
      <c r="AN107" s="85" t="str">
        <f t="shared" si="59"/>
        <v xml:space="preserve"> </v>
      </c>
      <c r="AO107" s="70" t="str">
        <f t="shared" si="60"/>
        <v xml:space="preserve"> </v>
      </c>
      <c r="AP107" s="342"/>
      <c r="AQ107" s="214" t="str">
        <f t="shared" si="61"/>
        <v xml:space="preserve"> </v>
      </c>
      <c r="AR107" s="215" t="str">
        <f t="shared" si="62"/>
        <v xml:space="preserve"> </v>
      </c>
      <c r="AS107" s="216" t="str">
        <f t="shared" si="63"/>
        <v xml:space="preserve"> </v>
      </c>
      <c r="AT107" s="343"/>
      <c r="AU107" s="78" t="str">
        <f t="shared" si="64"/>
        <v xml:space="preserve"> </v>
      </c>
      <c r="AV107" s="87" t="str">
        <f t="shared" si="65"/>
        <v xml:space="preserve"> </v>
      </c>
      <c r="AW107" s="79" t="str">
        <f t="shared" si="66"/>
        <v xml:space="preserve"> </v>
      </c>
      <c r="AX107" s="344"/>
      <c r="AY107" s="80" t="str">
        <f t="shared" si="67"/>
        <v xml:space="preserve"> </v>
      </c>
      <c r="AZ107" s="88" t="str">
        <f t="shared" si="68"/>
        <v xml:space="preserve"> </v>
      </c>
      <c r="BA107" s="81" t="str">
        <f t="shared" si="69"/>
        <v xml:space="preserve"> </v>
      </c>
      <c r="BB107" s="345"/>
      <c r="BC107" s="210" t="str">
        <f t="shared" si="70"/>
        <v xml:space="preserve"> </v>
      </c>
      <c r="BD107" s="211" t="str">
        <f t="shared" si="71"/>
        <v xml:space="preserve"> </v>
      </c>
      <c r="BE107" s="212" t="str">
        <f t="shared" si="72"/>
        <v xml:space="preserve"> </v>
      </c>
      <c r="BF107" s="346"/>
      <c r="BG107" s="82" t="str">
        <f t="shared" si="73"/>
        <v xml:space="preserve"> </v>
      </c>
      <c r="BH107" s="89" t="str">
        <f t="shared" si="74"/>
        <v xml:space="preserve"> </v>
      </c>
      <c r="BI107" s="83" t="str">
        <f t="shared" si="75"/>
        <v xml:space="preserve"> </v>
      </c>
      <c r="BJ107" s="345"/>
      <c r="BK107" s="236" t="str">
        <f t="shared" si="76"/>
        <v xml:space="preserve"> </v>
      </c>
      <c r="BL107" s="237" t="str">
        <f t="shared" si="77"/>
        <v xml:space="preserve"> </v>
      </c>
      <c r="BM107" s="238" t="str">
        <f t="shared" si="78"/>
        <v xml:space="preserve"> </v>
      </c>
      <c r="BN107" s="345"/>
      <c r="BO107" s="27"/>
      <c r="BQ107" s="99" t="str">
        <f t="shared" si="79"/>
        <v xml:space="preserve"> </v>
      </c>
      <c r="BR107" s="99" t="str">
        <f t="shared" si="79"/>
        <v xml:space="preserve"> </v>
      </c>
      <c r="BS107" s="99" t="str">
        <f t="shared" si="79"/>
        <v xml:space="preserve"> </v>
      </c>
      <c r="BU107" s="99" t="str">
        <f t="shared" si="81"/>
        <v xml:space="preserve"> </v>
      </c>
      <c r="BV107" s="99" t="str">
        <f t="shared" si="80"/>
        <v xml:space="preserve"> </v>
      </c>
      <c r="BW107" s="99" t="str">
        <f t="shared" si="80"/>
        <v xml:space="preserve"> </v>
      </c>
      <c r="BY107" s="22"/>
      <c r="CI107" s="28"/>
    </row>
    <row r="108" spans="1:87" s="26" customFormat="1" ht="24.95" customHeight="1" x14ac:dyDescent="0.25">
      <c r="A108" s="24"/>
      <c r="B108" s="338"/>
      <c r="C108" s="560"/>
      <c r="D108" s="561"/>
      <c r="E108" s="561"/>
      <c r="F108" s="562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188"/>
      <c r="V108" s="347" t="str">
        <f t="shared" si="50"/>
        <v xml:space="preserve"> </v>
      </c>
      <c r="W108" s="347" t="str">
        <f t="shared" si="51"/>
        <v xml:space="preserve"> </v>
      </c>
      <c r="X108" s="347" t="str">
        <f t="shared" si="52"/>
        <v xml:space="preserve"> </v>
      </c>
      <c r="Y108" s="347" t="str">
        <f t="shared" si="53"/>
        <v xml:space="preserve"> </v>
      </c>
      <c r="Z108" s="347" t="str">
        <f t="shared" si="54"/>
        <v xml:space="preserve"> </v>
      </c>
      <c r="AA108" s="347" t="str">
        <f t="shared" si="55"/>
        <v xml:space="preserve"> </v>
      </c>
      <c r="AB108" s="97" t="str">
        <f t="shared" si="56"/>
        <v xml:space="preserve"> </v>
      </c>
      <c r="AC108" s="349"/>
      <c r="AD108" s="349"/>
      <c r="AE108" s="349"/>
      <c r="AF108" s="349"/>
      <c r="AG108" s="349"/>
      <c r="AH108" s="349"/>
      <c r="AI108" s="349"/>
      <c r="AJ108" s="21"/>
      <c r="AK108" s="24"/>
      <c r="AL108" s="97" t="str">
        <f t="shared" si="57"/>
        <v xml:space="preserve"> </v>
      </c>
      <c r="AM108" s="69" t="str">
        <f t="shared" si="58"/>
        <v xml:space="preserve"> </v>
      </c>
      <c r="AN108" s="85" t="str">
        <f t="shared" si="59"/>
        <v xml:space="preserve"> </v>
      </c>
      <c r="AO108" s="70" t="str">
        <f t="shared" si="60"/>
        <v xml:space="preserve"> </v>
      </c>
      <c r="AP108" s="342"/>
      <c r="AQ108" s="214" t="str">
        <f t="shared" si="61"/>
        <v xml:space="preserve"> </v>
      </c>
      <c r="AR108" s="215" t="str">
        <f t="shared" si="62"/>
        <v xml:space="preserve"> </v>
      </c>
      <c r="AS108" s="216" t="str">
        <f t="shared" si="63"/>
        <v xml:space="preserve"> </v>
      </c>
      <c r="AT108" s="343"/>
      <c r="AU108" s="78" t="str">
        <f t="shared" si="64"/>
        <v xml:space="preserve"> </v>
      </c>
      <c r="AV108" s="87" t="str">
        <f t="shared" si="65"/>
        <v xml:space="preserve"> </v>
      </c>
      <c r="AW108" s="79" t="str">
        <f t="shared" si="66"/>
        <v xml:space="preserve"> </v>
      </c>
      <c r="AX108" s="344"/>
      <c r="AY108" s="80" t="str">
        <f t="shared" si="67"/>
        <v xml:space="preserve"> </v>
      </c>
      <c r="AZ108" s="88" t="str">
        <f t="shared" si="68"/>
        <v xml:space="preserve"> </v>
      </c>
      <c r="BA108" s="81" t="str">
        <f t="shared" si="69"/>
        <v xml:space="preserve"> </v>
      </c>
      <c r="BB108" s="345"/>
      <c r="BC108" s="210" t="str">
        <f t="shared" si="70"/>
        <v xml:space="preserve"> </v>
      </c>
      <c r="BD108" s="211" t="str">
        <f t="shared" si="71"/>
        <v xml:space="preserve"> </v>
      </c>
      <c r="BE108" s="212" t="str">
        <f t="shared" si="72"/>
        <v xml:space="preserve"> </v>
      </c>
      <c r="BF108" s="346"/>
      <c r="BG108" s="82" t="str">
        <f t="shared" si="73"/>
        <v xml:space="preserve"> </v>
      </c>
      <c r="BH108" s="89" t="str">
        <f t="shared" si="74"/>
        <v xml:space="preserve"> </v>
      </c>
      <c r="BI108" s="83" t="str">
        <f t="shared" si="75"/>
        <v xml:space="preserve"> </v>
      </c>
      <c r="BJ108" s="345"/>
      <c r="BK108" s="236" t="str">
        <f t="shared" si="76"/>
        <v xml:space="preserve"> </v>
      </c>
      <c r="BL108" s="237" t="str">
        <f t="shared" si="77"/>
        <v xml:space="preserve"> </v>
      </c>
      <c r="BM108" s="238" t="str">
        <f t="shared" si="78"/>
        <v xml:space="preserve"> </v>
      </c>
      <c r="BN108" s="345"/>
      <c r="BO108" s="27"/>
      <c r="BQ108" s="99" t="str">
        <f t="shared" si="79"/>
        <v xml:space="preserve"> </v>
      </c>
      <c r="BR108" s="99" t="str">
        <f t="shared" si="79"/>
        <v xml:space="preserve"> </v>
      </c>
      <c r="BS108" s="99" t="str">
        <f t="shared" si="79"/>
        <v xml:space="preserve"> </v>
      </c>
      <c r="BU108" s="99" t="str">
        <f t="shared" si="81"/>
        <v xml:space="preserve"> </v>
      </c>
      <c r="BV108" s="99" t="str">
        <f t="shared" si="80"/>
        <v xml:space="preserve"> </v>
      </c>
      <c r="BW108" s="99" t="str">
        <f t="shared" si="80"/>
        <v xml:space="preserve"> </v>
      </c>
      <c r="BY108" s="22"/>
      <c r="CI108" s="28"/>
    </row>
    <row r="109" spans="1:87" s="26" customFormat="1" ht="24.95" customHeight="1" x14ac:dyDescent="0.25">
      <c r="A109" s="24"/>
      <c r="B109" s="338"/>
      <c r="C109" s="560"/>
      <c r="D109" s="561"/>
      <c r="E109" s="561"/>
      <c r="F109" s="562"/>
      <c r="G109" s="349"/>
      <c r="H109" s="349"/>
      <c r="I109" s="349"/>
      <c r="J109" s="349"/>
      <c r="K109" s="349"/>
      <c r="L109" s="349"/>
      <c r="M109" s="349"/>
      <c r="N109" s="349"/>
      <c r="O109" s="349"/>
      <c r="P109" s="349"/>
      <c r="Q109" s="349"/>
      <c r="R109" s="349"/>
      <c r="S109" s="349"/>
      <c r="T109" s="349"/>
      <c r="U109" s="188"/>
      <c r="V109" s="347" t="str">
        <f t="shared" si="50"/>
        <v xml:space="preserve"> </v>
      </c>
      <c r="W109" s="347" t="str">
        <f t="shared" si="51"/>
        <v xml:space="preserve"> </v>
      </c>
      <c r="X109" s="347" t="str">
        <f t="shared" si="52"/>
        <v xml:space="preserve"> </v>
      </c>
      <c r="Y109" s="347" t="str">
        <f t="shared" si="53"/>
        <v xml:space="preserve"> </v>
      </c>
      <c r="Z109" s="347" t="str">
        <f t="shared" si="54"/>
        <v xml:space="preserve"> </v>
      </c>
      <c r="AA109" s="347" t="str">
        <f t="shared" si="55"/>
        <v xml:space="preserve"> </v>
      </c>
      <c r="AB109" s="97" t="str">
        <f t="shared" si="56"/>
        <v xml:space="preserve"> </v>
      </c>
      <c r="AC109" s="349"/>
      <c r="AD109" s="349"/>
      <c r="AE109" s="349"/>
      <c r="AF109" s="349"/>
      <c r="AG109" s="349"/>
      <c r="AH109" s="349"/>
      <c r="AI109" s="349"/>
      <c r="AJ109" s="21"/>
      <c r="AK109" s="24"/>
      <c r="AL109" s="97" t="str">
        <f t="shared" si="57"/>
        <v xml:space="preserve"> </v>
      </c>
      <c r="AM109" s="69" t="str">
        <f t="shared" si="58"/>
        <v xml:space="preserve"> </v>
      </c>
      <c r="AN109" s="85" t="str">
        <f t="shared" si="59"/>
        <v xml:space="preserve"> </v>
      </c>
      <c r="AO109" s="70" t="str">
        <f t="shared" si="60"/>
        <v xml:space="preserve"> </v>
      </c>
      <c r="AP109" s="342"/>
      <c r="AQ109" s="214" t="str">
        <f t="shared" si="61"/>
        <v xml:space="preserve"> </v>
      </c>
      <c r="AR109" s="215" t="str">
        <f t="shared" si="62"/>
        <v xml:space="preserve"> </v>
      </c>
      <c r="AS109" s="216" t="str">
        <f t="shared" si="63"/>
        <v xml:space="preserve"> </v>
      </c>
      <c r="AT109" s="343"/>
      <c r="AU109" s="78" t="str">
        <f t="shared" si="64"/>
        <v xml:space="preserve"> </v>
      </c>
      <c r="AV109" s="87" t="str">
        <f t="shared" si="65"/>
        <v xml:space="preserve"> </v>
      </c>
      <c r="AW109" s="79" t="str">
        <f t="shared" si="66"/>
        <v xml:space="preserve"> </v>
      </c>
      <c r="AX109" s="344"/>
      <c r="AY109" s="80" t="str">
        <f t="shared" si="67"/>
        <v xml:space="preserve"> </v>
      </c>
      <c r="AZ109" s="88" t="str">
        <f t="shared" si="68"/>
        <v xml:space="preserve"> </v>
      </c>
      <c r="BA109" s="81" t="str">
        <f t="shared" si="69"/>
        <v xml:space="preserve"> </v>
      </c>
      <c r="BB109" s="345"/>
      <c r="BC109" s="210" t="str">
        <f t="shared" si="70"/>
        <v xml:space="preserve"> </v>
      </c>
      <c r="BD109" s="211" t="str">
        <f t="shared" si="71"/>
        <v xml:space="preserve"> </v>
      </c>
      <c r="BE109" s="212" t="str">
        <f t="shared" si="72"/>
        <v xml:space="preserve"> </v>
      </c>
      <c r="BF109" s="346"/>
      <c r="BG109" s="82" t="str">
        <f t="shared" si="73"/>
        <v xml:space="preserve"> </v>
      </c>
      <c r="BH109" s="89" t="str">
        <f t="shared" si="74"/>
        <v xml:space="preserve"> </v>
      </c>
      <c r="BI109" s="83" t="str">
        <f t="shared" si="75"/>
        <v xml:space="preserve"> </v>
      </c>
      <c r="BJ109" s="345"/>
      <c r="BK109" s="236" t="str">
        <f t="shared" si="76"/>
        <v xml:space="preserve"> </v>
      </c>
      <c r="BL109" s="237" t="str">
        <f t="shared" si="77"/>
        <v xml:space="preserve"> </v>
      </c>
      <c r="BM109" s="238" t="str">
        <f t="shared" si="78"/>
        <v xml:space="preserve"> </v>
      </c>
      <c r="BN109" s="345"/>
      <c r="BO109" s="27"/>
      <c r="BQ109" s="99" t="str">
        <f t="shared" si="79"/>
        <v xml:space="preserve"> </v>
      </c>
      <c r="BR109" s="99" t="str">
        <f t="shared" si="79"/>
        <v xml:space="preserve"> </v>
      </c>
      <c r="BS109" s="99" t="str">
        <f t="shared" si="79"/>
        <v xml:space="preserve"> </v>
      </c>
      <c r="BU109" s="99" t="str">
        <f t="shared" si="81"/>
        <v xml:space="preserve"> </v>
      </c>
      <c r="BV109" s="99" t="str">
        <f t="shared" si="80"/>
        <v xml:space="preserve"> </v>
      </c>
      <c r="BW109" s="99" t="str">
        <f t="shared" si="80"/>
        <v xml:space="preserve"> </v>
      </c>
      <c r="BY109" s="22"/>
      <c r="CI109" s="28"/>
    </row>
    <row r="110" spans="1:87" s="26" customFormat="1" ht="24.95" customHeight="1" x14ac:dyDescent="0.25">
      <c r="A110" s="24"/>
      <c r="B110" s="338"/>
      <c r="C110" s="560"/>
      <c r="D110" s="561"/>
      <c r="E110" s="561"/>
      <c r="F110" s="562"/>
      <c r="G110" s="349"/>
      <c r="H110" s="349"/>
      <c r="I110" s="349"/>
      <c r="J110" s="349"/>
      <c r="K110" s="349"/>
      <c r="L110" s="349"/>
      <c r="M110" s="349"/>
      <c r="N110" s="349"/>
      <c r="O110" s="349"/>
      <c r="P110" s="349"/>
      <c r="Q110" s="349"/>
      <c r="R110" s="349"/>
      <c r="S110" s="349"/>
      <c r="T110" s="349"/>
      <c r="U110" s="188"/>
      <c r="V110" s="347" t="str">
        <f t="shared" si="50"/>
        <v xml:space="preserve"> </v>
      </c>
      <c r="W110" s="347" t="str">
        <f t="shared" si="51"/>
        <v xml:space="preserve"> </v>
      </c>
      <c r="X110" s="347" t="str">
        <f t="shared" si="52"/>
        <v xml:space="preserve"> </v>
      </c>
      <c r="Y110" s="347" t="str">
        <f t="shared" si="53"/>
        <v xml:space="preserve"> </v>
      </c>
      <c r="Z110" s="347" t="str">
        <f t="shared" si="54"/>
        <v xml:space="preserve"> </v>
      </c>
      <c r="AA110" s="347" t="str">
        <f t="shared" si="55"/>
        <v xml:space="preserve"> </v>
      </c>
      <c r="AB110" s="97" t="str">
        <f t="shared" si="56"/>
        <v xml:space="preserve"> </v>
      </c>
      <c r="AC110" s="349"/>
      <c r="AD110" s="349"/>
      <c r="AE110" s="349"/>
      <c r="AF110" s="349"/>
      <c r="AG110" s="349"/>
      <c r="AH110" s="349"/>
      <c r="AI110" s="349"/>
      <c r="AJ110" s="21"/>
      <c r="AK110" s="24"/>
      <c r="AL110" s="97" t="str">
        <f t="shared" si="57"/>
        <v xml:space="preserve"> </v>
      </c>
      <c r="AM110" s="69" t="str">
        <f t="shared" si="58"/>
        <v xml:space="preserve"> </v>
      </c>
      <c r="AN110" s="85" t="str">
        <f t="shared" si="59"/>
        <v xml:space="preserve"> </v>
      </c>
      <c r="AO110" s="70" t="str">
        <f t="shared" si="60"/>
        <v xml:space="preserve"> </v>
      </c>
      <c r="AP110" s="342"/>
      <c r="AQ110" s="214" t="str">
        <f t="shared" si="61"/>
        <v xml:space="preserve"> </v>
      </c>
      <c r="AR110" s="215" t="str">
        <f t="shared" si="62"/>
        <v xml:space="preserve"> </v>
      </c>
      <c r="AS110" s="216" t="str">
        <f t="shared" si="63"/>
        <v xml:space="preserve"> </v>
      </c>
      <c r="AT110" s="343"/>
      <c r="AU110" s="78" t="str">
        <f t="shared" si="64"/>
        <v xml:space="preserve"> </v>
      </c>
      <c r="AV110" s="87" t="str">
        <f t="shared" si="65"/>
        <v xml:space="preserve"> </v>
      </c>
      <c r="AW110" s="79" t="str">
        <f t="shared" si="66"/>
        <v xml:space="preserve"> </v>
      </c>
      <c r="AX110" s="344"/>
      <c r="AY110" s="80" t="str">
        <f t="shared" si="67"/>
        <v xml:space="preserve"> </v>
      </c>
      <c r="AZ110" s="88" t="str">
        <f t="shared" si="68"/>
        <v xml:space="preserve"> </v>
      </c>
      <c r="BA110" s="81" t="str">
        <f t="shared" si="69"/>
        <v xml:space="preserve"> </v>
      </c>
      <c r="BB110" s="345"/>
      <c r="BC110" s="210" t="str">
        <f t="shared" si="70"/>
        <v xml:space="preserve"> </v>
      </c>
      <c r="BD110" s="211" t="str">
        <f t="shared" si="71"/>
        <v xml:space="preserve"> </v>
      </c>
      <c r="BE110" s="212" t="str">
        <f t="shared" si="72"/>
        <v xml:space="preserve"> </v>
      </c>
      <c r="BF110" s="346"/>
      <c r="BG110" s="82" t="str">
        <f t="shared" si="73"/>
        <v xml:space="preserve"> </v>
      </c>
      <c r="BH110" s="89" t="str">
        <f t="shared" si="74"/>
        <v xml:space="preserve"> </v>
      </c>
      <c r="BI110" s="83" t="str">
        <f t="shared" si="75"/>
        <v xml:space="preserve"> </v>
      </c>
      <c r="BJ110" s="345"/>
      <c r="BK110" s="236" t="str">
        <f t="shared" si="76"/>
        <v xml:space="preserve"> </v>
      </c>
      <c r="BL110" s="237" t="str">
        <f t="shared" si="77"/>
        <v xml:space="preserve"> </v>
      </c>
      <c r="BM110" s="238" t="str">
        <f t="shared" si="78"/>
        <v xml:space="preserve"> </v>
      </c>
      <c r="BN110" s="345"/>
      <c r="BO110" s="27"/>
      <c r="BQ110" s="99" t="str">
        <f t="shared" si="79"/>
        <v xml:space="preserve"> </v>
      </c>
      <c r="BR110" s="99" t="str">
        <f t="shared" si="79"/>
        <v xml:space="preserve"> </v>
      </c>
      <c r="BS110" s="99" t="str">
        <f t="shared" si="79"/>
        <v xml:space="preserve"> </v>
      </c>
      <c r="BU110" s="99" t="str">
        <f t="shared" si="81"/>
        <v xml:space="preserve"> </v>
      </c>
      <c r="BV110" s="99" t="str">
        <f t="shared" si="80"/>
        <v xml:space="preserve"> </v>
      </c>
      <c r="BW110" s="99" t="str">
        <f t="shared" si="80"/>
        <v xml:space="preserve"> </v>
      </c>
      <c r="BY110" s="22"/>
      <c r="CI110" s="28"/>
    </row>
    <row r="111" spans="1:87" s="26" customFormat="1" ht="24.95" customHeight="1" x14ac:dyDescent="0.25">
      <c r="A111" s="24"/>
      <c r="B111" s="338"/>
      <c r="C111" s="560"/>
      <c r="D111" s="561"/>
      <c r="E111" s="561"/>
      <c r="F111" s="562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49"/>
      <c r="U111" s="188"/>
      <c r="V111" s="347" t="str">
        <f t="shared" si="50"/>
        <v xml:space="preserve"> </v>
      </c>
      <c r="W111" s="347" t="str">
        <f t="shared" si="51"/>
        <v xml:space="preserve"> </v>
      </c>
      <c r="X111" s="347" t="str">
        <f t="shared" si="52"/>
        <v xml:space="preserve"> </v>
      </c>
      <c r="Y111" s="347" t="str">
        <f t="shared" si="53"/>
        <v xml:space="preserve"> </v>
      </c>
      <c r="Z111" s="347" t="str">
        <f t="shared" si="54"/>
        <v xml:space="preserve"> </v>
      </c>
      <c r="AA111" s="347" t="str">
        <f t="shared" si="55"/>
        <v xml:space="preserve"> </v>
      </c>
      <c r="AB111" s="97" t="str">
        <f t="shared" si="56"/>
        <v xml:space="preserve"> </v>
      </c>
      <c r="AC111" s="349"/>
      <c r="AD111" s="349"/>
      <c r="AE111" s="349"/>
      <c r="AF111" s="349"/>
      <c r="AG111" s="349"/>
      <c r="AH111" s="349"/>
      <c r="AI111" s="349"/>
      <c r="AJ111" s="21"/>
      <c r="AK111" s="24"/>
      <c r="AL111" s="97" t="str">
        <f t="shared" si="57"/>
        <v xml:space="preserve"> </v>
      </c>
      <c r="AM111" s="69" t="str">
        <f t="shared" si="58"/>
        <v xml:space="preserve"> </v>
      </c>
      <c r="AN111" s="85" t="str">
        <f t="shared" si="59"/>
        <v xml:space="preserve"> </v>
      </c>
      <c r="AO111" s="70" t="str">
        <f t="shared" si="60"/>
        <v xml:space="preserve"> </v>
      </c>
      <c r="AP111" s="342"/>
      <c r="AQ111" s="214" t="str">
        <f t="shared" si="61"/>
        <v xml:space="preserve"> </v>
      </c>
      <c r="AR111" s="215" t="str">
        <f t="shared" si="62"/>
        <v xml:space="preserve"> </v>
      </c>
      <c r="AS111" s="216" t="str">
        <f t="shared" si="63"/>
        <v xml:space="preserve"> </v>
      </c>
      <c r="AT111" s="343"/>
      <c r="AU111" s="78" t="str">
        <f t="shared" si="64"/>
        <v xml:space="preserve"> </v>
      </c>
      <c r="AV111" s="87" t="str">
        <f t="shared" si="65"/>
        <v xml:space="preserve"> </v>
      </c>
      <c r="AW111" s="79" t="str">
        <f t="shared" si="66"/>
        <v xml:space="preserve"> </v>
      </c>
      <c r="AX111" s="344"/>
      <c r="AY111" s="80" t="str">
        <f t="shared" si="67"/>
        <v xml:space="preserve"> </v>
      </c>
      <c r="AZ111" s="88" t="str">
        <f t="shared" si="68"/>
        <v xml:space="preserve"> </v>
      </c>
      <c r="BA111" s="81" t="str">
        <f t="shared" si="69"/>
        <v xml:space="preserve"> </v>
      </c>
      <c r="BB111" s="345"/>
      <c r="BC111" s="210" t="str">
        <f t="shared" si="70"/>
        <v xml:space="preserve"> </v>
      </c>
      <c r="BD111" s="211" t="str">
        <f t="shared" si="71"/>
        <v xml:space="preserve"> </v>
      </c>
      <c r="BE111" s="212" t="str">
        <f t="shared" si="72"/>
        <v xml:space="preserve"> </v>
      </c>
      <c r="BF111" s="346"/>
      <c r="BG111" s="82" t="str">
        <f t="shared" si="73"/>
        <v xml:space="preserve"> </v>
      </c>
      <c r="BH111" s="89" t="str">
        <f t="shared" si="74"/>
        <v xml:space="preserve"> </v>
      </c>
      <c r="BI111" s="83" t="str">
        <f t="shared" si="75"/>
        <v xml:space="preserve"> </v>
      </c>
      <c r="BJ111" s="345"/>
      <c r="BK111" s="236" t="str">
        <f t="shared" si="76"/>
        <v xml:space="preserve"> </v>
      </c>
      <c r="BL111" s="237" t="str">
        <f t="shared" si="77"/>
        <v xml:space="preserve"> </v>
      </c>
      <c r="BM111" s="238" t="str">
        <f t="shared" si="78"/>
        <v xml:space="preserve"> </v>
      </c>
      <c r="BN111" s="345"/>
      <c r="BO111" s="27"/>
      <c r="BQ111" s="99" t="str">
        <f t="shared" si="79"/>
        <v xml:space="preserve"> </v>
      </c>
      <c r="BR111" s="99" t="str">
        <f t="shared" si="79"/>
        <v xml:space="preserve"> </v>
      </c>
      <c r="BS111" s="99" t="str">
        <f t="shared" si="79"/>
        <v xml:space="preserve"> </v>
      </c>
      <c r="BU111" s="99" t="str">
        <f t="shared" si="81"/>
        <v xml:space="preserve"> </v>
      </c>
      <c r="BV111" s="99" t="str">
        <f t="shared" si="80"/>
        <v xml:space="preserve"> </v>
      </c>
      <c r="BW111" s="99" t="str">
        <f t="shared" si="80"/>
        <v xml:space="preserve"> </v>
      </c>
      <c r="BY111" s="22"/>
      <c r="CI111" s="28"/>
    </row>
    <row r="112" spans="1:87" s="26" customFormat="1" ht="24.95" customHeight="1" x14ac:dyDescent="0.25">
      <c r="A112" s="24"/>
      <c r="B112" s="338"/>
      <c r="C112" s="560"/>
      <c r="D112" s="561"/>
      <c r="E112" s="561"/>
      <c r="F112" s="562"/>
      <c r="G112" s="349"/>
      <c r="H112" s="349"/>
      <c r="I112" s="349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49"/>
      <c r="U112" s="188"/>
      <c r="V112" s="347" t="str">
        <f t="shared" si="50"/>
        <v xml:space="preserve"> </v>
      </c>
      <c r="W112" s="347" t="str">
        <f t="shared" si="51"/>
        <v xml:space="preserve"> </v>
      </c>
      <c r="X112" s="347" t="str">
        <f t="shared" si="52"/>
        <v xml:space="preserve"> </v>
      </c>
      <c r="Y112" s="347" t="str">
        <f t="shared" si="53"/>
        <v xml:space="preserve"> </v>
      </c>
      <c r="Z112" s="347" t="str">
        <f t="shared" si="54"/>
        <v xml:space="preserve"> </v>
      </c>
      <c r="AA112" s="347" t="str">
        <f t="shared" si="55"/>
        <v xml:space="preserve"> </v>
      </c>
      <c r="AB112" s="97" t="str">
        <f t="shared" si="56"/>
        <v xml:space="preserve"> </v>
      </c>
      <c r="AC112" s="349"/>
      <c r="AD112" s="349"/>
      <c r="AE112" s="349"/>
      <c r="AF112" s="349"/>
      <c r="AG112" s="349"/>
      <c r="AH112" s="349"/>
      <c r="AI112" s="349"/>
      <c r="AJ112" s="21"/>
      <c r="AK112" s="24"/>
      <c r="AL112" s="97" t="str">
        <f t="shared" si="57"/>
        <v xml:space="preserve"> </v>
      </c>
      <c r="AM112" s="69" t="str">
        <f t="shared" si="58"/>
        <v xml:space="preserve"> </v>
      </c>
      <c r="AN112" s="85" t="str">
        <f t="shared" si="59"/>
        <v xml:space="preserve"> </v>
      </c>
      <c r="AO112" s="70" t="str">
        <f t="shared" si="60"/>
        <v xml:space="preserve"> </v>
      </c>
      <c r="AP112" s="342"/>
      <c r="AQ112" s="214" t="str">
        <f t="shared" si="61"/>
        <v xml:space="preserve"> </v>
      </c>
      <c r="AR112" s="215" t="str">
        <f t="shared" si="62"/>
        <v xml:space="preserve"> </v>
      </c>
      <c r="AS112" s="216" t="str">
        <f t="shared" si="63"/>
        <v xml:space="preserve"> </v>
      </c>
      <c r="AT112" s="343"/>
      <c r="AU112" s="78" t="str">
        <f t="shared" si="64"/>
        <v xml:space="preserve"> </v>
      </c>
      <c r="AV112" s="87" t="str">
        <f t="shared" si="65"/>
        <v xml:space="preserve"> </v>
      </c>
      <c r="AW112" s="79" t="str">
        <f t="shared" si="66"/>
        <v xml:space="preserve"> </v>
      </c>
      <c r="AX112" s="344"/>
      <c r="AY112" s="80" t="str">
        <f t="shared" si="67"/>
        <v xml:space="preserve"> </v>
      </c>
      <c r="AZ112" s="88" t="str">
        <f t="shared" si="68"/>
        <v xml:space="preserve"> </v>
      </c>
      <c r="BA112" s="81" t="str">
        <f t="shared" si="69"/>
        <v xml:space="preserve"> </v>
      </c>
      <c r="BB112" s="345"/>
      <c r="BC112" s="210" t="str">
        <f t="shared" si="70"/>
        <v xml:space="preserve"> </v>
      </c>
      <c r="BD112" s="211" t="str">
        <f t="shared" si="71"/>
        <v xml:space="preserve"> </v>
      </c>
      <c r="BE112" s="212" t="str">
        <f t="shared" si="72"/>
        <v xml:space="preserve"> </v>
      </c>
      <c r="BF112" s="346"/>
      <c r="BG112" s="82" t="str">
        <f t="shared" si="73"/>
        <v xml:space="preserve"> </v>
      </c>
      <c r="BH112" s="89" t="str">
        <f t="shared" si="74"/>
        <v xml:space="preserve"> </v>
      </c>
      <c r="BI112" s="83" t="str">
        <f t="shared" si="75"/>
        <v xml:space="preserve"> </v>
      </c>
      <c r="BJ112" s="345"/>
      <c r="BK112" s="236" t="str">
        <f t="shared" si="76"/>
        <v xml:space="preserve"> </v>
      </c>
      <c r="BL112" s="237" t="str">
        <f t="shared" si="77"/>
        <v xml:space="preserve"> </v>
      </c>
      <c r="BM112" s="238" t="str">
        <f t="shared" si="78"/>
        <v xml:space="preserve"> </v>
      </c>
      <c r="BN112" s="345"/>
      <c r="BO112" s="27"/>
      <c r="BQ112" s="99" t="str">
        <f t="shared" si="79"/>
        <v xml:space="preserve"> </v>
      </c>
      <c r="BR112" s="99" t="str">
        <f t="shared" si="79"/>
        <v xml:space="preserve"> </v>
      </c>
      <c r="BS112" s="99" t="str">
        <f t="shared" si="79"/>
        <v xml:space="preserve"> </v>
      </c>
      <c r="BU112" s="99" t="str">
        <f t="shared" si="81"/>
        <v xml:space="preserve"> </v>
      </c>
      <c r="BV112" s="99" t="str">
        <f t="shared" si="80"/>
        <v xml:space="preserve"> </v>
      </c>
      <c r="BW112" s="99" t="str">
        <f t="shared" si="80"/>
        <v xml:space="preserve"> </v>
      </c>
      <c r="BY112" s="22"/>
      <c r="CI112" s="28"/>
    </row>
    <row r="113" spans="1:87" s="26" customFormat="1" ht="24.95" customHeight="1" x14ac:dyDescent="0.25">
      <c r="A113" s="24"/>
      <c r="B113" s="338"/>
      <c r="C113" s="560"/>
      <c r="D113" s="561"/>
      <c r="E113" s="561"/>
      <c r="F113" s="562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188"/>
      <c r="V113" s="347" t="str">
        <f t="shared" si="50"/>
        <v xml:space="preserve"> </v>
      </c>
      <c r="W113" s="347" t="str">
        <f t="shared" si="51"/>
        <v xml:space="preserve"> </v>
      </c>
      <c r="X113" s="347" t="str">
        <f t="shared" si="52"/>
        <v xml:space="preserve"> </v>
      </c>
      <c r="Y113" s="347" t="str">
        <f t="shared" si="53"/>
        <v xml:space="preserve"> </v>
      </c>
      <c r="Z113" s="347" t="str">
        <f t="shared" si="54"/>
        <v xml:space="preserve"> </v>
      </c>
      <c r="AA113" s="347" t="str">
        <f t="shared" si="55"/>
        <v xml:space="preserve"> </v>
      </c>
      <c r="AB113" s="97" t="str">
        <f t="shared" si="56"/>
        <v xml:space="preserve"> </v>
      </c>
      <c r="AC113" s="349"/>
      <c r="AD113" s="349"/>
      <c r="AE113" s="349"/>
      <c r="AF113" s="349"/>
      <c r="AG113" s="349"/>
      <c r="AH113" s="349"/>
      <c r="AI113" s="349"/>
      <c r="AJ113" s="21"/>
      <c r="AK113" s="24"/>
      <c r="AL113" s="97" t="str">
        <f t="shared" si="57"/>
        <v xml:space="preserve"> </v>
      </c>
      <c r="AM113" s="69" t="str">
        <f t="shared" si="58"/>
        <v xml:space="preserve"> </v>
      </c>
      <c r="AN113" s="85" t="str">
        <f t="shared" si="59"/>
        <v xml:space="preserve"> </v>
      </c>
      <c r="AO113" s="70" t="str">
        <f t="shared" si="60"/>
        <v xml:space="preserve"> </v>
      </c>
      <c r="AP113" s="342"/>
      <c r="AQ113" s="214" t="str">
        <f t="shared" si="61"/>
        <v xml:space="preserve"> </v>
      </c>
      <c r="AR113" s="215" t="str">
        <f t="shared" si="62"/>
        <v xml:space="preserve"> </v>
      </c>
      <c r="AS113" s="216" t="str">
        <f t="shared" si="63"/>
        <v xml:space="preserve"> </v>
      </c>
      <c r="AT113" s="343"/>
      <c r="AU113" s="78" t="str">
        <f t="shared" si="64"/>
        <v xml:space="preserve"> </v>
      </c>
      <c r="AV113" s="87" t="str">
        <f t="shared" si="65"/>
        <v xml:space="preserve"> </v>
      </c>
      <c r="AW113" s="79" t="str">
        <f t="shared" si="66"/>
        <v xml:space="preserve"> </v>
      </c>
      <c r="AX113" s="344"/>
      <c r="AY113" s="80" t="str">
        <f t="shared" si="67"/>
        <v xml:space="preserve"> </v>
      </c>
      <c r="AZ113" s="88" t="str">
        <f t="shared" si="68"/>
        <v xml:space="preserve"> </v>
      </c>
      <c r="BA113" s="81" t="str">
        <f t="shared" si="69"/>
        <v xml:space="preserve"> </v>
      </c>
      <c r="BB113" s="345"/>
      <c r="BC113" s="210" t="str">
        <f t="shared" si="70"/>
        <v xml:space="preserve"> </v>
      </c>
      <c r="BD113" s="211" t="str">
        <f t="shared" si="71"/>
        <v xml:space="preserve"> </v>
      </c>
      <c r="BE113" s="212" t="str">
        <f t="shared" si="72"/>
        <v xml:space="preserve"> </v>
      </c>
      <c r="BF113" s="346"/>
      <c r="BG113" s="82" t="str">
        <f t="shared" si="73"/>
        <v xml:space="preserve"> </v>
      </c>
      <c r="BH113" s="89" t="str">
        <f t="shared" si="74"/>
        <v xml:space="preserve"> </v>
      </c>
      <c r="BI113" s="83" t="str">
        <f t="shared" si="75"/>
        <v xml:space="preserve"> </v>
      </c>
      <c r="BJ113" s="345"/>
      <c r="BK113" s="236" t="str">
        <f t="shared" si="76"/>
        <v xml:space="preserve"> </v>
      </c>
      <c r="BL113" s="237" t="str">
        <f t="shared" si="77"/>
        <v xml:space="preserve"> </v>
      </c>
      <c r="BM113" s="238" t="str">
        <f t="shared" si="78"/>
        <v xml:space="preserve"> </v>
      </c>
      <c r="BN113" s="345"/>
      <c r="BO113" s="27"/>
      <c r="BQ113" s="99" t="str">
        <f t="shared" ref="BQ113:BS132" si="82">IF($B113=BQ$12,(SUM($G113:$T113))," ")</f>
        <v xml:space="preserve"> </v>
      </c>
      <c r="BR113" s="99" t="str">
        <f t="shared" si="82"/>
        <v xml:space="preserve"> </v>
      </c>
      <c r="BS113" s="99" t="str">
        <f t="shared" si="82"/>
        <v xml:space="preserve"> </v>
      </c>
      <c r="BU113" s="99" t="str">
        <f t="shared" si="81"/>
        <v xml:space="preserve"> </v>
      </c>
      <c r="BV113" s="99" t="str">
        <f t="shared" ref="BV113:BW132" si="83">IF($B113=BV$12,(SUM($V113:$AI113))," ")</f>
        <v xml:space="preserve"> </v>
      </c>
      <c r="BW113" s="99" t="str">
        <f t="shared" si="83"/>
        <v xml:space="preserve"> </v>
      </c>
      <c r="BY113" s="22"/>
      <c r="CI113" s="28"/>
    </row>
    <row r="114" spans="1:87" s="26" customFormat="1" ht="24.95" customHeight="1" x14ac:dyDescent="0.25">
      <c r="A114" s="24"/>
      <c r="B114" s="338"/>
      <c r="C114" s="560"/>
      <c r="D114" s="561"/>
      <c r="E114" s="561"/>
      <c r="F114" s="562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  <c r="T114" s="349"/>
      <c r="U114" s="188"/>
      <c r="V114" s="347" t="str">
        <f t="shared" si="50"/>
        <v xml:space="preserve"> </v>
      </c>
      <c r="W114" s="347" t="str">
        <f t="shared" si="51"/>
        <v xml:space="preserve"> </v>
      </c>
      <c r="X114" s="347" t="str">
        <f t="shared" si="52"/>
        <v xml:space="preserve"> </v>
      </c>
      <c r="Y114" s="347" t="str">
        <f t="shared" si="53"/>
        <v xml:space="preserve"> </v>
      </c>
      <c r="Z114" s="347" t="str">
        <f t="shared" si="54"/>
        <v xml:space="preserve"> </v>
      </c>
      <c r="AA114" s="347" t="str">
        <f t="shared" si="55"/>
        <v xml:space="preserve"> </v>
      </c>
      <c r="AB114" s="97" t="str">
        <f t="shared" si="56"/>
        <v xml:space="preserve"> </v>
      </c>
      <c r="AC114" s="349"/>
      <c r="AD114" s="349"/>
      <c r="AE114" s="349"/>
      <c r="AF114" s="349"/>
      <c r="AG114" s="349"/>
      <c r="AH114" s="349"/>
      <c r="AI114" s="349"/>
      <c r="AJ114" s="21"/>
      <c r="AK114" s="24"/>
      <c r="AL114" s="97" t="str">
        <f t="shared" si="57"/>
        <v xml:space="preserve"> </v>
      </c>
      <c r="AM114" s="69" t="str">
        <f t="shared" si="58"/>
        <v xml:space="preserve"> </v>
      </c>
      <c r="AN114" s="85" t="str">
        <f t="shared" si="59"/>
        <v xml:space="preserve"> </v>
      </c>
      <c r="AO114" s="70" t="str">
        <f t="shared" si="60"/>
        <v xml:space="preserve"> </v>
      </c>
      <c r="AP114" s="342"/>
      <c r="AQ114" s="214" t="str">
        <f t="shared" si="61"/>
        <v xml:space="preserve"> </v>
      </c>
      <c r="AR114" s="215" t="str">
        <f t="shared" si="62"/>
        <v xml:space="preserve"> </v>
      </c>
      <c r="AS114" s="216" t="str">
        <f t="shared" si="63"/>
        <v xml:space="preserve"> </v>
      </c>
      <c r="AT114" s="343"/>
      <c r="AU114" s="78" t="str">
        <f t="shared" si="64"/>
        <v xml:space="preserve"> </v>
      </c>
      <c r="AV114" s="87" t="str">
        <f t="shared" si="65"/>
        <v xml:space="preserve"> </v>
      </c>
      <c r="AW114" s="79" t="str">
        <f t="shared" si="66"/>
        <v xml:space="preserve"> </v>
      </c>
      <c r="AX114" s="344"/>
      <c r="AY114" s="80" t="str">
        <f t="shared" si="67"/>
        <v xml:space="preserve"> </v>
      </c>
      <c r="AZ114" s="88" t="str">
        <f t="shared" si="68"/>
        <v xml:space="preserve"> </v>
      </c>
      <c r="BA114" s="81" t="str">
        <f t="shared" si="69"/>
        <v xml:space="preserve"> </v>
      </c>
      <c r="BB114" s="345"/>
      <c r="BC114" s="210" t="str">
        <f t="shared" si="70"/>
        <v xml:space="preserve"> </v>
      </c>
      <c r="BD114" s="211" t="str">
        <f t="shared" si="71"/>
        <v xml:space="preserve"> </v>
      </c>
      <c r="BE114" s="212" t="str">
        <f t="shared" si="72"/>
        <v xml:space="preserve"> </v>
      </c>
      <c r="BF114" s="346"/>
      <c r="BG114" s="82" t="str">
        <f t="shared" si="73"/>
        <v xml:space="preserve"> </v>
      </c>
      <c r="BH114" s="89" t="str">
        <f t="shared" si="74"/>
        <v xml:space="preserve"> </v>
      </c>
      <c r="BI114" s="83" t="str">
        <f t="shared" si="75"/>
        <v xml:space="preserve"> </v>
      </c>
      <c r="BJ114" s="345"/>
      <c r="BK114" s="236" t="str">
        <f t="shared" si="76"/>
        <v xml:space="preserve"> </v>
      </c>
      <c r="BL114" s="237" t="str">
        <f t="shared" si="77"/>
        <v xml:space="preserve"> </v>
      </c>
      <c r="BM114" s="238" t="str">
        <f t="shared" si="78"/>
        <v xml:space="preserve"> </v>
      </c>
      <c r="BN114" s="345"/>
      <c r="BO114" s="27"/>
      <c r="BQ114" s="99" t="str">
        <f t="shared" si="82"/>
        <v xml:space="preserve"> </v>
      </c>
      <c r="BR114" s="99" t="str">
        <f t="shared" si="82"/>
        <v xml:space="preserve"> </v>
      </c>
      <c r="BS114" s="99" t="str">
        <f t="shared" si="82"/>
        <v xml:space="preserve"> </v>
      </c>
      <c r="BU114" s="99" t="str">
        <f t="shared" si="81"/>
        <v xml:space="preserve"> </v>
      </c>
      <c r="BV114" s="99" t="str">
        <f t="shared" si="83"/>
        <v xml:space="preserve"> </v>
      </c>
      <c r="BW114" s="99" t="str">
        <f t="shared" si="83"/>
        <v xml:space="preserve"> </v>
      </c>
      <c r="BY114" s="22"/>
      <c r="CI114" s="28"/>
    </row>
    <row r="115" spans="1:87" s="26" customFormat="1" ht="24.95" customHeight="1" x14ac:dyDescent="0.25">
      <c r="A115" s="24"/>
      <c r="B115" s="338"/>
      <c r="C115" s="560"/>
      <c r="D115" s="561"/>
      <c r="E115" s="561"/>
      <c r="F115" s="562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49"/>
      <c r="U115" s="188"/>
      <c r="V115" s="347" t="str">
        <f t="shared" si="50"/>
        <v xml:space="preserve"> </v>
      </c>
      <c r="W115" s="347" t="str">
        <f t="shared" si="51"/>
        <v xml:space="preserve"> </v>
      </c>
      <c r="X115" s="347" t="str">
        <f t="shared" si="52"/>
        <v xml:space="preserve"> </v>
      </c>
      <c r="Y115" s="347" t="str">
        <f t="shared" si="53"/>
        <v xml:space="preserve"> </v>
      </c>
      <c r="Z115" s="347" t="str">
        <f t="shared" si="54"/>
        <v xml:space="preserve"> </v>
      </c>
      <c r="AA115" s="347" t="str">
        <f t="shared" si="55"/>
        <v xml:space="preserve"> </v>
      </c>
      <c r="AB115" s="97" t="str">
        <f t="shared" si="56"/>
        <v xml:space="preserve"> </v>
      </c>
      <c r="AC115" s="349"/>
      <c r="AD115" s="349"/>
      <c r="AE115" s="349"/>
      <c r="AF115" s="349"/>
      <c r="AG115" s="349"/>
      <c r="AH115" s="349"/>
      <c r="AI115" s="349"/>
      <c r="AJ115" s="21"/>
      <c r="AK115" s="24"/>
      <c r="AL115" s="97" t="str">
        <f t="shared" si="57"/>
        <v xml:space="preserve"> </v>
      </c>
      <c r="AM115" s="69" t="str">
        <f t="shared" si="58"/>
        <v xml:space="preserve"> </v>
      </c>
      <c r="AN115" s="85" t="str">
        <f t="shared" si="59"/>
        <v xml:space="preserve"> </v>
      </c>
      <c r="AO115" s="70" t="str">
        <f t="shared" si="60"/>
        <v xml:space="preserve"> </v>
      </c>
      <c r="AP115" s="342"/>
      <c r="AQ115" s="214" t="str">
        <f t="shared" si="61"/>
        <v xml:space="preserve"> </v>
      </c>
      <c r="AR115" s="215" t="str">
        <f t="shared" si="62"/>
        <v xml:space="preserve"> </v>
      </c>
      <c r="AS115" s="216" t="str">
        <f t="shared" si="63"/>
        <v xml:space="preserve"> </v>
      </c>
      <c r="AT115" s="343"/>
      <c r="AU115" s="78" t="str">
        <f t="shared" si="64"/>
        <v xml:space="preserve"> </v>
      </c>
      <c r="AV115" s="87" t="str">
        <f t="shared" si="65"/>
        <v xml:space="preserve"> </v>
      </c>
      <c r="AW115" s="79" t="str">
        <f t="shared" si="66"/>
        <v xml:space="preserve"> </v>
      </c>
      <c r="AX115" s="344"/>
      <c r="AY115" s="80" t="str">
        <f t="shared" si="67"/>
        <v xml:space="preserve"> </v>
      </c>
      <c r="AZ115" s="88" t="str">
        <f t="shared" si="68"/>
        <v xml:space="preserve"> </v>
      </c>
      <c r="BA115" s="81" t="str">
        <f t="shared" si="69"/>
        <v xml:space="preserve"> </v>
      </c>
      <c r="BB115" s="345"/>
      <c r="BC115" s="210" t="str">
        <f t="shared" si="70"/>
        <v xml:space="preserve"> </v>
      </c>
      <c r="BD115" s="211" t="str">
        <f t="shared" si="71"/>
        <v xml:space="preserve"> </v>
      </c>
      <c r="BE115" s="212" t="str">
        <f t="shared" si="72"/>
        <v xml:space="preserve"> </v>
      </c>
      <c r="BF115" s="346"/>
      <c r="BG115" s="82" t="str">
        <f t="shared" si="73"/>
        <v xml:space="preserve"> </v>
      </c>
      <c r="BH115" s="89" t="str">
        <f t="shared" si="74"/>
        <v xml:space="preserve"> </v>
      </c>
      <c r="BI115" s="83" t="str">
        <f t="shared" si="75"/>
        <v xml:space="preserve"> </v>
      </c>
      <c r="BJ115" s="345"/>
      <c r="BK115" s="236" t="str">
        <f t="shared" si="76"/>
        <v xml:space="preserve"> </v>
      </c>
      <c r="BL115" s="237" t="str">
        <f t="shared" si="77"/>
        <v xml:space="preserve"> </v>
      </c>
      <c r="BM115" s="238" t="str">
        <f t="shared" si="78"/>
        <v xml:space="preserve"> </v>
      </c>
      <c r="BN115" s="345"/>
      <c r="BO115" s="27"/>
      <c r="BQ115" s="99" t="str">
        <f t="shared" si="82"/>
        <v xml:space="preserve"> </v>
      </c>
      <c r="BR115" s="99" t="str">
        <f t="shared" si="82"/>
        <v xml:space="preserve"> </v>
      </c>
      <c r="BS115" s="99" t="str">
        <f t="shared" si="82"/>
        <v xml:space="preserve"> </v>
      </c>
      <c r="BU115" s="99" t="str">
        <f t="shared" si="81"/>
        <v xml:space="preserve"> </v>
      </c>
      <c r="BV115" s="99" t="str">
        <f t="shared" si="83"/>
        <v xml:space="preserve"> </v>
      </c>
      <c r="BW115" s="99" t="str">
        <f t="shared" si="83"/>
        <v xml:space="preserve"> </v>
      </c>
      <c r="BY115" s="22"/>
      <c r="CI115" s="28"/>
    </row>
    <row r="116" spans="1:87" s="26" customFormat="1" ht="24.95" customHeight="1" x14ac:dyDescent="0.25">
      <c r="A116" s="24"/>
      <c r="B116" s="338"/>
      <c r="C116" s="560"/>
      <c r="D116" s="561"/>
      <c r="E116" s="561"/>
      <c r="F116" s="562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188"/>
      <c r="V116" s="347" t="str">
        <f t="shared" si="50"/>
        <v xml:space="preserve"> </v>
      </c>
      <c r="W116" s="347" t="str">
        <f t="shared" si="51"/>
        <v xml:space="preserve"> </v>
      </c>
      <c r="X116" s="347" t="str">
        <f t="shared" si="52"/>
        <v xml:space="preserve"> </v>
      </c>
      <c r="Y116" s="347" t="str">
        <f t="shared" si="53"/>
        <v xml:space="preserve"> </v>
      </c>
      <c r="Z116" s="347" t="str">
        <f t="shared" si="54"/>
        <v xml:space="preserve"> </v>
      </c>
      <c r="AA116" s="347" t="str">
        <f t="shared" si="55"/>
        <v xml:space="preserve"> </v>
      </c>
      <c r="AB116" s="97" t="str">
        <f t="shared" si="56"/>
        <v xml:space="preserve"> </v>
      </c>
      <c r="AC116" s="349"/>
      <c r="AD116" s="349"/>
      <c r="AE116" s="349"/>
      <c r="AF116" s="349"/>
      <c r="AG116" s="349"/>
      <c r="AH116" s="349"/>
      <c r="AI116" s="349"/>
      <c r="AJ116" s="21"/>
      <c r="AK116" s="24"/>
      <c r="AL116" s="97" t="str">
        <f t="shared" si="57"/>
        <v xml:space="preserve"> </v>
      </c>
      <c r="AM116" s="69" t="str">
        <f t="shared" si="58"/>
        <v xml:space="preserve"> </v>
      </c>
      <c r="AN116" s="85" t="str">
        <f t="shared" si="59"/>
        <v xml:space="preserve"> </v>
      </c>
      <c r="AO116" s="70" t="str">
        <f t="shared" si="60"/>
        <v xml:space="preserve"> </v>
      </c>
      <c r="AP116" s="342"/>
      <c r="AQ116" s="214" t="str">
        <f t="shared" si="61"/>
        <v xml:space="preserve"> </v>
      </c>
      <c r="AR116" s="215" t="str">
        <f t="shared" si="62"/>
        <v xml:space="preserve"> </v>
      </c>
      <c r="AS116" s="216" t="str">
        <f t="shared" si="63"/>
        <v xml:space="preserve"> </v>
      </c>
      <c r="AT116" s="343"/>
      <c r="AU116" s="78" t="str">
        <f t="shared" si="64"/>
        <v xml:space="preserve"> </v>
      </c>
      <c r="AV116" s="87" t="str">
        <f t="shared" si="65"/>
        <v xml:space="preserve"> </v>
      </c>
      <c r="AW116" s="79" t="str">
        <f t="shared" si="66"/>
        <v xml:space="preserve"> </v>
      </c>
      <c r="AX116" s="344"/>
      <c r="AY116" s="80" t="str">
        <f t="shared" si="67"/>
        <v xml:space="preserve"> </v>
      </c>
      <c r="AZ116" s="88" t="str">
        <f t="shared" si="68"/>
        <v xml:space="preserve"> </v>
      </c>
      <c r="BA116" s="81" t="str">
        <f t="shared" si="69"/>
        <v xml:space="preserve"> </v>
      </c>
      <c r="BB116" s="345"/>
      <c r="BC116" s="210" t="str">
        <f t="shared" si="70"/>
        <v xml:space="preserve"> </v>
      </c>
      <c r="BD116" s="211" t="str">
        <f t="shared" si="71"/>
        <v xml:space="preserve"> </v>
      </c>
      <c r="BE116" s="212" t="str">
        <f t="shared" si="72"/>
        <v xml:space="preserve"> </v>
      </c>
      <c r="BF116" s="346"/>
      <c r="BG116" s="82" t="str">
        <f t="shared" si="73"/>
        <v xml:space="preserve"> </v>
      </c>
      <c r="BH116" s="89" t="str">
        <f t="shared" si="74"/>
        <v xml:space="preserve"> </v>
      </c>
      <c r="BI116" s="83" t="str">
        <f t="shared" si="75"/>
        <v xml:space="preserve"> </v>
      </c>
      <c r="BJ116" s="345"/>
      <c r="BK116" s="236" t="str">
        <f t="shared" si="76"/>
        <v xml:space="preserve"> </v>
      </c>
      <c r="BL116" s="237" t="str">
        <f t="shared" si="77"/>
        <v xml:space="preserve"> </v>
      </c>
      <c r="BM116" s="238" t="str">
        <f t="shared" si="78"/>
        <v xml:space="preserve"> </v>
      </c>
      <c r="BN116" s="345"/>
      <c r="BO116" s="27"/>
      <c r="BQ116" s="99" t="str">
        <f t="shared" si="82"/>
        <v xml:space="preserve"> </v>
      </c>
      <c r="BR116" s="99" t="str">
        <f t="shared" si="82"/>
        <v xml:space="preserve"> </v>
      </c>
      <c r="BS116" s="99" t="str">
        <f t="shared" si="82"/>
        <v xml:space="preserve"> </v>
      </c>
      <c r="BU116" s="99" t="str">
        <f t="shared" si="81"/>
        <v xml:space="preserve"> </v>
      </c>
      <c r="BV116" s="99" t="str">
        <f t="shared" si="83"/>
        <v xml:space="preserve"> </v>
      </c>
      <c r="BW116" s="99" t="str">
        <f t="shared" si="83"/>
        <v xml:space="preserve"> </v>
      </c>
      <c r="BY116" s="22"/>
      <c r="CI116" s="28"/>
    </row>
    <row r="117" spans="1:87" s="26" customFormat="1" ht="24.95" customHeight="1" x14ac:dyDescent="0.25">
      <c r="A117" s="24"/>
      <c r="B117" s="338"/>
      <c r="C117" s="560"/>
      <c r="D117" s="561"/>
      <c r="E117" s="561"/>
      <c r="F117" s="562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49"/>
      <c r="R117" s="349"/>
      <c r="S117" s="349"/>
      <c r="T117" s="349"/>
      <c r="U117" s="188"/>
      <c r="V117" s="347" t="str">
        <f t="shared" si="50"/>
        <v xml:space="preserve"> </v>
      </c>
      <c r="W117" s="347" t="str">
        <f t="shared" si="51"/>
        <v xml:space="preserve"> </v>
      </c>
      <c r="X117" s="347" t="str">
        <f t="shared" si="52"/>
        <v xml:space="preserve"> </v>
      </c>
      <c r="Y117" s="347" t="str">
        <f t="shared" si="53"/>
        <v xml:space="preserve"> </v>
      </c>
      <c r="Z117" s="347" t="str">
        <f t="shared" si="54"/>
        <v xml:space="preserve"> </v>
      </c>
      <c r="AA117" s="347" t="str">
        <f t="shared" si="55"/>
        <v xml:space="preserve"> </v>
      </c>
      <c r="AB117" s="97" t="str">
        <f t="shared" si="56"/>
        <v xml:space="preserve"> </v>
      </c>
      <c r="AC117" s="349"/>
      <c r="AD117" s="349"/>
      <c r="AE117" s="349"/>
      <c r="AF117" s="349"/>
      <c r="AG117" s="349"/>
      <c r="AH117" s="349"/>
      <c r="AI117" s="349"/>
      <c r="AJ117" s="21"/>
      <c r="AK117" s="24"/>
      <c r="AL117" s="97" t="str">
        <f t="shared" si="57"/>
        <v xml:space="preserve"> </v>
      </c>
      <c r="AM117" s="69" t="str">
        <f t="shared" si="58"/>
        <v xml:space="preserve"> </v>
      </c>
      <c r="AN117" s="85" t="str">
        <f t="shared" si="59"/>
        <v xml:space="preserve"> </v>
      </c>
      <c r="AO117" s="70" t="str">
        <f t="shared" si="60"/>
        <v xml:space="preserve"> </v>
      </c>
      <c r="AP117" s="342"/>
      <c r="AQ117" s="214" t="str">
        <f t="shared" si="61"/>
        <v xml:space="preserve"> </v>
      </c>
      <c r="AR117" s="215" t="str">
        <f t="shared" si="62"/>
        <v xml:space="preserve"> </v>
      </c>
      <c r="AS117" s="216" t="str">
        <f t="shared" si="63"/>
        <v xml:space="preserve"> </v>
      </c>
      <c r="AT117" s="343"/>
      <c r="AU117" s="78" t="str">
        <f t="shared" si="64"/>
        <v xml:space="preserve"> </v>
      </c>
      <c r="AV117" s="87" t="str">
        <f t="shared" si="65"/>
        <v xml:space="preserve"> </v>
      </c>
      <c r="AW117" s="79" t="str">
        <f t="shared" si="66"/>
        <v xml:space="preserve"> </v>
      </c>
      <c r="AX117" s="344"/>
      <c r="AY117" s="80" t="str">
        <f t="shared" si="67"/>
        <v xml:space="preserve"> </v>
      </c>
      <c r="AZ117" s="88" t="str">
        <f t="shared" si="68"/>
        <v xml:space="preserve"> </v>
      </c>
      <c r="BA117" s="81" t="str">
        <f t="shared" si="69"/>
        <v xml:space="preserve"> </v>
      </c>
      <c r="BB117" s="345"/>
      <c r="BC117" s="210" t="str">
        <f t="shared" si="70"/>
        <v xml:space="preserve"> </v>
      </c>
      <c r="BD117" s="211" t="str">
        <f t="shared" si="71"/>
        <v xml:space="preserve"> </v>
      </c>
      <c r="BE117" s="212" t="str">
        <f t="shared" si="72"/>
        <v xml:space="preserve"> </v>
      </c>
      <c r="BF117" s="346"/>
      <c r="BG117" s="82" t="str">
        <f t="shared" si="73"/>
        <v xml:space="preserve"> </v>
      </c>
      <c r="BH117" s="89" t="str">
        <f t="shared" si="74"/>
        <v xml:space="preserve"> </v>
      </c>
      <c r="BI117" s="83" t="str">
        <f t="shared" si="75"/>
        <v xml:space="preserve"> </v>
      </c>
      <c r="BJ117" s="345"/>
      <c r="BK117" s="236" t="str">
        <f t="shared" si="76"/>
        <v xml:space="preserve"> </v>
      </c>
      <c r="BL117" s="237" t="str">
        <f t="shared" si="77"/>
        <v xml:space="preserve"> </v>
      </c>
      <c r="BM117" s="238" t="str">
        <f t="shared" si="78"/>
        <v xml:space="preserve"> </v>
      </c>
      <c r="BN117" s="345"/>
      <c r="BO117" s="27"/>
      <c r="BQ117" s="99" t="str">
        <f t="shared" si="82"/>
        <v xml:space="preserve"> </v>
      </c>
      <c r="BR117" s="99" t="str">
        <f t="shared" si="82"/>
        <v xml:space="preserve"> </v>
      </c>
      <c r="BS117" s="99" t="str">
        <f t="shared" si="82"/>
        <v xml:space="preserve"> </v>
      </c>
      <c r="BU117" s="99" t="str">
        <f t="shared" si="81"/>
        <v xml:space="preserve"> </v>
      </c>
      <c r="BV117" s="99" t="str">
        <f t="shared" si="83"/>
        <v xml:space="preserve"> </v>
      </c>
      <c r="BW117" s="99" t="str">
        <f t="shared" si="83"/>
        <v xml:space="preserve"> </v>
      </c>
      <c r="BY117" s="22"/>
      <c r="CI117" s="28"/>
    </row>
    <row r="118" spans="1:87" s="26" customFormat="1" ht="24.95" customHeight="1" x14ac:dyDescent="0.25">
      <c r="A118" s="24"/>
      <c r="B118" s="338"/>
      <c r="C118" s="560"/>
      <c r="D118" s="561"/>
      <c r="E118" s="561"/>
      <c r="F118" s="562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49"/>
      <c r="R118" s="349"/>
      <c r="S118" s="349"/>
      <c r="T118" s="349"/>
      <c r="U118" s="188"/>
      <c r="V118" s="347" t="str">
        <f t="shared" si="50"/>
        <v xml:space="preserve"> </v>
      </c>
      <c r="W118" s="347" t="str">
        <f t="shared" si="51"/>
        <v xml:space="preserve"> </v>
      </c>
      <c r="X118" s="347" t="str">
        <f t="shared" si="52"/>
        <v xml:space="preserve"> </v>
      </c>
      <c r="Y118" s="347" t="str">
        <f t="shared" si="53"/>
        <v xml:space="preserve"> </v>
      </c>
      <c r="Z118" s="347" t="str">
        <f t="shared" si="54"/>
        <v xml:space="preserve"> </v>
      </c>
      <c r="AA118" s="347" t="str">
        <f t="shared" si="55"/>
        <v xml:space="preserve"> </v>
      </c>
      <c r="AB118" s="97" t="str">
        <f t="shared" si="56"/>
        <v xml:space="preserve"> </v>
      </c>
      <c r="AC118" s="349"/>
      <c r="AD118" s="349"/>
      <c r="AE118" s="349"/>
      <c r="AF118" s="349"/>
      <c r="AG118" s="349"/>
      <c r="AH118" s="349"/>
      <c r="AI118" s="349"/>
      <c r="AJ118" s="21"/>
      <c r="AK118" s="24"/>
      <c r="AL118" s="97" t="str">
        <f t="shared" si="57"/>
        <v xml:space="preserve"> </v>
      </c>
      <c r="AM118" s="69" t="str">
        <f t="shared" si="58"/>
        <v xml:space="preserve"> </v>
      </c>
      <c r="AN118" s="85" t="str">
        <f t="shared" si="59"/>
        <v xml:space="preserve"> </v>
      </c>
      <c r="AO118" s="70" t="str">
        <f t="shared" si="60"/>
        <v xml:space="preserve"> </v>
      </c>
      <c r="AP118" s="342"/>
      <c r="AQ118" s="214" t="str">
        <f t="shared" si="61"/>
        <v xml:space="preserve"> </v>
      </c>
      <c r="AR118" s="215" t="str">
        <f t="shared" si="62"/>
        <v xml:space="preserve"> </v>
      </c>
      <c r="AS118" s="216" t="str">
        <f t="shared" si="63"/>
        <v xml:space="preserve"> </v>
      </c>
      <c r="AT118" s="343"/>
      <c r="AU118" s="78" t="str">
        <f t="shared" si="64"/>
        <v xml:space="preserve"> </v>
      </c>
      <c r="AV118" s="87" t="str">
        <f t="shared" si="65"/>
        <v xml:space="preserve"> </v>
      </c>
      <c r="AW118" s="79" t="str">
        <f t="shared" si="66"/>
        <v xml:space="preserve"> </v>
      </c>
      <c r="AX118" s="344"/>
      <c r="AY118" s="80" t="str">
        <f t="shared" si="67"/>
        <v xml:space="preserve"> </v>
      </c>
      <c r="AZ118" s="88" t="str">
        <f t="shared" si="68"/>
        <v xml:space="preserve"> </v>
      </c>
      <c r="BA118" s="81" t="str">
        <f t="shared" si="69"/>
        <v xml:space="preserve"> </v>
      </c>
      <c r="BB118" s="345"/>
      <c r="BC118" s="210" t="str">
        <f t="shared" si="70"/>
        <v xml:space="preserve"> </v>
      </c>
      <c r="BD118" s="211" t="str">
        <f t="shared" si="71"/>
        <v xml:space="preserve"> </v>
      </c>
      <c r="BE118" s="212" t="str">
        <f t="shared" si="72"/>
        <v xml:space="preserve"> </v>
      </c>
      <c r="BF118" s="346"/>
      <c r="BG118" s="82" t="str">
        <f t="shared" si="73"/>
        <v xml:space="preserve"> </v>
      </c>
      <c r="BH118" s="89" t="str">
        <f t="shared" si="74"/>
        <v xml:space="preserve"> </v>
      </c>
      <c r="BI118" s="83" t="str">
        <f t="shared" si="75"/>
        <v xml:space="preserve"> </v>
      </c>
      <c r="BJ118" s="345"/>
      <c r="BK118" s="236" t="str">
        <f t="shared" si="76"/>
        <v xml:space="preserve"> </v>
      </c>
      <c r="BL118" s="237" t="str">
        <f t="shared" si="77"/>
        <v xml:space="preserve"> </v>
      </c>
      <c r="BM118" s="238" t="str">
        <f t="shared" si="78"/>
        <v xml:space="preserve"> </v>
      </c>
      <c r="BN118" s="345"/>
      <c r="BO118" s="27"/>
      <c r="BQ118" s="99" t="str">
        <f t="shared" si="82"/>
        <v xml:space="preserve"> </v>
      </c>
      <c r="BR118" s="99" t="str">
        <f t="shared" si="82"/>
        <v xml:space="preserve"> </v>
      </c>
      <c r="BS118" s="99" t="str">
        <f t="shared" si="82"/>
        <v xml:space="preserve"> </v>
      </c>
      <c r="BU118" s="99" t="str">
        <f t="shared" si="81"/>
        <v xml:space="preserve"> </v>
      </c>
      <c r="BV118" s="99" t="str">
        <f t="shared" si="83"/>
        <v xml:space="preserve"> </v>
      </c>
      <c r="BW118" s="99" t="str">
        <f t="shared" si="83"/>
        <v xml:space="preserve"> </v>
      </c>
      <c r="BY118" s="22"/>
      <c r="CI118" s="28"/>
    </row>
    <row r="119" spans="1:87" s="26" customFormat="1" ht="24.95" customHeight="1" x14ac:dyDescent="0.25">
      <c r="A119" s="24"/>
      <c r="B119" s="338"/>
      <c r="C119" s="560"/>
      <c r="D119" s="561"/>
      <c r="E119" s="561"/>
      <c r="F119" s="562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49"/>
      <c r="S119" s="349"/>
      <c r="T119" s="349"/>
      <c r="U119" s="188"/>
      <c r="V119" s="347" t="str">
        <f t="shared" si="50"/>
        <v xml:space="preserve"> </v>
      </c>
      <c r="W119" s="347" t="str">
        <f t="shared" si="51"/>
        <v xml:space="preserve"> </v>
      </c>
      <c r="X119" s="347" t="str">
        <f t="shared" si="52"/>
        <v xml:space="preserve"> </v>
      </c>
      <c r="Y119" s="347" t="str">
        <f t="shared" si="53"/>
        <v xml:space="preserve"> </v>
      </c>
      <c r="Z119" s="347" t="str">
        <f t="shared" si="54"/>
        <v xml:space="preserve"> </v>
      </c>
      <c r="AA119" s="347" t="str">
        <f t="shared" si="55"/>
        <v xml:space="preserve"> </v>
      </c>
      <c r="AB119" s="97" t="str">
        <f t="shared" si="56"/>
        <v xml:space="preserve"> </v>
      </c>
      <c r="AC119" s="349"/>
      <c r="AD119" s="349"/>
      <c r="AE119" s="349"/>
      <c r="AF119" s="349"/>
      <c r="AG119" s="349"/>
      <c r="AH119" s="349"/>
      <c r="AI119" s="349"/>
      <c r="AJ119" s="21"/>
      <c r="AK119" s="24"/>
      <c r="AL119" s="97" t="str">
        <f t="shared" si="57"/>
        <v xml:space="preserve"> </v>
      </c>
      <c r="AM119" s="69" t="str">
        <f t="shared" si="58"/>
        <v xml:space="preserve"> </v>
      </c>
      <c r="AN119" s="85" t="str">
        <f t="shared" si="59"/>
        <v xml:space="preserve"> </v>
      </c>
      <c r="AO119" s="70" t="str">
        <f t="shared" si="60"/>
        <v xml:space="preserve"> </v>
      </c>
      <c r="AP119" s="342"/>
      <c r="AQ119" s="214" t="str">
        <f t="shared" si="61"/>
        <v xml:space="preserve"> </v>
      </c>
      <c r="AR119" s="215" t="str">
        <f t="shared" si="62"/>
        <v xml:space="preserve"> </v>
      </c>
      <c r="AS119" s="216" t="str">
        <f t="shared" si="63"/>
        <v xml:space="preserve"> </v>
      </c>
      <c r="AT119" s="343"/>
      <c r="AU119" s="78" t="str">
        <f t="shared" si="64"/>
        <v xml:space="preserve"> </v>
      </c>
      <c r="AV119" s="87" t="str">
        <f t="shared" si="65"/>
        <v xml:space="preserve"> </v>
      </c>
      <c r="AW119" s="79" t="str">
        <f t="shared" si="66"/>
        <v xml:space="preserve"> </v>
      </c>
      <c r="AX119" s="344"/>
      <c r="AY119" s="80" t="str">
        <f t="shared" si="67"/>
        <v xml:space="preserve"> </v>
      </c>
      <c r="AZ119" s="88" t="str">
        <f t="shared" si="68"/>
        <v xml:space="preserve"> </v>
      </c>
      <c r="BA119" s="81" t="str">
        <f t="shared" si="69"/>
        <v xml:space="preserve"> </v>
      </c>
      <c r="BB119" s="345"/>
      <c r="BC119" s="210" t="str">
        <f t="shared" si="70"/>
        <v xml:space="preserve"> </v>
      </c>
      <c r="BD119" s="211" t="str">
        <f t="shared" si="71"/>
        <v xml:space="preserve"> </v>
      </c>
      <c r="BE119" s="212" t="str">
        <f t="shared" si="72"/>
        <v xml:space="preserve"> </v>
      </c>
      <c r="BF119" s="346"/>
      <c r="BG119" s="82" t="str">
        <f t="shared" si="73"/>
        <v xml:space="preserve"> </v>
      </c>
      <c r="BH119" s="89" t="str">
        <f t="shared" si="74"/>
        <v xml:space="preserve"> </v>
      </c>
      <c r="BI119" s="83" t="str">
        <f t="shared" si="75"/>
        <v xml:space="preserve"> </v>
      </c>
      <c r="BJ119" s="345"/>
      <c r="BK119" s="236" t="str">
        <f t="shared" si="76"/>
        <v xml:space="preserve"> </v>
      </c>
      <c r="BL119" s="237" t="str">
        <f t="shared" si="77"/>
        <v xml:space="preserve"> </v>
      </c>
      <c r="BM119" s="238" t="str">
        <f t="shared" si="78"/>
        <v xml:space="preserve"> </v>
      </c>
      <c r="BN119" s="345"/>
      <c r="BO119" s="27"/>
      <c r="BQ119" s="99" t="str">
        <f t="shared" si="82"/>
        <v xml:space="preserve"> </v>
      </c>
      <c r="BR119" s="99" t="str">
        <f t="shared" si="82"/>
        <v xml:space="preserve"> </v>
      </c>
      <c r="BS119" s="99" t="str">
        <f t="shared" si="82"/>
        <v xml:space="preserve"> </v>
      </c>
      <c r="BU119" s="99" t="str">
        <f t="shared" si="81"/>
        <v xml:space="preserve"> </v>
      </c>
      <c r="BV119" s="99" t="str">
        <f t="shared" si="83"/>
        <v xml:space="preserve"> </v>
      </c>
      <c r="BW119" s="99" t="str">
        <f t="shared" si="83"/>
        <v xml:space="preserve"> </v>
      </c>
      <c r="BY119" s="22"/>
      <c r="CI119" s="28"/>
    </row>
    <row r="120" spans="1:87" s="26" customFormat="1" ht="24.95" customHeight="1" x14ac:dyDescent="0.25">
      <c r="A120" s="24"/>
      <c r="B120" s="338"/>
      <c r="C120" s="560"/>
      <c r="D120" s="561"/>
      <c r="E120" s="561"/>
      <c r="F120" s="562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49"/>
      <c r="R120" s="349"/>
      <c r="S120" s="349"/>
      <c r="T120" s="349"/>
      <c r="U120" s="188"/>
      <c r="V120" s="347" t="str">
        <f t="shared" si="50"/>
        <v xml:space="preserve"> </v>
      </c>
      <c r="W120" s="347" t="str">
        <f t="shared" si="51"/>
        <v xml:space="preserve"> </v>
      </c>
      <c r="X120" s="347" t="str">
        <f t="shared" si="52"/>
        <v xml:space="preserve"> </v>
      </c>
      <c r="Y120" s="347" t="str">
        <f t="shared" si="53"/>
        <v xml:space="preserve"> </v>
      </c>
      <c r="Z120" s="347" t="str">
        <f t="shared" si="54"/>
        <v xml:space="preserve"> </v>
      </c>
      <c r="AA120" s="347" t="str">
        <f t="shared" si="55"/>
        <v xml:space="preserve"> </v>
      </c>
      <c r="AB120" s="97" t="str">
        <f t="shared" si="56"/>
        <v xml:space="preserve"> </v>
      </c>
      <c r="AC120" s="349"/>
      <c r="AD120" s="349"/>
      <c r="AE120" s="349"/>
      <c r="AF120" s="349"/>
      <c r="AG120" s="349"/>
      <c r="AH120" s="349"/>
      <c r="AI120" s="349"/>
      <c r="AJ120" s="21"/>
      <c r="AK120" s="24"/>
      <c r="AL120" s="97" t="str">
        <f t="shared" si="57"/>
        <v xml:space="preserve"> </v>
      </c>
      <c r="AM120" s="69" t="str">
        <f t="shared" si="58"/>
        <v xml:space="preserve"> </v>
      </c>
      <c r="AN120" s="85" t="str">
        <f t="shared" si="59"/>
        <v xml:space="preserve"> </v>
      </c>
      <c r="AO120" s="70" t="str">
        <f t="shared" si="60"/>
        <v xml:space="preserve"> </v>
      </c>
      <c r="AP120" s="342"/>
      <c r="AQ120" s="214" t="str">
        <f t="shared" si="61"/>
        <v xml:space="preserve"> </v>
      </c>
      <c r="AR120" s="215" t="str">
        <f t="shared" si="62"/>
        <v xml:space="preserve"> </v>
      </c>
      <c r="AS120" s="216" t="str">
        <f t="shared" si="63"/>
        <v xml:space="preserve"> </v>
      </c>
      <c r="AT120" s="343"/>
      <c r="AU120" s="78" t="str">
        <f t="shared" si="64"/>
        <v xml:space="preserve"> </v>
      </c>
      <c r="AV120" s="87" t="str">
        <f t="shared" si="65"/>
        <v xml:space="preserve"> </v>
      </c>
      <c r="AW120" s="79" t="str">
        <f t="shared" si="66"/>
        <v xml:space="preserve"> </v>
      </c>
      <c r="AX120" s="344"/>
      <c r="AY120" s="80" t="str">
        <f t="shared" si="67"/>
        <v xml:space="preserve"> </v>
      </c>
      <c r="AZ120" s="88" t="str">
        <f t="shared" si="68"/>
        <v xml:space="preserve"> </v>
      </c>
      <c r="BA120" s="81" t="str">
        <f t="shared" si="69"/>
        <v xml:space="preserve"> </v>
      </c>
      <c r="BB120" s="345"/>
      <c r="BC120" s="210" t="str">
        <f t="shared" si="70"/>
        <v xml:space="preserve"> </v>
      </c>
      <c r="BD120" s="211" t="str">
        <f t="shared" si="71"/>
        <v xml:space="preserve"> </v>
      </c>
      <c r="BE120" s="212" t="str">
        <f t="shared" si="72"/>
        <v xml:space="preserve"> </v>
      </c>
      <c r="BF120" s="346"/>
      <c r="BG120" s="82" t="str">
        <f t="shared" si="73"/>
        <v xml:space="preserve"> </v>
      </c>
      <c r="BH120" s="89" t="str">
        <f t="shared" si="74"/>
        <v xml:space="preserve"> </v>
      </c>
      <c r="BI120" s="83" t="str">
        <f t="shared" si="75"/>
        <v xml:space="preserve"> </v>
      </c>
      <c r="BJ120" s="345"/>
      <c r="BK120" s="236" t="str">
        <f t="shared" si="76"/>
        <v xml:space="preserve"> </v>
      </c>
      <c r="BL120" s="237" t="str">
        <f t="shared" si="77"/>
        <v xml:space="preserve"> </v>
      </c>
      <c r="BM120" s="238" t="str">
        <f t="shared" si="78"/>
        <v xml:space="preserve"> </v>
      </c>
      <c r="BN120" s="345"/>
      <c r="BO120" s="27"/>
      <c r="BQ120" s="99" t="str">
        <f t="shared" si="82"/>
        <v xml:space="preserve"> </v>
      </c>
      <c r="BR120" s="99" t="str">
        <f t="shared" si="82"/>
        <v xml:space="preserve"> </v>
      </c>
      <c r="BS120" s="99" t="str">
        <f t="shared" si="82"/>
        <v xml:space="preserve"> </v>
      </c>
      <c r="BU120" s="99" t="str">
        <f t="shared" si="81"/>
        <v xml:space="preserve"> </v>
      </c>
      <c r="BV120" s="99" t="str">
        <f t="shared" si="83"/>
        <v xml:space="preserve"> </v>
      </c>
      <c r="BW120" s="99" t="str">
        <f t="shared" si="83"/>
        <v xml:space="preserve"> </v>
      </c>
      <c r="BY120" s="22"/>
      <c r="CI120" s="28"/>
    </row>
    <row r="121" spans="1:87" s="26" customFormat="1" ht="24.95" customHeight="1" x14ac:dyDescent="0.25">
      <c r="A121" s="24"/>
      <c r="B121" s="338"/>
      <c r="C121" s="560"/>
      <c r="D121" s="561"/>
      <c r="E121" s="561"/>
      <c r="F121" s="562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49"/>
      <c r="R121" s="349"/>
      <c r="S121" s="349"/>
      <c r="T121" s="349"/>
      <c r="U121" s="188"/>
      <c r="V121" s="347" t="str">
        <f t="shared" si="50"/>
        <v xml:space="preserve"> </v>
      </c>
      <c r="W121" s="347" t="str">
        <f t="shared" si="51"/>
        <v xml:space="preserve"> </v>
      </c>
      <c r="X121" s="347" t="str">
        <f t="shared" si="52"/>
        <v xml:space="preserve"> </v>
      </c>
      <c r="Y121" s="347" t="str">
        <f t="shared" si="53"/>
        <v xml:space="preserve"> </v>
      </c>
      <c r="Z121" s="347" t="str">
        <f t="shared" si="54"/>
        <v xml:space="preserve"> </v>
      </c>
      <c r="AA121" s="347" t="str">
        <f t="shared" si="55"/>
        <v xml:space="preserve"> </v>
      </c>
      <c r="AB121" s="97" t="str">
        <f t="shared" si="56"/>
        <v xml:space="preserve"> </v>
      </c>
      <c r="AC121" s="349"/>
      <c r="AD121" s="349"/>
      <c r="AE121" s="349"/>
      <c r="AF121" s="349"/>
      <c r="AG121" s="349"/>
      <c r="AH121" s="349"/>
      <c r="AI121" s="349"/>
      <c r="AJ121" s="21"/>
      <c r="AK121" s="24"/>
      <c r="AL121" s="97" t="str">
        <f t="shared" si="57"/>
        <v xml:space="preserve"> </v>
      </c>
      <c r="AM121" s="69" t="str">
        <f t="shared" si="58"/>
        <v xml:space="preserve"> </v>
      </c>
      <c r="AN121" s="85" t="str">
        <f t="shared" si="59"/>
        <v xml:space="preserve"> </v>
      </c>
      <c r="AO121" s="70" t="str">
        <f t="shared" si="60"/>
        <v xml:space="preserve"> </v>
      </c>
      <c r="AP121" s="342"/>
      <c r="AQ121" s="214" t="str">
        <f t="shared" si="61"/>
        <v xml:space="preserve"> </v>
      </c>
      <c r="AR121" s="215" t="str">
        <f t="shared" si="62"/>
        <v xml:space="preserve"> </v>
      </c>
      <c r="AS121" s="216" t="str">
        <f t="shared" si="63"/>
        <v xml:space="preserve"> </v>
      </c>
      <c r="AT121" s="343"/>
      <c r="AU121" s="78" t="str">
        <f t="shared" si="64"/>
        <v xml:space="preserve"> </v>
      </c>
      <c r="AV121" s="87" t="str">
        <f t="shared" si="65"/>
        <v xml:space="preserve"> </v>
      </c>
      <c r="AW121" s="79" t="str">
        <f t="shared" si="66"/>
        <v xml:space="preserve"> </v>
      </c>
      <c r="AX121" s="344"/>
      <c r="AY121" s="80" t="str">
        <f t="shared" si="67"/>
        <v xml:space="preserve"> </v>
      </c>
      <c r="AZ121" s="88" t="str">
        <f t="shared" si="68"/>
        <v xml:space="preserve"> </v>
      </c>
      <c r="BA121" s="81" t="str">
        <f t="shared" si="69"/>
        <v xml:space="preserve"> </v>
      </c>
      <c r="BB121" s="345"/>
      <c r="BC121" s="210" t="str">
        <f t="shared" si="70"/>
        <v xml:space="preserve"> </v>
      </c>
      <c r="BD121" s="211" t="str">
        <f t="shared" si="71"/>
        <v xml:space="preserve"> </v>
      </c>
      <c r="BE121" s="212" t="str">
        <f t="shared" si="72"/>
        <v xml:space="preserve"> </v>
      </c>
      <c r="BF121" s="346"/>
      <c r="BG121" s="82" t="str">
        <f t="shared" si="73"/>
        <v xml:space="preserve"> </v>
      </c>
      <c r="BH121" s="89" t="str">
        <f t="shared" si="74"/>
        <v xml:space="preserve"> </v>
      </c>
      <c r="BI121" s="83" t="str">
        <f t="shared" si="75"/>
        <v xml:space="preserve"> </v>
      </c>
      <c r="BJ121" s="345"/>
      <c r="BK121" s="236" t="str">
        <f t="shared" si="76"/>
        <v xml:space="preserve"> </v>
      </c>
      <c r="BL121" s="237" t="str">
        <f t="shared" si="77"/>
        <v xml:space="preserve"> </v>
      </c>
      <c r="BM121" s="238" t="str">
        <f t="shared" si="78"/>
        <v xml:space="preserve"> </v>
      </c>
      <c r="BN121" s="345"/>
      <c r="BO121" s="27"/>
      <c r="BQ121" s="99" t="str">
        <f t="shared" si="82"/>
        <v xml:space="preserve"> </v>
      </c>
      <c r="BR121" s="99" t="str">
        <f t="shared" si="82"/>
        <v xml:space="preserve"> </v>
      </c>
      <c r="BS121" s="99" t="str">
        <f t="shared" si="82"/>
        <v xml:space="preserve"> </v>
      </c>
      <c r="BU121" s="99" t="str">
        <f t="shared" si="81"/>
        <v xml:space="preserve"> </v>
      </c>
      <c r="BV121" s="99" t="str">
        <f t="shared" si="83"/>
        <v xml:space="preserve"> </v>
      </c>
      <c r="BW121" s="99" t="str">
        <f t="shared" si="83"/>
        <v xml:space="preserve"> </v>
      </c>
      <c r="BY121" s="22"/>
      <c r="CI121" s="28"/>
    </row>
    <row r="122" spans="1:87" s="26" customFormat="1" ht="24.95" customHeight="1" x14ac:dyDescent="0.25">
      <c r="A122" s="24"/>
      <c r="B122" s="338"/>
      <c r="C122" s="560"/>
      <c r="D122" s="561"/>
      <c r="E122" s="561"/>
      <c r="F122" s="562"/>
      <c r="G122" s="349"/>
      <c r="H122" s="349"/>
      <c r="I122" s="349"/>
      <c r="J122" s="349"/>
      <c r="K122" s="349"/>
      <c r="L122" s="349"/>
      <c r="M122" s="349"/>
      <c r="N122" s="349"/>
      <c r="O122" s="349"/>
      <c r="P122" s="349"/>
      <c r="Q122" s="349"/>
      <c r="R122" s="349"/>
      <c r="S122" s="349"/>
      <c r="T122" s="349"/>
      <c r="U122" s="188"/>
      <c r="V122" s="347" t="str">
        <f t="shared" si="50"/>
        <v xml:space="preserve"> </v>
      </c>
      <c r="W122" s="347" t="str">
        <f t="shared" si="51"/>
        <v xml:space="preserve"> </v>
      </c>
      <c r="X122" s="347" t="str">
        <f t="shared" si="52"/>
        <v xml:space="preserve"> </v>
      </c>
      <c r="Y122" s="347" t="str">
        <f t="shared" si="53"/>
        <v xml:space="preserve"> </v>
      </c>
      <c r="Z122" s="347" t="str">
        <f t="shared" si="54"/>
        <v xml:space="preserve"> </v>
      </c>
      <c r="AA122" s="347" t="str">
        <f t="shared" si="55"/>
        <v xml:space="preserve"> </v>
      </c>
      <c r="AB122" s="97" t="str">
        <f t="shared" si="56"/>
        <v xml:space="preserve"> </v>
      </c>
      <c r="AC122" s="349"/>
      <c r="AD122" s="349"/>
      <c r="AE122" s="349"/>
      <c r="AF122" s="349"/>
      <c r="AG122" s="349"/>
      <c r="AH122" s="349"/>
      <c r="AI122" s="349"/>
      <c r="AJ122" s="21"/>
      <c r="AK122" s="24"/>
      <c r="AL122" s="97" t="str">
        <f t="shared" si="57"/>
        <v xml:space="preserve"> </v>
      </c>
      <c r="AM122" s="69" t="str">
        <f t="shared" si="58"/>
        <v xml:space="preserve"> </v>
      </c>
      <c r="AN122" s="85" t="str">
        <f t="shared" si="59"/>
        <v xml:space="preserve"> </v>
      </c>
      <c r="AO122" s="70" t="str">
        <f t="shared" si="60"/>
        <v xml:space="preserve"> </v>
      </c>
      <c r="AP122" s="342"/>
      <c r="AQ122" s="214" t="str">
        <f t="shared" si="61"/>
        <v xml:space="preserve"> </v>
      </c>
      <c r="AR122" s="215" t="str">
        <f t="shared" si="62"/>
        <v xml:space="preserve"> </v>
      </c>
      <c r="AS122" s="216" t="str">
        <f t="shared" si="63"/>
        <v xml:space="preserve"> </v>
      </c>
      <c r="AT122" s="343"/>
      <c r="AU122" s="78" t="str">
        <f t="shared" si="64"/>
        <v xml:space="preserve"> </v>
      </c>
      <c r="AV122" s="87" t="str">
        <f t="shared" si="65"/>
        <v xml:space="preserve"> </v>
      </c>
      <c r="AW122" s="79" t="str">
        <f t="shared" si="66"/>
        <v xml:space="preserve"> </v>
      </c>
      <c r="AX122" s="344"/>
      <c r="AY122" s="80" t="str">
        <f t="shared" si="67"/>
        <v xml:space="preserve"> </v>
      </c>
      <c r="AZ122" s="88" t="str">
        <f t="shared" si="68"/>
        <v xml:space="preserve"> </v>
      </c>
      <c r="BA122" s="81" t="str">
        <f t="shared" si="69"/>
        <v xml:space="preserve"> </v>
      </c>
      <c r="BB122" s="345"/>
      <c r="BC122" s="210" t="str">
        <f t="shared" si="70"/>
        <v xml:space="preserve"> </v>
      </c>
      <c r="BD122" s="211" t="str">
        <f t="shared" si="71"/>
        <v xml:space="preserve"> </v>
      </c>
      <c r="BE122" s="212" t="str">
        <f t="shared" si="72"/>
        <v xml:space="preserve"> </v>
      </c>
      <c r="BF122" s="346"/>
      <c r="BG122" s="82" t="str">
        <f t="shared" si="73"/>
        <v xml:space="preserve"> </v>
      </c>
      <c r="BH122" s="89" t="str">
        <f t="shared" si="74"/>
        <v xml:space="preserve"> </v>
      </c>
      <c r="BI122" s="83" t="str">
        <f t="shared" si="75"/>
        <v xml:space="preserve"> </v>
      </c>
      <c r="BJ122" s="345"/>
      <c r="BK122" s="236" t="str">
        <f t="shared" si="76"/>
        <v xml:space="preserve"> </v>
      </c>
      <c r="BL122" s="237" t="str">
        <f t="shared" si="77"/>
        <v xml:space="preserve"> </v>
      </c>
      <c r="BM122" s="238" t="str">
        <f t="shared" si="78"/>
        <v xml:space="preserve"> </v>
      </c>
      <c r="BN122" s="345"/>
      <c r="BO122" s="27"/>
      <c r="BQ122" s="99" t="str">
        <f t="shared" si="82"/>
        <v xml:space="preserve"> </v>
      </c>
      <c r="BR122" s="99" t="str">
        <f t="shared" si="82"/>
        <v xml:space="preserve"> </v>
      </c>
      <c r="BS122" s="99" t="str">
        <f t="shared" si="82"/>
        <v xml:space="preserve"> </v>
      </c>
      <c r="BU122" s="99" t="str">
        <f t="shared" si="81"/>
        <v xml:space="preserve"> </v>
      </c>
      <c r="BV122" s="99" t="str">
        <f t="shared" si="83"/>
        <v xml:space="preserve"> </v>
      </c>
      <c r="BW122" s="99" t="str">
        <f t="shared" si="83"/>
        <v xml:space="preserve"> </v>
      </c>
      <c r="BY122" s="22"/>
      <c r="CI122" s="28"/>
    </row>
    <row r="123" spans="1:87" s="26" customFormat="1" ht="24.95" customHeight="1" x14ac:dyDescent="0.25">
      <c r="A123" s="24"/>
      <c r="B123" s="338"/>
      <c r="C123" s="560"/>
      <c r="D123" s="561"/>
      <c r="E123" s="561"/>
      <c r="F123" s="562"/>
      <c r="G123" s="349"/>
      <c r="H123" s="349"/>
      <c r="I123" s="349"/>
      <c r="J123" s="349"/>
      <c r="K123" s="349"/>
      <c r="L123" s="349"/>
      <c r="M123" s="349"/>
      <c r="N123" s="349"/>
      <c r="O123" s="349"/>
      <c r="P123" s="349"/>
      <c r="Q123" s="349"/>
      <c r="R123" s="349"/>
      <c r="S123" s="349"/>
      <c r="T123" s="349"/>
      <c r="U123" s="188"/>
      <c r="V123" s="347" t="str">
        <f t="shared" si="50"/>
        <v xml:space="preserve"> </v>
      </c>
      <c r="W123" s="347" t="str">
        <f t="shared" si="51"/>
        <v xml:space="preserve"> </v>
      </c>
      <c r="X123" s="347" t="str">
        <f t="shared" si="52"/>
        <v xml:space="preserve"> </v>
      </c>
      <c r="Y123" s="347" t="str">
        <f t="shared" si="53"/>
        <v xml:space="preserve"> </v>
      </c>
      <c r="Z123" s="347" t="str">
        <f t="shared" si="54"/>
        <v xml:space="preserve"> </v>
      </c>
      <c r="AA123" s="347" t="str">
        <f t="shared" si="55"/>
        <v xml:space="preserve"> </v>
      </c>
      <c r="AB123" s="97" t="str">
        <f t="shared" si="56"/>
        <v xml:space="preserve"> </v>
      </c>
      <c r="AC123" s="349"/>
      <c r="AD123" s="349"/>
      <c r="AE123" s="349"/>
      <c r="AF123" s="349"/>
      <c r="AG123" s="349"/>
      <c r="AH123" s="349"/>
      <c r="AI123" s="349"/>
      <c r="AJ123" s="21"/>
      <c r="AK123" s="24"/>
      <c r="AL123" s="97" t="str">
        <f t="shared" si="57"/>
        <v xml:space="preserve"> </v>
      </c>
      <c r="AM123" s="69" t="str">
        <f t="shared" si="58"/>
        <v xml:space="preserve"> </v>
      </c>
      <c r="AN123" s="85" t="str">
        <f t="shared" si="59"/>
        <v xml:space="preserve"> </v>
      </c>
      <c r="AO123" s="70" t="str">
        <f t="shared" si="60"/>
        <v xml:space="preserve"> </v>
      </c>
      <c r="AP123" s="342"/>
      <c r="AQ123" s="214" t="str">
        <f t="shared" si="61"/>
        <v xml:space="preserve"> </v>
      </c>
      <c r="AR123" s="215" t="str">
        <f t="shared" si="62"/>
        <v xml:space="preserve"> </v>
      </c>
      <c r="AS123" s="216" t="str">
        <f t="shared" si="63"/>
        <v xml:space="preserve"> </v>
      </c>
      <c r="AT123" s="343"/>
      <c r="AU123" s="78" t="str">
        <f t="shared" si="64"/>
        <v xml:space="preserve"> </v>
      </c>
      <c r="AV123" s="87" t="str">
        <f t="shared" si="65"/>
        <v xml:space="preserve"> </v>
      </c>
      <c r="AW123" s="79" t="str">
        <f t="shared" si="66"/>
        <v xml:space="preserve"> </v>
      </c>
      <c r="AX123" s="344"/>
      <c r="AY123" s="80" t="str">
        <f t="shared" si="67"/>
        <v xml:space="preserve"> </v>
      </c>
      <c r="AZ123" s="88" t="str">
        <f t="shared" si="68"/>
        <v xml:space="preserve"> </v>
      </c>
      <c r="BA123" s="81" t="str">
        <f t="shared" si="69"/>
        <v xml:space="preserve"> </v>
      </c>
      <c r="BB123" s="345"/>
      <c r="BC123" s="210" t="str">
        <f t="shared" si="70"/>
        <v xml:space="preserve"> </v>
      </c>
      <c r="BD123" s="211" t="str">
        <f t="shared" si="71"/>
        <v xml:space="preserve"> </v>
      </c>
      <c r="BE123" s="212" t="str">
        <f t="shared" si="72"/>
        <v xml:space="preserve"> </v>
      </c>
      <c r="BF123" s="346"/>
      <c r="BG123" s="82" t="str">
        <f t="shared" si="73"/>
        <v xml:space="preserve"> </v>
      </c>
      <c r="BH123" s="89" t="str">
        <f t="shared" si="74"/>
        <v xml:space="preserve"> </v>
      </c>
      <c r="BI123" s="83" t="str">
        <f t="shared" si="75"/>
        <v xml:space="preserve"> </v>
      </c>
      <c r="BJ123" s="345"/>
      <c r="BK123" s="236" t="str">
        <f t="shared" si="76"/>
        <v xml:space="preserve"> </v>
      </c>
      <c r="BL123" s="237" t="str">
        <f t="shared" si="77"/>
        <v xml:space="preserve"> </v>
      </c>
      <c r="BM123" s="238" t="str">
        <f t="shared" si="78"/>
        <v xml:space="preserve"> </v>
      </c>
      <c r="BN123" s="345"/>
      <c r="BO123" s="27"/>
      <c r="BQ123" s="99" t="str">
        <f t="shared" si="82"/>
        <v xml:space="preserve"> </v>
      </c>
      <c r="BR123" s="99" t="str">
        <f t="shared" si="82"/>
        <v xml:space="preserve"> </v>
      </c>
      <c r="BS123" s="99" t="str">
        <f t="shared" si="82"/>
        <v xml:space="preserve"> </v>
      </c>
      <c r="BU123" s="99" t="str">
        <f t="shared" si="81"/>
        <v xml:space="preserve"> </v>
      </c>
      <c r="BV123" s="99" t="str">
        <f t="shared" si="83"/>
        <v xml:space="preserve"> </v>
      </c>
      <c r="BW123" s="99" t="str">
        <f t="shared" si="83"/>
        <v xml:space="preserve"> </v>
      </c>
      <c r="BY123" s="22"/>
      <c r="CI123" s="28"/>
    </row>
    <row r="124" spans="1:87" s="26" customFormat="1" ht="24.95" customHeight="1" x14ac:dyDescent="0.25">
      <c r="A124" s="24"/>
      <c r="B124" s="338"/>
      <c r="C124" s="560"/>
      <c r="D124" s="561"/>
      <c r="E124" s="561"/>
      <c r="F124" s="562"/>
      <c r="G124" s="349"/>
      <c r="H124" s="349"/>
      <c r="I124" s="349"/>
      <c r="J124" s="349"/>
      <c r="K124" s="349"/>
      <c r="L124" s="349"/>
      <c r="M124" s="349"/>
      <c r="N124" s="349"/>
      <c r="O124" s="349"/>
      <c r="P124" s="349"/>
      <c r="Q124" s="349"/>
      <c r="R124" s="349"/>
      <c r="S124" s="349"/>
      <c r="T124" s="349"/>
      <c r="U124" s="188"/>
      <c r="V124" s="347" t="str">
        <f t="shared" si="50"/>
        <v xml:space="preserve"> </v>
      </c>
      <c r="W124" s="347" t="str">
        <f t="shared" si="51"/>
        <v xml:space="preserve"> </v>
      </c>
      <c r="X124" s="347" t="str">
        <f t="shared" si="52"/>
        <v xml:space="preserve"> </v>
      </c>
      <c r="Y124" s="347" t="str">
        <f t="shared" si="53"/>
        <v xml:space="preserve"> </v>
      </c>
      <c r="Z124" s="347" t="str">
        <f t="shared" si="54"/>
        <v xml:space="preserve"> </v>
      </c>
      <c r="AA124" s="347" t="str">
        <f t="shared" si="55"/>
        <v xml:space="preserve"> </v>
      </c>
      <c r="AB124" s="97" t="str">
        <f t="shared" si="56"/>
        <v xml:space="preserve"> </v>
      </c>
      <c r="AC124" s="349"/>
      <c r="AD124" s="349"/>
      <c r="AE124" s="349"/>
      <c r="AF124" s="349"/>
      <c r="AG124" s="349"/>
      <c r="AH124" s="349"/>
      <c r="AI124" s="349"/>
      <c r="AJ124" s="21"/>
      <c r="AK124" s="24"/>
      <c r="AL124" s="97" t="str">
        <f t="shared" si="57"/>
        <v xml:space="preserve"> </v>
      </c>
      <c r="AM124" s="69" t="str">
        <f t="shared" si="58"/>
        <v xml:space="preserve"> </v>
      </c>
      <c r="AN124" s="85" t="str">
        <f t="shared" si="59"/>
        <v xml:space="preserve"> </v>
      </c>
      <c r="AO124" s="70" t="str">
        <f t="shared" si="60"/>
        <v xml:space="preserve"> </v>
      </c>
      <c r="AP124" s="342"/>
      <c r="AQ124" s="214" t="str">
        <f t="shared" si="61"/>
        <v xml:space="preserve"> </v>
      </c>
      <c r="AR124" s="215" t="str">
        <f t="shared" si="62"/>
        <v xml:space="preserve"> </v>
      </c>
      <c r="AS124" s="216" t="str">
        <f t="shared" si="63"/>
        <v xml:space="preserve"> </v>
      </c>
      <c r="AT124" s="343"/>
      <c r="AU124" s="78" t="str">
        <f t="shared" si="64"/>
        <v xml:space="preserve"> </v>
      </c>
      <c r="AV124" s="87" t="str">
        <f t="shared" si="65"/>
        <v xml:space="preserve"> </v>
      </c>
      <c r="AW124" s="79" t="str">
        <f t="shared" si="66"/>
        <v xml:space="preserve"> </v>
      </c>
      <c r="AX124" s="344"/>
      <c r="AY124" s="80" t="str">
        <f t="shared" si="67"/>
        <v xml:space="preserve"> </v>
      </c>
      <c r="AZ124" s="88" t="str">
        <f t="shared" si="68"/>
        <v xml:space="preserve"> </v>
      </c>
      <c r="BA124" s="81" t="str">
        <f t="shared" si="69"/>
        <v xml:space="preserve"> </v>
      </c>
      <c r="BB124" s="345"/>
      <c r="BC124" s="210" t="str">
        <f t="shared" si="70"/>
        <v xml:space="preserve"> </v>
      </c>
      <c r="BD124" s="211" t="str">
        <f t="shared" si="71"/>
        <v xml:space="preserve"> </v>
      </c>
      <c r="BE124" s="212" t="str">
        <f t="shared" si="72"/>
        <v xml:space="preserve"> </v>
      </c>
      <c r="BF124" s="346"/>
      <c r="BG124" s="82" t="str">
        <f t="shared" si="73"/>
        <v xml:space="preserve"> </v>
      </c>
      <c r="BH124" s="89" t="str">
        <f t="shared" si="74"/>
        <v xml:space="preserve"> </v>
      </c>
      <c r="BI124" s="83" t="str">
        <f t="shared" si="75"/>
        <v xml:space="preserve"> </v>
      </c>
      <c r="BJ124" s="345"/>
      <c r="BK124" s="236" t="str">
        <f t="shared" si="76"/>
        <v xml:space="preserve"> </v>
      </c>
      <c r="BL124" s="237" t="str">
        <f t="shared" si="77"/>
        <v xml:space="preserve"> </v>
      </c>
      <c r="BM124" s="238" t="str">
        <f t="shared" si="78"/>
        <v xml:space="preserve"> </v>
      </c>
      <c r="BN124" s="345"/>
      <c r="BO124" s="27"/>
      <c r="BQ124" s="99" t="str">
        <f t="shared" si="82"/>
        <v xml:space="preserve"> </v>
      </c>
      <c r="BR124" s="99" t="str">
        <f t="shared" si="82"/>
        <v xml:space="preserve"> </v>
      </c>
      <c r="BS124" s="99" t="str">
        <f t="shared" si="82"/>
        <v xml:space="preserve"> </v>
      </c>
      <c r="BU124" s="99" t="str">
        <f t="shared" si="81"/>
        <v xml:space="preserve"> </v>
      </c>
      <c r="BV124" s="99" t="str">
        <f t="shared" si="83"/>
        <v xml:space="preserve"> </v>
      </c>
      <c r="BW124" s="99" t="str">
        <f t="shared" si="83"/>
        <v xml:space="preserve"> </v>
      </c>
      <c r="BY124" s="22"/>
      <c r="CI124" s="28"/>
    </row>
    <row r="125" spans="1:87" s="26" customFormat="1" ht="24.95" customHeight="1" x14ac:dyDescent="0.25">
      <c r="A125" s="24"/>
      <c r="B125" s="338"/>
      <c r="C125" s="560"/>
      <c r="D125" s="561"/>
      <c r="E125" s="561"/>
      <c r="F125" s="562"/>
      <c r="G125" s="349"/>
      <c r="H125" s="349"/>
      <c r="I125" s="349"/>
      <c r="J125" s="349"/>
      <c r="K125" s="349"/>
      <c r="L125" s="349"/>
      <c r="M125" s="349"/>
      <c r="N125" s="349"/>
      <c r="O125" s="349"/>
      <c r="P125" s="349"/>
      <c r="Q125" s="349"/>
      <c r="R125" s="349"/>
      <c r="S125" s="349"/>
      <c r="T125" s="349"/>
      <c r="U125" s="188"/>
      <c r="V125" s="347" t="str">
        <f t="shared" si="50"/>
        <v xml:space="preserve"> </v>
      </c>
      <c r="W125" s="347" t="str">
        <f t="shared" si="51"/>
        <v xml:space="preserve"> </v>
      </c>
      <c r="X125" s="347" t="str">
        <f t="shared" si="52"/>
        <v xml:space="preserve"> </v>
      </c>
      <c r="Y125" s="347" t="str">
        <f t="shared" si="53"/>
        <v xml:space="preserve"> </v>
      </c>
      <c r="Z125" s="347" t="str">
        <f t="shared" si="54"/>
        <v xml:space="preserve"> </v>
      </c>
      <c r="AA125" s="347" t="str">
        <f t="shared" si="55"/>
        <v xml:space="preserve"> </v>
      </c>
      <c r="AB125" s="97" t="str">
        <f t="shared" si="56"/>
        <v xml:space="preserve"> </v>
      </c>
      <c r="AC125" s="349"/>
      <c r="AD125" s="349"/>
      <c r="AE125" s="349"/>
      <c r="AF125" s="349"/>
      <c r="AG125" s="349"/>
      <c r="AH125" s="349"/>
      <c r="AI125" s="349"/>
      <c r="AJ125" s="21"/>
      <c r="AK125" s="24"/>
      <c r="AL125" s="97" t="str">
        <f t="shared" si="57"/>
        <v xml:space="preserve"> </v>
      </c>
      <c r="AM125" s="69" t="str">
        <f t="shared" si="58"/>
        <v xml:space="preserve"> </v>
      </c>
      <c r="AN125" s="85" t="str">
        <f t="shared" si="59"/>
        <v xml:space="preserve"> </v>
      </c>
      <c r="AO125" s="70" t="str">
        <f t="shared" si="60"/>
        <v xml:space="preserve"> </v>
      </c>
      <c r="AP125" s="342"/>
      <c r="AQ125" s="214" t="str">
        <f t="shared" si="61"/>
        <v xml:space="preserve"> </v>
      </c>
      <c r="AR125" s="215" t="str">
        <f t="shared" si="62"/>
        <v xml:space="preserve"> </v>
      </c>
      <c r="AS125" s="216" t="str">
        <f t="shared" si="63"/>
        <v xml:space="preserve"> </v>
      </c>
      <c r="AT125" s="343"/>
      <c r="AU125" s="78" t="str">
        <f t="shared" si="64"/>
        <v xml:space="preserve"> </v>
      </c>
      <c r="AV125" s="87" t="str">
        <f t="shared" si="65"/>
        <v xml:space="preserve"> </v>
      </c>
      <c r="AW125" s="79" t="str">
        <f t="shared" si="66"/>
        <v xml:space="preserve"> </v>
      </c>
      <c r="AX125" s="344"/>
      <c r="AY125" s="80" t="str">
        <f t="shared" si="67"/>
        <v xml:space="preserve"> </v>
      </c>
      <c r="AZ125" s="88" t="str">
        <f t="shared" si="68"/>
        <v xml:space="preserve"> </v>
      </c>
      <c r="BA125" s="81" t="str">
        <f t="shared" si="69"/>
        <v xml:space="preserve"> </v>
      </c>
      <c r="BB125" s="345"/>
      <c r="BC125" s="210" t="str">
        <f t="shared" si="70"/>
        <v xml:space="preserve"> </v>
      </c>
      <c r="BD125" s="211" t="str">
        <f t="shared" si="71"/>
        <v xml:space="preserve"> </v>
      </c>
      <c r="BE125" s="212" t="str">
        <f t="shared" si="72"/>
        <v xml:space="preserve"> </v>
      </c>
      <c r="BF125" s="346"/>
      <c r="BG125" s="82" t="str">
        <f t="shared" si="73"/>
        <v xml:space="preserve"> </v>
      </c>
      <c r="BH125" s="89" t="str">
        <f t="shared" si="74"/>
        <v xml:space="preserve"> </v>
      </c>
      <c r="BI125" s="83" t="str">
        <f t="shared" si="75"/>
        <v xml:space="preserve"> </v>
      </c>
      <c r="BJ125" s="345"/>
      <c r="BK125" s="236" t="str">
        <f t="shared" si="76"/>
        <v xml:space="preserve"> </v>
      </c>
      <c r="BL125" s="237" t="str">
        <f t="shared" si="77"/>
        <v xml:space="preserve"> </v>
      </c>
      <c r="BM125" s="238" t="str">
        <f t="shared" si="78"/>
        <v xml:space="preserve"> </v>
      </c>
      <c r="BN125" s="345"/>
      <c r="BO125" s="27"/>
      <c r="BQ125" s="99" t="str">
        <f t="shared" si="82"/>
        <v xml:space="preserve"> </v>
      </c>
      <c r="BR125" s="99" t="str">
        <f t="shared" si="82"/>
        <v xml:space="preserve"> </v>
      </c>
      <c r="BS125" s="99" t="str">
        <f t="shared" si="82"/>
        <v xml:space="preserve"> </v>
      </c>
      <c r="BU125" s="99" t="str">
        <f t="shared" si="81"/>
        <v xml:space="preserve"> </v>
      </c>
      <c r="BV125" s="99" t="str">
        <f t="shared" si="83"/>
        <v xml:space="preserve"> </v>
      </c>
      <c r="BW125" s="99" t="str">
        <f t="shared" si="83"/>
        <v xml:space="preserve"> </v>
      </c>
      <c r="BY125" s="22"/>
      <c r="CI125" s="28"/>
    </row>
    <row r="126" spans="1:87" s="26" customFormat="1" ht="24.95" customHeight="1" x14ac:dyDescent="0.25">
      <c r="A126" s="24"/>
      <c r="B126" s="338"/>
      <c r="C126" s="560"/>
      <c r="D126" s="561"/>
      <c r="E126" s="561"/>
      <c r="F126" s="562"/>
      <c r="G126" s="349"/>
      <c r="H126" s="349"/>
      <c r="I126" s="349"/>
      <c r="J126" s="349"/>
      <c r="K126" s="349"/>
      <c r="L126" s="349"/>
      <c r="M126" s="349"/>
      <c r="N126" s="349"/>
      <c r="O126" s="349"/>
      <c r="P126" s="349"/>
      <c r="Q126" s="349"/>
      <c r="R126" s="349"/>
      <c r="S126" s="349"/>
      <c r="T126" s="349"/>
      <c r="U126" s="188"/>
      <c r="V126" s="347" t="str">
        <f t="shared" si="50"/>
        <v xml:space="preserve"> </v>
      </c>
      <c r="W126" s="347" t="str">
        <f t="shared" si="51"/>
        <v xml:space="preserve"> </v>
      </c>
      <c r="X126" s="347" t="str">
        <f t="shared" si="52"/>
        <v xml:space="preserve"> </v>
      </c>
      <c r="Y126" s="347" t="str">
        <f t="shared" si="53"/>
        <v xml:space="preserve"> </v>
      </c>
      <c r="Z126" s="347" t="str">
        <f t="shared" si="54"/>
        <v xml:space="preserve"> </v>
      </c>
      <c r="AA126" s="347" t="str">
        <f t="shared" si="55"/>
        <v xml:space="preserve"> </v>
      </c>
      <c r="AB126" s="97" t="str">
        <f t="shared" si="56"/>
        <v xml:space="preserve"> </v>
      </c>
      <c r="AC126" s="349"/>
      <c r="AD126" s="349"/>
      <c r="AE126" s="349"/>
      <c r="AF126" s="349"/>
      <c r="AG126" s="349"/>
      <c r="AH126" s="349"/>
      <c r="AI126" s="349"/>
      <c r="AJ126" s="21"/>
      <c r="AK126" s="24"/>
      <c r="AL126" s="97" t="str">
        <f t="shared" si="57"/>
        <v xml:space="preserve"> </v>
      </c>
      <c r="AM126" s="69" t="str">
        <f t="shared" si="58"/>
        <v xml:space="preserve"> </v>
      </c>
      <c r="AN126" s="85" t="str">
        <f t="shared" si="59"/>
        <v xml:space="preserve"> </v>
      </c>
      <c r="AO126" s="70" t="str">
        <f t="shared" si="60"/>
        <v xml:space="preserve"> </v>
      </c>
      <c r="AP126" s="342"/>
      <c r="AQ126" s="214" t="str">
        <f t="shared" si="61"/>
        <v xml:space="preserve"> </v>
      </c>
      <c r="AR126" s="215" t="str">
        <f t="shared" si="62"/>
        <v xml:space="preserve"> </v>
      </c>
      <c r="AS126" s="216" t="str">
        <f t="shared" si="63"/>
        <v xml:space="preserve"> </v>
      </c>
      <c r="AT126" s="343"/>
      <c r="AU126" s="78" t="str">
        <f t="shared" si="64"/>
        <v xml:space="preserve"> </v>
      </c>
      <c r="AV126" s="87" t="str">
        <f t="shared" si="65"/>
        <v xml:space="preserve"> </v>
      </c>
      <c r="AW126" s="79" t="str">
        <f t="shared" si="66"/>
        <v xml:space="preserve"> </v>
      </c>
      <c r="AX126" s="344"/>
      <c r="AY126" s="80" t="str">
        <f t="shared" si="67"/>
        <v xml:space="preserve"> </v>
      </c>
      <c r="AZ126" s="88" t="str">
        <f t="shared" si="68"/>
        <v xml:space="preserve"> </v>
      </c>
      <c r="BA126" s="81" t="str">
        <f t="shared" si="69"/>
        <v xml:space="preserve"> </v>
      </c>
      <c r="BB126" s="345"/>
      <c r="BC126" s="210" t="str">
        <f t="shared" si="70"/>
        <v xml:space="preserve"> </v>
      </c>
      <c r="BD126" s="211" t="str">
        <f t="shared" si="71"/>
        <v xml:space="preserve"> </v>
      </c>
      <c r="BE126" s="212" t="str">
        <f t="shared" si="72"/>
        <v xml:space="preserve"> </v>
      </c>
      <c r="BF126" s="346"/>
      <c r="BG126" s="82" t="str">
        <f t="shared" si="73"/>
        <v xml:space="preserve"> </v>
      </c>
      <c r="BH126" s="89" t="str">
        <f t="shared" si="74"/>
        <v xml:space="preserve"> </v>
      </c>
      <c r="BI126" s="83" t="str">
        <f t="shared" si="75"/>
        <v xml:space="preserve"> </v>
      </c>
      <c r="BJ126" s="345"/>
      <c r="BK126" s="236" t="str">
        <f t="shared" si="76"/>
        <v xml:space="preserve"> </v>
      </c>
      <c r="BL126" s="237" t="str">
        <f t="shared" si="77"/>
        <v xml:space="preserve"> </v>
      </c>
      <c r="BM126" s="238" t="str">
        <f t="shared" si="78"/>
        <v xml:space="preserve"> </v>
      </c>
      <c r="BN126" s="345"/>
      <c r="BO126" s="27"/>
      <c r="BQ126" s="99" t="str">
        <f t="shared" si="82"/>
        <v xml:space="preserve"> </v>
      </c>
      <c r="BR126" s="99" t="str">
        <f t="shared" si="82"/>
        <v xml:space="preserve"> </v>
      </c>
      <c r="BS126" s="99" t="str">
        <f t="shared" si="82"/>
        <v xml:space="preserve"> </v>
      </c>
      <c r="BU126" s="99" t="str">
        <f t="shared" si="81"/>
        <v xml:space="preserve"> </v>
      </c>
      <c r="BV126" s="99" t="str">
        <f t="shared" si="83"/>
        <v xml:space="preserve"> </v>
      </c>
      <c r="BW126" s="99" t="str">
        <f t="shared" si="83"/>
        <v xml:space="preserve"> </v>
      </c>
      <c r="BY126" s="22"/>
      <c r="CI126" s="28"/>
    </row>
    <row r="127" spans="1:87" s="26" customFormat="1" ht="24.95" customHeight="1" x14ac:dyDescent="0.25">
      <c r="A127" s="24"/>
      <c r="B127" s="338"/>
      <c r="C127" s="560"/>
      <c r="D127" s="561"/>
      <c r="E127" s="561"/>
      <c r="F127" s="562"/>
      <c r="G127" s="349"/>
      <c r="H127" s="349"/>
      <c r="I127" s="349"/>
      <c r="J127" s="349"/>
      <c r="K127" s="349"/>
      <c r="L127" s="349"/>
      <c r="M127" s="349"/>
      <c r="N127" s="349"/>
      <c r="O127" s="349"/>
      <c r="P127" s="349"/>
      <c r="Q127" s="349"/>
      <c r="R127" s="349"/>
      <c r="S127" s="349"/>
      <c r="T127" s="349"/>
      <c r="U127" s="188"/>
      <c r="V127" s="347" t="str">
        <f t="shared" si="50"/>
        <v xml:space="preserve"> </v>
      </c>
      <c r="W127" s="347" t="str">
        <f t="shared" si="51"/>
        <v xml:space="preserve"> </v>
      </c>
      <c r="X127" s="347" t="str">
        <f t="shared" si="52"/>
        <v xml:space="preserve"> </v>
      </c>
      <c r="Y127" s="347" t="str">
        <f t="shared" si="53"/>
        <v xml:space="preserve"> </v>
      </c>
      <c r="Z127" s="347" t="str">
        <f t="shared" si="54"/>
        <v xml:space="preserve"> </v>
      </c>
      <c r="AA127" s="347" t="str">
        <f t="shared" si="55"/>
        <v xml:space="preserve"> </v>
      </c>
      <c r="AB127" s="97" t="str">
        <f t="shared" si="56"/>
        <v xml:space="preserve"> </v>
      </c>
      <c r="AC127" s="349"/>
      <c r="AD127" s="349"/>
      <c r="AE127" s="349"/>
      <c r="AF127" s="349"/>
      <c r="AG127" s="349"/>
      <c r="AH127" s="349"/>
      <c r="AI127" s="349"/>
      <c r="AJ127" s="21"/>
      <c r="AK127" s="24"/>
      <c r="AL127" s="97" t="str">
        <f t="shared" si="57"/>
        <v xml:space="preserve"> </v>
      </c>
      <c r="AM127" s="69" t="str">
        <f t="shared" si="58"/>
        <v xml:space="preserve"> </v>
      </c>
      <c r="AN127" s="85" t="str">
        <f t="shared" si="59"/>
        <v xml:space="preserve"> </v>
      </c>
      <c r="AO127" s="70" t="str">
        <f t="shared" si="60"/>
        <v xml:space="preserve"> </v>
      </c>
      <c r="AP127" s="342"/>
      <c r="AQ127" s="214" t="str">
        <f t="shared" si="61"/>
        <v xml:space="preserve"> </v>
      </c>
      <c r="AR127" s="215" t="str">
        <f t="shared" si="62"/>
        <v xml:space="preserve"> </v>
      </c>
      <c r="AS127" s="216" t="str">
        <f t="shared" si="63"/>
        <v xml:space="preserve"> </v>
      </c>
      <c r="AT127" s="343"/>
      <c r="AU127" s="78" t="str">
        <f t="shared" si="64"/>
        <v xml:space="preserve"> </v>
      </c>
      <c r="AV127" s="87" t="str">
        <f t="shared" si="65"/>
        <v xml:space="preserve"> </v>
      </c>
      <c r="AW127" s="79" t="str">
        <f t="shared" si="66"/>
        <v xml:space="preserve"> </v>
      </c>
      <c r="AX127" s="344"/>
      <c r="AY127" s="80" t="str">
        <f t="shared" si="67"/>
        <v xml:space="preserve"> </v>
      </c>
      <c r="AZ127" s="88" t="str">
        <f t="shared" si="68"/>
        <v xml:space="preserve"> </v>
      </c>
      <c r="BA127" s="81" t="str">
        <f t="shared" si="69"/>
        <v xml:space="preserve"> </v>
      </c>
      <c r="BB127" s="345"/>
      <c r="BC127" s="210" t="str">
        <f t="shared" si="70"/>
        <v xml:space="preserve"> </v>
      </c>
      <c r="BD127" s="211" t="str">
        <f t="shared" si="71"/>
        <v xml:space="preserve"> </v>
      </c>
      <c r="BE127" s="212" t="str">
        <f t="shared" si="72"/>
        <v xml:space="preserve"> </v>
      </c>
      <c r="BF127" s="346"/>
      <c r="BG127" s="82" t="str">
        <f t="shared" si="73"/>
        <v xml:space="preserve"> </v>
      </c>
      <c r="BH127" s="89" t="str">
        <f t="shared" si="74"/>
        <v xml:space="preserve"> </v>
      </c>
      <c r="BI127" s="83" t="str">
        <f t="shared" si="75"/>
        <v xml:space="preserve"> </v>
      </c>
      <c r="BJ127" s="345"/>
      <c r="BK127" s="236" t="str">
        <f t="shared" si="76"/>
        <v xml:space="preserve"> </v>
      </c>
      <c r="BL127" s="237" t="str">
        <f t="shared" si="77"/>
        <v xml:space="preserve"> </v>
      </c>
      <c r="BM127" s="238" t="str">
        <f t="shared" si="78"/>
        <v xml:space="preserve"> </v>
      </c>
      <c r="BN127" s="345"/>
      <c r="BO127" s="27"/>
      <c r="BQ127" s="99" t="str">
        <f t="shared" si="82"/>
        <v xml:space="preserve"> </v>
      </c>
      <c r="BR127" s="99" t="str">
        <f t="shared" si="82"/>
        <v xml:space="preserve"> </v>
      </c>
      <c r="BS127" s="99" t="str">
        <f t="shared" si="82"/>
        <v xml:space="preserve"> </v>
      </c>
      <c r="BU127" s="99" t="str">
        <f t="shared" si="81"/>
        <v xml:space="preserve"> </v>
      </c>
      <c r="BV127" s="99" t="str">
        <f t="shared" si="83"/>
        <v xml:space="preserve"> </v>
      </c>
      <c r="BW127" s="99" t="str">
        <f t="shared" si="83"/>
        <v xml:space="preserve"> </v>
      </c>
      <c r="BY127" s="22"/>
      <c r="CI127" s="28"/>
    </row>
    <row r="128" spans="1:87" s="26" customFormat="1" ht="24.95" customHeight="1" x14ac:dyDescent="0.25">
      <c r="A128" s="24"/>
      <c r="B128" s="338"/>
      <c r="C128" s="560"/>
      <c r="D128" s="561"/>
      <c r="E128" s="561"/>
      <c r="F128" s="562"/>
      <c r="G128" s="349"/>
      <c r="H128" s="349"/>
      <c r="I128" s="349"/>
      <c r="J128" s="349"/>
      <c r="K128" s="349"/>
      <c r="L128" s="349"/>
      <c r="M128" s="349"/>
      <c r="N128" s="349"/>
      <c r="O128" s="349"/>
      <c r="P128" s="349"/>
      <c r="Q128" s="349"/>
      <c r="R128" s="349"/>
      <c r="S128" s="349"/>
      <c r="T128" s="349"/>
      <c r="U128" s="188"/>
      <c r="V128" s="347" t="str">
        <f t="shared" si="50"/>
        <v xml:space="preserve"> </v>
      </c>
      <c r="W128" s="347" t="str">
        <f t="shared" si="51"/>
        <v xml:space="preserve"> </v>
      </c>
      <c r="X128" s="347" t="str">
        <f t="shared" si="52"/>
        <v xml:space="preserve"> </v>
      </c>
      <c r="Y128" s="347" t="str">
        <f t="shared" si="53"/>
        <v xml:space="preserve"> </v>
      </c>
      <c r="Z128" s="347" t="str">
        <f t="shared" si="54"/>
        <v xml:space="preserve"> </v>
      </c>
      <c r="AA128" s="347" t="str">
        <f t="shared" si="55"/>
        <v xml:space="preserve"> </v>
      </c>
      <c r="AB128" s="97" t="str">
        <f t="shared" si="56"/>
        <v xml:space="preserve"> </v>
      </c>
      <c r="AC128" s="349"/>
      <c r="AD128" s="349"/>
      <c r="AE128" s="349"/>
      <c r="AF128" s="349"/>
      <c r="AG128" s="349"/>
      <c r="AH128" s="349"/>
      <c r="AI128" s="349"/>
      <c r="AJ128" s="21"/>
      <c r="AK128" s="24"/>
      <c r="AL128" s="97" t="str">
        <f t="shared" si="57"/>
        <v xml:space="preserve"> </v>
      </c>
      <c r="AM128" s="69" t="str">
        <f t="shared" si="58"/>
        <v xml:space="preserve"> </v>
      </c>
      <c r="AN128" s="85" t="str">
        <f t="shared" si="59"/>
        <v xml:space="preserve"> </v>
      </c>
      <c r="AO128" s="70" t="str">
        <f t="shared" si="60"/>
        <v xml:space="preserve"> </v>
      </c>
      <c r="AP128" s="342"/>
      <c r="AQ128" s="214" t="str">
        <f t="shared" si="61"/>
        <v xml:space="preserve"> </v>
      </c>
      <c r="AR128" s="215" t="str">
        <f t="shared" si="62"/>
        <v xml:space="preserve"> </v>
      </c>
      <c r="AS128" s="216" t="str">
        <f t="shared" si="63"/>
        <v xml:space="preserve"> </v>
      </c>
      <c r="AT128" s="343"/>
      <c r="AU128" s="78" t="str">
        <f t="shared" si="64"/>
        <v xml:space="preserve"> </v>
      </c>
      <c r="AV128" s="87" t="str">
        <f t="shared" si="65"/>
        <v xml:space="preserve"> </v>
      </c>
      <c r="AW128" s="79" t="str">
        <f t="shared" si="66"/>
        <v xml:space="preserve"> </v>
      </c>
      <c r="AX128" s="344"/>
      <c r="AY128" s="80" t="str">
        <f t="shared" si="67"/>
        <v xml:space="preserve"> </v>
      </c>
      <c r="AZ128" s="88" t="str">
        <f t="shared" si="68"/>
        <v xml:space="preserve"> </v>
      </c>
      <c r="BA128" s="81" t="str">
        <f t="shared" si="69"/>
        <v xml:space="preserve"> </v>
      </c>
      <c r="BB128" s="345"/>
      <c r="BC128" s="210" t="str">
        <f t="shared" si="70"/>
        <v xml:space="preserve"> </v>
      </c>
      <c r="BD128" s="211" t="str">
        <f t="shared" si="71"/>
        <v xml:space="preserve"> </v>
      </c>
      <c r="BE128" s="212" t="str">
        <f t="shared" si="72"/>
        <v xml:space="preserve"> </v>
      </c>
      <c r="BF128" s="346"/>
      <c r="BG128" s="82" t="str">
        <f t="shared" si="73"/>
        <v xml:space="preserve"> </v>
      </c>
      <c r="BH128" s="89" t="str">
        <f t="shared" si="74"/>
        <v xml:space="preserve"> </v>
      </c>
      <c r="BI128" s="83" t="str">
        <f t="shared" si="75"/>
        <v xml:space="preserve"> </v>
      </c>
      <c r="BJ128" s="345"/>
      <c r="BK128" s="236" t="str">
        <f t="shared" si="76"/>
        <v xml:space="preserve"> </v>
      </c>
      <c r="BL128" s="237" t="str">
        <f t="shared" si="77"/>
        <v xml:space="preserve"> </v>
      </c>
      <c r="BM128" s="238" t="str">
        <f t="shared" si="78"/>
        <v xml:space="preserve"> </v>
      </c>
      <c r="BN128" s="345"/>
      <c r="BO128" s="27"/>
      <c r="BQ128" s="99" t="str">
        <f t="shared" si="82"/>
        <v xml:space="preserve"> </v>
      </c>
      <c r="BR128" s="99" t="str">
        <f t="shared" si="82"/>
        <v xml:space="preserve"> </v>
      </c>
      <c r="BS128" s="99" t="str">
        <f t="shared" si="82"/>
        <v xml:space="preserve"> </v>
      </c>
      <c r="BU128" s="99" t="str">
        <f t="shared" si="81"/>
        <v xml:space="preserve"> </v>
      </c>
      <c r="BV128" s="99" t="str">
        <f t="shared" si="83"/>
        <v xml:space="preserve"> </v>
      </c>
      <c r="BW128" s="99" t="str">
        <f t="shared" si="83"/>
        <v xml:space="preserve"> </v>
      </c>
      <c r="BY128" s="22"/>
      <c r="CI128" s="28"/>
    </row>
    <row r="129" spans="1:87" s="26" customFormat="1" ht="24.95" customHeight="1" x14ac:dyDescent="0.25">
      <c r="A129" s="24"/>
      <c r="B129" s="338"/>
      <c r="C129" s="560"/>
      <c r="D129" s="561"/>
      <c r="E129" s="561"/>
      <c r="F129" s="562"/>
      <c r="G129" s="349"/>
      <c r="H129" s="349"/>
      <c r="I129" s="349"/>
      <c r="J129" s="349"/>
      <c r="K129" s="349"/>
      <c r="L129" s="349"/>
      <c r="M129" s="349"/>
      <c r="N129" s="349"/>
      <c r="O129" s="349"/>
      <c r="P129" s="349"/>
      <c r="Q129" s="349"/>
      <c r="R129" s="349"/>
      <c r="S129" s="349"/>
      <c r="T129" s="349"/>
      <c r="U129" s="188"/>
      <c r="V129" s="347" t="str">
        <f t="shared" si="50"/>
        <v xml:space="preserve"> </v>
      </c>
      <c r="W129" s="347" t="str">
        <f t="shared" si="51"/>
        <v xml:space="preserve"> </v>
      </c>
      <c r="X129" s="347" t="str">
        <f t="shared" si="52"/>
        <v xml:space="preserve"> </v>
      </c>
      <c r="Y129" s="347" t="str">
        <f t="shared" si="53"/>
        <v xml:space="preserve"> </v>
      </c>
      <c r="Z129" s="347" t="str">
        <f t="shared" si="54"/>
        <v xml:space="preserve"> </v>
      </c>
      <c r="AA129" s="347" t="str">
        <f t="shared" si="55"/>
        <v xml:space="preserve"> </v>
      </c>
      <c r="AB129" s="97" t="str">
        <f t="shared" si="56"/>
        <v xml:space="preserve"> </v>
      </c>
      <c r="AC129" s="349"/>
      <c r="AD129" s="349"/>
      <c r="AE129" s="349"/>
      <c r="AF129" s="349"/>
      <c r="AG129" s="349"/>
      <c r="AH129" s="349"/>
      <c r="AI129" s="349"/>
      <c r="AJ129" s="21"/>
      <c r="AK129" s="24"/>
      <c r="AL129" s="97" t="str">
        <f t="shared" si="57"/>
        <v xml:space="preserve"> </v>
      </c>
      <c r="AM129" s="69" t="str">
        <f t="shared" si="58"/>
        <v xml:space="preserve"> </v>
      </c>
      <c r="AN129" s="85" t="str">
        <f t="shared" si="59"/>
        <v xml:space="preserve"> </v>
      </c>
      <c r="AO129" s="70" t="str">
        <f t="shared" si="60"/>
        <v xml:space="preserve"> </v>
      </c>
      <c r="AP129" s="342"/>
      <c r="AQ129" s="214" t="str">
        <f t="shared" si="61"/>
        <v xml:space="preserve"> </v>
      </c>
      <c r="AR129" s="215" t="str">
        <f t="shared" si="62"/>
        <v xml:space="preserve"> </v>
      </c>
      <c r="AS129" s="216" t="str">
        <f t="shared" si="63"/>
        <v xml:space="preserve"> </v>
      </c>
      <c r="AT129" s="343"/>
      <c r="AU129" s="78" t="str">
        <f t="shared" si="64"/>
        <v xml:space="preserve"> </v>
      </c>
      <c r="AV129" s="87" t="str">
        <f t="shared" si="65"/>
        <v xml:space="preserve"> </v>
      </c>
      <c r="AW129" s="79" t="str">
        <f t="shared" si="66"/>
        <v xml:space="preserve"> </v>
      </c>
      <c r="AX129" s="344"/>
      <c r="AY129" s="80" t="str">
        <f t="shared" si="67"/>
        <v xml:space="preserve"> </v>
      </c>
      <c r="AZ129" s="88" t="str">
        <f t="shared" si="68"/>
        <v xml:space="preserve"> </v>
      </c>
      <c r="BA129" s="81" t="str">
        <f t="shared" si="69"/>
        <v xml:space="preserve"> </v>
      </c>
      <c r="BB129" s="345"/>
      <c r="BC129" s="210" t="str">
        <f t="shared" si="70"/>
        <v xml:space="preserve"> </v>
      </c>
      <c r="BD129" s="211" t="str">
        <f t="shared" si="71"/>
        <v xml:space="preserve"> </v>
      </c>
      <c r="BE129" s="212" t="str">
        <f t="shared" si="72"/>
        <v xml:space="preserve"> </v>
      </c>
      <c r="BF129" s="346"/>
      <c r="BG129" s="82" t="str">
        <f t="shared" si="73"/>
        <v xml:space="preserve"> </v>
      </c>
      <c r="BH129" s="89" t="str">
        <f t="shared" si="74"/>
        <v xml:space="preserve"> </v>
      </c>
      <c r="BI129" s="83" t="str">
        <f t="shared" si="75"/>
        <v xml:space="preserve"> </v>
      </c>
      <c r="BJ129" s="345"/>
      <c r="BK129" s="236" t="str">
        <f t="shared" si="76"/>
        <v xml:space="preserve"> </v>
      </c>
      <c r="BL129" s="237" t="str">
        <f t="shared" si="77"/>
        <v xml:space="preserve"> </v>
      </c>
      <c r="BM129" s="238" t="str">
        <f t="shared" si="78"/>
        <v xml:space="preserve"> </v>
      </c>
      <c r="BN129" s="345"/>
      <c r="BO129" s="27"/>
      <c r="BQ129" s="99" t="str">
        <f t="shared" si="82"/>
        <v xml:space="preserve"> </v>
      </c>
      <c r="BR129" s="99" t="str">
        <f t="shared" si="82"/>
        <v xml:space="preserve"> </v>
      </c>
      <c r="BS129" s="99" t="str">
        <f t="shared" si="82"/>
        <v xml:space="preserve"> </v>
      </c>
      <c r="BU129" s="99" t="str">
        <f t="shared" si="81"/>
        <v xml:space="preserve"> </v>
      </c>
      <c r="BV129" s="99" t="str">
        <f t="shared" si="83"/>
        <v xml:space="preserve"> </v>
      </c>
      <c r="BW129" s="99" t="str">
        <f t="shared" si="83"/>
        <v xml:space="preserve"> </v>
      </c>
      <c r="BY129" s="22"/>
      <c r="CI129" s="28"/>
    </row>
    <row r="130" spans="1:87" s="26" customFormat="1" ht="24.95" customHeight="1" x14ac:dyDescent="0.25">
      <c r="A130" s="24"/>
      <c r="B130" s="338"/>
      <c r="C130" s="560"/>
      <c r="D130" s="561"/>
      <c r="E130" s="561"/>
      <c r="F130" s="562"/>
      <c r="G130" s="349"/>
      <c r="H130" s="349"/>
      <c r="I130" s="349"/>
      <c r="J130" s="349"/>
      <c r="K130" s="349"/>
      <c r="L130" s="349"/>
      <c r="M130" s="349"/>
      <c r="N130" s="349"/>
      <c r="O130" s="349"/>
      <c r="P130" s="349"/>
      <c r="Q130" s="349"/>
      <c r="R130" s="349"/>
      <c r="S130" s="349"/>
      <c r="T130" s="349"/>
      <c r="U130" s="188"/>
      <c r="V130" s="347" t="str">
        <f t="shared" si="50"/>
        <v xml:space="preserve"> </v>
      </c>
      <c r="W130" s="347" t="str">
        <f t="shared" si="51"/>
        <v xml:space="preserve"> </v>
      </c>
      <c r="X130" s="347" t="str">
        <f t="shared" si="52"/>
        <v xml:space="preserve"> </v>
      </c>
      <c r="Y130" s="347" t="str">
        <f t="shared" si="53"/>
        <v xml:space="preserve"> </v>
      </c>
      <c r="Z130" s="347" t="str">
        <f t="shared" si="54"/>
        <v xml:space="preserve"> </v>
      </c>
      <c r="AA130" s="347" t="str">
        <f t="shared" si="55"/>
        <v xml:space="preserve"> </v>
      </c>
      <c r="AB130" s="97" t="str">
        <f t="shared" si="56"/>
        <v xml:space="preserve"> </v>
      </c>
      <c r="AC130" s="349"/>
      <c r="AD130" s="349"/>
      <c r="AE130" s="349"/>
      <c r="AF130" s="349"/>
      <c r="AG130" s="349"/>
      <c r="AH130" s="349"/>
      <c r="AI130" s="349"/>
      <c r="AJ130" s="21"/>
      <c r="AK130" s="24"/>
      <c r="AL130" s="97" t="str">
        <f t="shared" si="57"/>
        <v xml:space="preserve"> </v>
      </c>
      <c r="AM130" s="69" t="str">
        <f t="shared" si="58"/>
        <v xml:space="preserve"> </v>
      </c>
      <c r="AN130" s="85" t="str">
        <f t="shared" si="59"/>
        <v xml:space="preserve"> </v>
      </c>
      <c r="AO130" s="70" t="str">
        <f t="shared" si="60"/>
        <v xml:space="preserve"> </v>
      </c>
      <c r="AP130" s="342"/>
      <c r="AQ130" s="214" t="str">
        <f t="shared" si="61"/>
        <v xml:space="preserve"> </v>
      </c>
      <c r="AR130" s="215" t="str">
        <f t="shared" si="62"/>
        <v xml:space="preserve"> </v>
      </c>
      <c r="AS130" s="216" t="str">
        <f t="shared" si="63"/>
        <v xml:space="preserve"> </v>
      </c>
      <c r="AT130" s="343"/>
      <c r="AU130" s="78" t="str">
        <f t="shared" si="64"/>
        <v xml:space="preserve"> </v>
      </c>
      <c r="AV130" s="87" t="str">
        <f t="shared" si="65"/>
        <v xml:space="preserve"> </v>
      </c>
      <c r="AW130" s="79" t="str">
        <f t="shared" si="66"/>
        <v xml:space="preserve"> </v>
      </c>
      <c r="AX130" s="344"/>
      <c r="AY130" s="80" t="str">
        <f t="shared" si="67"/>
        <v xml:space="preserve"> </v>
      </c>
      <c r="AZ130" s="88" t="str">
        <f t="shared" si="68"/>
        <v xml:space="preserve"> </v>
      </c>
      <c r="BA130" s="81" t="str">
        <f t="shared" si="69"/>
        <v xml:space="preserve"> </v>
      </c>
      <c r="BB130" s="345"/>
      <c r="BC130" s="210" t="str">
        <f t="shared" si="70"/>
        <v xml:space="preserve"> </v>
      </c>
      <c r="BD130" s="211" t="str">
        <f t="shared" si="71"/>
        <v xml:space="preserve"> </v>
      </c>
      <c r="BE130" s="212" t="str">
        <f t="shared" si="72"/>
        <v xml:space="preserve"> </v>
      </c>
      <c r="BF130" s="346"/>
      <c r="BG130" s="82" t="str">
        <f t="shared" si="73"/>
        <v xml:space="preserve"> </v>
      </c>
      <c r="BH130" s="89" t="str">
        <f t="shared" si="74"/>
        <v xml:space="preserve"> </v>
      </c>
      <c r="BI130" s="83" t="str">
        <f t="shared" si="75"/>
        <v xml:space="preserve"> </v>
      </c>
      <c r="BJ130" s="345"/>
      <c r="BK130" s="236" t="str">
        <f t="shared" si="76"/>
        <v xml:space="preserve"> </v>
      </c>
      <c r="BL130" s="237" t="str">
        <f t="shared" si="77"/>
        <v xml:space="preserve"> </v>
      </c>
      <c r="BM130" s="238" t="str">
        <f t="shared" si="78"/>
        <v xml:space="preserve"> </v>
      </c>
      <c r="BN130" s="345"/>
      <c r="BO130" s="27"/>
      <c r="BQ130" s="99" t="str">
        <f t="shared" si="82"/>
        <v xml:space="preserve"> </v>
      </c>
      <c r="BR130" s="99" t="str">
        <f t="shared" si="82"/>
        <v xml:space="preserve"> </v>
      </c>
      <c r="BS130" s="99" t="str">
        <f t="shared" si="82"/>
        <v xml:space="preserve"> </v>
      </c>
      <c r="BU130" s="99" t="str">
        <f t="shared" si="81"/>
        <v xml:space="preserve"> </v>
      </c>
      <c r="BV130" s="99" t="str">
        <f t="shared" si="83"/>
        <v xml:space="preserve"> </v>
      </c>
      <c r="BW130" s="99" t="str">
        <f t="shared" si="83"/>
        <v xml:space="preserve"> </v>
      </c>
      <c r="BY130" s="22"/>
      <c r="CI130" s="28"/>
    </row>
    <row r="131" spans="1:87" s="26" customFormat="1" ht="24.95" customHeight="1" x14ac:dyDescent="0.25">
      <c r="A131" s="24"/>
      <c r="B131" s="338"/>
      <c r="C131" s="560"/>
      <c r="D131" s="561"/>
      <c r="E131" s="561"/>
      <c r="F131" s="562"/>
      <c r="G131" s="349"/>
      <c r="H131" s="349"/>
      <c r="I131" s="349"/>
      <c r="J131" s="349"/>
      <c r="K131" s="349"/>
      <c r="L131" s="349"/>
      <c r="M131" s="349"/>
      <c r="N131" s="349"/>
      <c r="O131" s="349"/>
      <c r="P131" s="349"/>
      <c r="Q131" s="349"/>
      <c r="R131" s="349"/>
      <c r="S131" s="349"/>
      <c r="T131" s="349"/>
      <c r="U131" s="188"/>
      <c r="V131" s="347" t="str">
        <f t="shared" si="50"/>
        <v xml:space="preserve"> </v>
      </c>
      <c r="W131" s="347" t="str">
        <f t="shared" si="51"/>
        <v xml:space="preserve"> </v>
      </c>
      <c r="X131" s="347" t="str">
        <f t="shared" si="52"/>
        <v xml:space="preserve"> </v>
      </c>
      <c r="Y131" s="347" t="str">
        <f t="shared" si="53"/>
        <v xml:space="preserve"> </v>
      </c>
      <c r="Z131" s="347" t="str">
        <f t="shared" si="54"/>
        <v xml:space="preserve"> </v>
      </c>
      <c r="AA131" s="347" t="str">
        <f t="shared" si="55"/>
        <v xml:space="preserve"> </v>
      </c>
      <c r="AB131" s="97" t="str">
        <f t="shared" si="56"/>
        <v xml:space="preserve"> </v>
      </c>
      <c r="AC131" s="349"/>
      <c r="AD131" s="349"/>
      <c r="AE131" s="349"/>
      <c r="AF131" s="349"/>
      <c r="AG131" s="349"/>
      <c r="AH131" s="349"/>
      <c r="AI131" s="349"/>
      <c r="AJ131" s="21"/>
      <c r="AK131" s="24"/>
      <c r="AL131" s="97" t="str">
        <f t="shared" si="57"/>
        <v xml:space="preserve"> </v>
      </c>
      <c r="AM131" s="69" t="str">
        <f t="shared" si="58"/>
        <v xml:space="preserve"> </v>
      </c>
      <c r="AN131" s="85" t="str">
        <f t="shared" si="59"/>
        <v xml:space="preserve"> </v>
      </c>
      <c r="AO131" s="70" t="str">
        <f t="shared" si="60"/>
        <v xml:space="preserve"> </v>
      </c>
      <c r="AP131" s="342"/>
      <c r="AQ131" s="214" t="str">
        <f t="shared" si="61"/>
        <v xml:space="preserve"> </v>
      </c>
      <c r="AR131" s="215" t="str">
        <f t="shared" si="62"/>
        <v xml:space="preserve"> </v>
      </c>
      <c r="AS131" s="216" t="str">
        <f t="shared" si="63"/>
        <v xml:space="preserve"> </v>
      </c>
      <c r="AT131" s="343"/>
      <c r="AU131" s="78" t="str">
        <f t="shared" si="64"/>
        <v xml:space="preserve"> </v>
      </c>
      <c r="AV131" s="87" t="str">
        <f t="shared" si="65"/>
        <v xml:space="preserve"> </v>
      </c>
      <c r="AW131" s="79" t="str">
        <f t="shared" si="66"/>
        <v xml:space="preserve"> </v>
      </c>
      <c r="AX131" s="344"/>
      <c r="AY131" s="80" t="str">
        <f t="shared" si="67"/>
        <v xml:space="preserve"> </v>
      </c>
      <c r="AZ131" s="88" t="str">
        <f t="shared" si="68"/>
        <v xml:space="preserve"> </v>
      </c>
      <c r="BA131" s="81" t="str">
        <f t="shared" si="69"/>
        <v xml:space="preserve"> </v>
      </c>
      <c r="BB131" s="345"/>
      <c r="BC131" s="210" t="str">
        <f t="shared" si="70"/>
        <v xml:space="preserve"> </v>
      </c>
      <c r="BD131" s="211" t="str">
        <f t="shared" si="71"/>
        <v xml:space="preserve"> </v>
      </c>
      <c r="BE131" s="212" t="str">
        <f t="shared" si="72"/>
        <v xml:space="preserve"> </v>
      </c>
      <c r="BF131" s="346"/>
      <c r="BG131" s="82" t="str">
        <f t="shared" si="73"/>
        <v xml:space="preserve"> </v>
      </c>
      <c r="BH131" s="89" t="str">
        <f t="shared" si="74"/>
        <v xml:space="preserve"> </v>
      </c>
      <c r="BI131" s="83" t="str">
        <f t="shared" si="75"/>
        <v xml:space="preserve"> </v>
      </c>
      <c r="BJ131" s="345"/>
      <c r="BK131" s="236" t="str">
        <f t="shared" si="76"/>
        <v xml:space="preserve"> </v>
      </c>
      <c r="BL131" s="237" t="str">
        <f t="shared" si="77"/>
        <v xml:space="preserve"> </v>
      </c>
      <c r="BM131" s="238" t="str">
        <f t="shared" si="78"/>
        <v xml:space="preserve"> </v>
      </c>
      <c r="BN131" s="345"/>
      <c r="BO131" s="27"/>
      <c r="BQ131" s="99" t="str">
        <f t="shared" si="82"/>
        <v xml:space="preserve"> </v>
      </c>
      <c r="BR131" s="99" t="str">
        <f t="shared" si="82"/>
        <v xml:space="preserve"> </v>
      </c>
      <c r="BS131" s="99" t="str">
        <f t="shared" si="82"/>
        <v xml:space="preserve"> </v>
      </c>
      <c r="BU131" s="99" t="str">
        <f t="shared" si="81"/>
        <v xml:space="preserve"> </v>
      </c>
      <c r="BV131" s="99" t="str">
        <f t="shared" si="83"/>
        <v xml:space="preserve"> </v>
      </c>
      <c r="BW131" s="99" t="str">
        <f t="shared" si="83"/>
        <v xml:space="preserve"> </v>
      </c>
      <c r="BY131" s="22"/>
      <c r="CI131" s="28"/>
    </row>
    <row r="132" spans="1:87" s="26" customFormat="1" ht="24.95" customHeight="1" x14ac:dyDescent="0.25">
      <c r="A132" s="24"/>
      <c r="B132" s="338"/>
      <c r="C132" s="560"/>
      <c r="D132" s="561"/>
      <c r="E132" s="561"/>
      <c r="F132" s="562"/>
      <c r="G132" s="349"/>
      <c r="H132" s="349"/>
      <c r="I132" s="349"/>
      <c r="J132" s="349"/>
      <c r="K132" s="349"/>
      <c r="L132" s="349"/>
      <c r="M132" s="349"/>
      <c r="N132" s="349"/>
      <c r="O132" s="349"/>
      <c r="P132" s="349"/>
      <c r="Q132" s="349"/>
      <c r="R132" s="349"/>
      <c r="S132" s="349"/>
      <c r="T132" s="349"/>
      <c r="U132" s="188"/>
      <c r="V132" s="347" t="str">
        <f t="shared" si="50"/>
        <v xml:space="preserve"> </v>
      </c>
      <c r="W132" s="347" t="str">
        <f t="shared" si="51"/>
        <v xml:space="preserve"> </v>
      </c>
      <c r="X132" s="347" t="str">
        <f t="shared" si="52"/>
        <v xml:space="preserve"> </v>
      </c>
      <c r="Y132" s="347" t="str">
        <f t="shared" si="53"/>
        <v xml:space="preserve"> </v>
      </c>
      <c r="Z132" s="347" t="str">
        <f t="shared" si="54"/>
        <v xml:space="preserve"> </v>
      </c>
      <c r="AA132" s="347" t="str">
        <f t="shared" si="55"/>
        <v xml:space="preserve"> </v>
      </c>
      <c r="AB132" s="97" t="str">
        <f t="shared" si="56"/>
        <v xml:space="preserve"> </v>
      </c>
      <c r="AC132" s="349"/>
      <c r="AD132" s="349"/>
      <c r="AE132" s="349"/>
      <c r="AF132" s="349"/>
      <c r="AG132" s="349"/>
      <c r="AH132" s="349"/>
      <c r="AI132" s="349"/>
      <c r="AJ132" s="21"/>
      <c r="AK132" s="24"/>
      <c r="AL132" s="97" t="str">
        <f t="shared" si="57"/>
        <v xml:space="preserve"> </v>
      </c>
      <c r="AM132" s="69" t="str">
        <f t="shared" si="58"/>
        <v xml:space="preserve"> </v>
      </c>
      <c r="AN132" s="85" t="str">
        <f t="shared" si="59"/>
        <v xml:space="preserve"> </v>
      </c>
      <c r="AO132" s="70" t="str">
        <f t="shared" si="60"/>
        <v xml:space="preserve"> </v>
      </c>
      <c r="AP132" s="342"/>
      <c r="AQ132" s="214" t="str">
        <f t="shared" si="61"/>
        <v xml:space="preserve"> </v>
      </c>
      <c r="AR132" s="215" t="str">
        <f t="shared" si="62"/>
        <v xml:space="preserve"> </v>
      </c>
      <c r="AS132" s="216" t="str">
        <f t="shared" si="63"/>
        <v xml:space="preserve"> </v>
      </c>
      <c r="AT132" s="343"/>
      <c r="AU132" s="78" t="str">
        <f t="shared" si="64"/>
        <v xml:space="preserve"> </v>
      </c>
      <c r="AV132" s="87" t="str">
        <f t="shared" si="65"/>
        <v xml:space="preserve"> </v>
      </c>
      <c r="AW132" s="79" t="str">
        <f t="shared" si="66"/>
        <v xml:space="preserve"> </v>
      </c>
      <c r="AX132" s="344"/>
      <c r="AY132" s="80" t="str">
        <f t="shared" si="67"/>
        <v xml:space="preserve"> </v>
      </c>
      <c r="AZ132" s="88" t="str">
        <f t="shared" si="68"/>
        <v xml:space="preserve"> </v>
      </c>
      <c r="BA132" s="81" t="str">
        <f t="shared" si="69"/>
        <v xml:space="preserve"> </v>
      </c>
      <c r="BB132" s="345"/>
      <c r="BC132" s="210" t="str">
        <f t="shared" si="70"/>
        <v xml:space="preserve"> </v>
      </c>
      <c r="BD132" s="211" t="str">
        <f t="shared" si="71"/>
        <v xml:space="preserve"> </v>
      </c>
      <c r="BE132" s="212" t="str">
        <f t="shared" si="72"/>
        <v xml:space="preserve"> </v>
      </c>
      <c r="BF132" s="346"/>
      <c r="BG132" s="82" t="str">
        <f t="shared" si="73"/>
        <v xml:space="preserve"> </v>
      </c>
      <c r="BH132" s="89" t="str">
        <f t="shared" si="74"/>
        <v xml:space="preserve"> </v>
      </c>
      <c r="BI132" s="83" t="str">
        <f t="shared" si="75"/>
        <v xml:space="preserve"> </v>
      </c>
      <c r="BJ132" s="345"/>
      <c r="BK132" s="236" t="str">
        <f t="shared" si="76"/>
        <v xml:space="preserve"> </v>
      </c>
      <c r="BL132" s="237" t="str">
        <f t="shared" si="77"/>
        <v xml:space="preserve"> </v>
      </c>
      <c r="BM132" s="238" t="str">
        <f t="shared" si="78"/>
        <v xml:space="preserve"> </v>
      </c>
      <c r="BN132" s="345"/>
      <c r="BO132" s="27"/>
      <c r="BQ132" s="99" t="str">
        <f t="shared" si="82"/>
        <v xml:space="preserve"> </v>
      </c>
      <c r="BR132" s="99" t="str">
        <f t="shared" si="82"/>
        <v xml:space="preserve"> </v>
      </c>
      <c r="BS132" s="99" t="str">
        <f t="shared" si="82"/>
        <v xml:space="preserve"> </v>
      </c>
      <c r="BU132" s="99" t="str">
        <f t="shared" si="81"/>
        <v xml:space="preserve"> </v>
      </c>
      <c r="BV132" s="99" t="str">
        <f t="shared" si="83"/>
        <v xml:space="preserve"> </v>
      </c>
      <c r="BW132" s="99" t="str">
        <f t="shared" si="83"/>
        <v xml:space="preserve"> </v>
      </c>
      <c r="BY132" s="22"/>
      <c r="CI132" s="28"/>
    </row>
    <row r="133" spans="1:87" s="26" customFormat="1" ht="24.95" customHeight="1" x14ac:dyDescent="0.25">
      <c r="A133" s="24"/>
      <c r="B133" s="338"/>
      <c r="C133" s="560"/>
      <c r="D133" s="561"/>
      <c r="E133" s="561"/>
      <c r="F133" s="562"/>
      <c r="G133" s="349"/>
      <c r="H133" s="349"/>
      <c r="I133" s="349"/>
      <c r="J133" s="349"/>
      <c r="K133" s="349"/>
      <c r="L133" s="349"/>
      <c r="M133" s="349"/>
      <c r="N133" s="349"/>
      <c r="O133" s="349"/>
      <c r="P133" s="349"/>
      <c r="Q133" s="349"/>
      <c r="R133" s="349"/>
      <c r="S133" s="349"/>
      <c r="T133" s="349"/>
      <c r="U133" s="188"/>
      <c r="V133" s="347" t="str">
        <f t="shared" si="50"/>
        <v xml:space="preserve"> </v>
      </c>
      <c r="W133" s="347" t="str">
        <f t="shared" si="51"/>
        <v xml:space="preserve"> </v>
      </c>
      <c r="X133" s="347" t="str">
        <f t="shared" si="52"/>
        <v xml:space="preserve"> </v>
      </c>
      <c r="Y133" s="347" t="str">
        <f t="shared" si="53"/>
        <v xml:space="preserve"> </v>
      </c>
      <c r="Z133" s="347" t="str">
        <f t="shared" si="54"/>
        <v xml:space="preserve"> </v>
      </c>
      <c r="AA133" s="347" t="str">
        <f t="shared" si="55"/>
        <v xml:space="preserve"> </v>
      </c>
      <c r="AB133" s="97" t="str">
        <f t="shared" si="56"/>
        <v xml:space="preserve"> </v>
      </c>
      <c r="AC133" s="349"/>
      <c r="AD133" s="349"/>
      <c r="AE133" s="349"/>
      <c r="AF133" s="349"/>
      <c r="AG133" s="349"/>
      <c r="AH133" s="349"/>
      <c r="AI133" s="349"/>
      <c r="AJ133" s="21"/>
      <c r="AK133" s="24"/>
      <c r="AL133" s="97" t="str">
        <f t="shared" si="57"/>
        <v xml:space="preserve"> </v>
      </c>
      <c r="AM133" s="69" t="str">
        <f t="shared" si="58"/>
        <v xml:space="preserve"> </v>
      </c>
      <c r="AN133" s="85" t="str">
        <f t="shared" si="59"/>
        <v xml:space="preserve"> </v>
      </c>
      <c r="AO133" s="70" t="str">
        <f t="shared" si="60"/>
        <v xml:space="preserve"> </v>
      </c>
      <c r="AP133" s="342"/>
      <c r="AQ133" s="214" t="str">
        <f t="shared" si="61"/>
        <v xml:space="preserve"> </v>
      </c>
      <c r="AR133" s="215" t="str">
        <f t="shared" si="62"/>
        <v xml:space="preserve"> </v>
      </c>
      <c r="AS133" s="216" t="str">
        <f t="shared" si="63"/>
        <v xml:space="preserve"> </v>
      </c>
      <c r="AT133" s="343"/>
      <c r="AU133" s="78" t="str">
        <f t="shared" si="64"/>
        <v xml:space="preserve"> </v>
      </c>
      <c r="AV133" s="87" t="str">
        <f t="shared" si="65"/>
        <v xml:space="preserve"> </v>
      </c>
      <c r="AW133" s="79" t="str">
        <f t="shared" si="66"/>
        <v xml:space="preserve"> </v>
      </c>
      <c r="AX133" s="344"/>
      <c r="AY133" s="80" t="str">
        <f t="shared" si="67"/>
        <v xml:space="preserve"> </v>
      </c>
      <c r="AZ133" s="88" t="str">
        <f t="shared" si="68"/>
        <v xml:space="preserve"> </v>
      </c>
      <c r="BA133" s="81" t="str">
        <f t="shared" si="69"/>
        <v xml:space="preserve"> </v>
      </c>
      <c r="BB133" s="345"/>
      <c r="BC133" s="210" t="str">
        <f t="shared" si="70"/>
        <v xml:space="preserve"> </v>
      </c>
      <c r="BD133" s="211" t="str">
        <f t="shared" si="71"/>
        <v xml:space="preserve"> </v>
      </c>
      <c r="BE133" s="212" t="str">
        <f t="shared" si="72"/>
        <v xml:space="preserve"> </v>
      </c>
      <c r="BF133" s="346"/>
      <c r="BG133" s="82" t="str">
        <f t="shared" si="73"/>
        <v xml:space="preserve"> </v>
      </c>
      <c r="BH133" s="89" t="str">
        <f t="shared" si="74"/>
        <v xml:space="preserve"> </v>
      </c>
      <c r="BI133" s="83" t="str">
        <f t="shared" si="75"/>
        <v xml:space="preserve"> </v>
      </c>
      <c r="BJ133" s="345"/>
      <c r="BK133" s="236" t="str">
        <f t="shared" si="76"/>
        <v xml:space="preserve"> </v>
      </c>
      <c r="BL133" s="237" t="str">
        <f t="shared" si="77"/>
        <v xml:space="preserve"> </v>
      </c>
      <c r="BM133" s="238" t="str">
        <f t="shared" si="78"/>
        <v xml:space="preserve"> </v>
      </c>
      <c r="BN133" s="345"/>
      <c r="BO133" s="27"/>
      <c r="BQ133" s="99" t="str">
        <f t="shared" ref="BQ133:BS150" si="84">IF($B133=BQ$12,(SUM($G133:$T133))," ")</f>
        <v xml:space="preserve"> </v>
      </c>
      <c r="BR133" s="99" t="str">
        <f t="shared" si="84"/>
        <v xml:space="preserve"> </v>
      </c>
      <c r="BS133" s="99" t="str">
        <f t="shared" si="84"/>
        <v xml:space="preserve"> </v>
      </c>
      <c r="BU133" s="99" t="str">
        <f t="shared" si="81"/>
        <v xml:space="preserve"> </v>
      </c>
      <c r="BV133" s="99" t="str">
        <f t="shared" ref="BV133:BW150" si="85">IF($B133=BV$12,(SUM($V133:$AI133))," ")</f>
        <v xml:space="preserve"> </v>
      </c>
      <c r="BW133" s="99" t="str">
        <f t="shared" si="85"/>
        <v xml:space="preserve"> </v>
      </c>
      <c r="BY133" s="22"/>
      <c r="CI133" s="28"/>
    </row>
    <row r="134" spans="1:87" s="26" customFormat="1" ht="24.95" customHeight="1" x14ac:dyDescent="0.25">
      <c r="A134" s="24"/>
      <c r="B134" s="338"/>
      <c r="C134" s="560"/>
      <c r="D134" s="561"/>
      <c r="E134" s="561"/>
      <c r="F134" s="562"/>
      <c r="G134" s="349"/>
      <c r="H134" s="349"/>
      <c r="I134" s="349"/>
      <c r="J134" s="349"/>
      <c r="K134" s="349"/>
      <c r="L134" s="349"/>
      <c r="M134" s="349"/>
      <c r="N134" s="349"/>
      <c r="O134" s="349"/>
      <c r="P134" s="349"/>
      <c r="Q134" s="349"/>
      <c r="R134" s="349"/>
      <c r="S134" s="349"/>
      <c r="T134" s="349"/>
      <c r="U134" s="188"/>
      <c r="V134" s="347" t="str">
        <f t="shared" si="50"/>
        <v xml:space="preserve"> </v>
      </c>
      <c r="W134" s="347" t="str">
        <f t="shared" si="51"/>
        <v xml:space="preserve"> </v>
      </c>
      <c r="X134" s="347" t="str">
        <f t="shared" si="52"/>
        <v xml:space="preserve"> </v>
      </c>
      <c r="Y134" s="347" t="str">
        <f t="shared" si="53"/>
        <v xml:space="preserve"> </v>
      </c>
      <c r="Z134" s="347" t="str">
        <f t="shared" si="54"/>
        <v xml:space="preserve"> </v>
      </c>
      <c r="AA134" s="347" t="str">
        <f t="shared" si="55"/>
        <v xml:space="preserve"> </v>
      </c>
      <c r="AB134" s="97" t="str">
        <f t="shared" si="56"/>
        <v xml:space="preserve"> </v>
      </c>
      <c r="AC134" s="349"/>
      <c r="AD134" s="349"/>
      <c r="AE134" s="349"/>
      <c r="AF134" s="349"/>
      <c r="AG134" s="349"/>
      <c r="AH134" s="349"/>
      <c r="AI134" s="349"/>
      <c r="AJ134" s="21"/>
      <c r="AK134" s="24"/>
      <c r="AL134" s="97" t="str">
        <f t="shared" si="57"/>
        <v xml:space="preserve"> </v>
      </c>
      <c r="AM134" s="69" t="str">
        <f t="shared" si="58"/>
        <v xml:space="preserve"> </v>
      </c>
      <c r="AN134" s="85" t="str">
        <f t="shared" si="59"/>
        <v xml:space="preserve"> </v>
      </c>
      <c r="AO134" s="70" t="str">
        <f t="shared" si="60"/>
        <v xml:space="preserve"> </v>
      </c>
      <c r="AP134" s="342"/>
      <c r="AQ134" s="214" t="str">
        <f t="shared" si="61"/>
        <v xml:space="preserve"> </v>
      </c>
      <c r="AR134" s="215" t="str">
        <f t="shared" si="62"/>
        <v xml:space="preserve"> </v>
      </c>
      <c r="AS134" s="216" t="str">
        <f t="shared" si="63"/>
        <v xml:space="preserve"> </v>
      </c>
      <c r="AT134" s="343"/>
      <c r="AU134" s="78" t="str">
        <f t="shared" si="64"/>
        <v xml:space="preserve"> </v>
      </c>
      <c r="AV134" s="87" t="str">
        <f t="shared" si="65"/>
        <v xml:space="preserve"> </v>
      </c>
      <c r="AW134" s="79" t="str">
        <f t="shared" si="66"/>
        <v xml:space="preserve"> </v>
      </c>
      <c r="AX134" s="344"/>
      <c r="AY134" s="80" t="str">
        <f t="shared" si="67"/>
        <v xml:space="preserve"> </v>
      </c>
      <c r="AZ134" s="88" t="str">
        <f t="shared" si="68"/>
        <v xml:space="preserve"> </v>
      </c>
      <c r="BA134" s="81" t="str">
        <f t="shared" si="69"/>
        <v xml:space="preserve"> </v>
      </c>
      <c r="BB134" s="345"/>
      <c r="BC134" s="210" t="str">
        <f t="shared" si="70"/>
        <v xml:space="preserve"> </v>
      </c>
      <c r="BD134" s="211" t="str">
        <f t="shared" si="71"/>
        <v xml:space="preserve"> </v>
      </c>
      <c r="BE134" s="212" t="str">
        <f t="shared" si="72"/>
        <v xml:space="preserve"> </v>
      </c>
      <c r="BF134" s="346"/>
      <c r="BG134" s="82" t="str">
        <f t="shared" si="73"/>
        <v xml:space="preserve"> </v>
      </c>
      <c r="BH134" s="89" t="str">
        <f t="shared" si="74"/>
        <v xml:space="preserve"> </v>
      </c>
      <c r="BI134" s="83" t="str">
        <f t="shared" si="75"/>
        <v xml:space="preserve"> </v>
      </c>
      <c r="BJ134" s="345"/>
      <c r="BK134" s="236" t="str">
        <f t="shared" si="76"/>
        <v xml:space="preserve"> </v>
      </c>
      <c r="BL134" s="237" t="str">
        <f t="shared" si="77"/>
        <v xml:space="preserve"> </v>
      </c>
      <c r="BM134" s="238" t="str">
        <f t="shared" si="78"/>
        <v xml:space="preserve"> </v>
      </c>
      <c r="BN134" s="345"/>
      <c r="BO134" s="27"/>
      <c r="BQ134" s="99" t="str">
        <f t="shared" si="84"/>
        <v xml:space="preserve"> </v>
      </c>
      <c r="BR134" s="99" t="str">
        <f t="shared" si="84"/>
        <v xml:space="preserve"> </v>
      </c>
      <c r="BS134" s="99" t="str">
        <f t="shared" si="84"/>
        <v xml:space="preserve"> </v>
      </c>
      <c r="BU134" s="99" t="str">
        <f t="shared" si="81"/>
        <v xml:space="preserve"> </v>
      </c>
      <c r="BV134" s="99" t="str">
        <f t="shared" si="85"/>
        <v xml:space="preserve"> </v>
      </c>
      <c r="BW134" s="99" t="str">
        <f t="shared" si="85"/>
        <v xml:space="preserve"> </v>
      </c>
      <c r="BY134" s="22"/>
      <c r="CI134" s="28"/>
    </row>
    <row r="135" spans="1:87" s="26" customFormat="1" ht="24.95" customHeight="1" x14ac:dyDescent="0.25">
      <c r="A135" s="24"/>
      <c r="B135" s="338"/>
      <c r="C135" s="560"/>
      <c r="D135" s="561"/>
      <c r="E135" s="561"/>
      <c r="F135" s="562"/>
      <c r="G135" s="349"/>
      <c r="H135" s="349"/>
      <c r="I135" s="349"/>
      <c r="J135" s="349"/>
      <c r="K135" s="349"/>
      <c r="L135" s="349"/>
      <c r="M135" s="349"/>
      <c r="N135" s="349"/>
      <c r="O135" s="349"/>
      <c r="P135" s="349"/>
      <c r="Q135" s="349"/>
      <c r="R135" s="349"/>
      <c r="S135" s="349"/>
      <c r="T135" s="349"/>
      <c r="U135" s="188"/>
      <c r="V135" s="347" t="str">
        <f t="shared" si="50"/>
        <v xml:space="preserve"> </v>
      </c>
      <c r="W135" s="347" t="str">
        <f t="shared" si="51"/>
        <v xml:space="preserve"> </v>
      </c>
      <c r="X135" s="347" t="str">
        <f t="shared" si="52"/>
        <v xml:space="preserve"> </v>
      </c>
      <c r="Y135" s="347" t="str">
        <f t="shared" si="53"/>
        <v xml:space="preserve"> </v>
      </c>
      <c r="Z135" s="347" t="str">
        <f t="shared" si="54"/>
        <v xml:space="preserve"> </v>
      </c>
      <c r="AA135" s="347" t="str">
        <f t="shared" si="55"/>
        <v xml:space="preserve"> </v>
      </c>
      <c r="AB135" s="97" t="str">
        <f t="shared" si="56"/>
        <v xml:space="preserve"> </v>
      </c>
      <c r="AC135" s="349"/>
      <c r="AD135" s="349"/>
      <c r="AE135" s="349"/>
      <c r="AF135" s="349"/>
      <c r="AG135" s="349"/>
      <c r="AH135" s="349"/>
      <c r="AI135" s="349"/>
      <c r="AJ135" s="21"/>
      <c r="AK135" s="24"/>
      <c r="AL135" s="97" t="str">
        <f t="shared" si="57"/>
        <v xml:space="preserve"> </v>
      </c>
      <c r="AM135" s="69" t="str">
        <f t="shared" si="58"/>
        <v xml:space="preserve"> </v>
      </c>
      <c r="AN135" s="85" t="str">
        <f t="shared" si="59"/>
        <v xml:space="preserve"> </v>
      </c>
      <c r="AO135" s="70" t="str">
        <f t="shared" si="60"/>
        <v xml:space="preserve"> </v>
      </c>
      <c r="AP135" s="342"/>
      <c r="AQ135" s="214" t="str">
        <f t="shared" si="61"/>
        <v xml:space="preserve"> </v>
      </c>
      <c r="AR135" s="215" t="str">
        <f t="shared" si="62"/>
        <v xml:space="preserve"> </v>
      </c>
      <c r="AS135" s="216" t="str">
        <f t="shared" si="63"/>
        <v xml:space="preserve"> </v>
      </c>
      <c r="AT135" s="343"/>
      <c r="AU135" s="78" t="str">
        <f t="shared" si="64"/>
        <v xml:space="preserve"> </v>
      </c>
      <c r="AV135" s="87" t="str">
        <f t="shared" si="65"/>
        <v xml:space="preserve"> </v>
      </c>
      <c r="AW135" s="79" t="str">
        <f t="shared" si="66"/>
        <v xml:space="preserve"> </v>
      </c>
      <c r="AX135" s="344"/>
      <c r="AY135" s="80" t="str">
        <f t="shared" si="67"/>
        <v xml:space="preserve"> </v>
      </c>
      <c r="AZ135" s="88" t="str">
        <f t="shared" si="68"/>
        <v xml:space="preserve"> </v>
      </c>
      <c r="BA135" s="81" t="str">
        <f t="shared" si="69"/>
        <v xml:space="preserve"> </v>
      </c>
      <c r="BB135" s="345"/>
      <c r="BC135" s="210" t="str">
        <f t="shared" si="70"/>
        <v xml:space="preserve"> </v>
      </c>
      <c r="BD135" s="211" t="str">
        <f t="shared" si="71"/>
        <v xml:space="preserve"> </v>
      </c>
      <c r="BE135" s="212" t="str">
        <f t="shared" si="72"/>
        <v xml:space="preserve"> </v>
      </c>
      <c r="BF135" s="346"/>
      <c r="BG135" s="82" t="str">
        <f t="shared" si="73"/>
        <v xml:space="preserve"> </v>
      </c>
      <c r="BH135" s="89" t="str">
        <f t="shared" si="74"/>
        <v xml:space="preserve"> </v>
      </c>
      <c r="BI135" s="83" t="str">
        <f t="shared" si="75"/>
        <v xml:space="preserve"> </v>
      </c>
      <c r="BJ135" s="345"/>
      <c r="BK135" s="236" t="str">
        <f t="shared" si="76"/>
        <v xml:space="preserve"> </v>
      </c>
      <c r="BL135" s="237" t="str">
        <f t="shared" si="77"/>
        <v xml:space="preserve"> </v>
      </c>
      <c r="BM135" s="238" t="str">
        <f t="shared" si="78"/>
        <v xml:space="preserve"> </v>
      </c>
      <c r="BN135" s="345"/>
      <c r="BO135" s="27"/>
      <c r="BQ135" s="99" t="str">
        <f t="shared" si="84"/>
        <v xml:space="preserve"> </v>
      </c>
      <c r="BR135" s="99" t="str">
        <f t="shared" si="84"/>
        <v xml:space="preserve"> </v>
      </c>
      <c r="BS135" s="99" t="str">
        <f t="shared" si="84"/>
        <v xml:space="preserve"> </v>
      </c>
      <c r="BU135" s="99" t="str">
        <f t="shared" si="81"/>
        <v xml:space="preserve"> </v>
      </c>
      <c r="BV135" s="99" t="str">
        <f t="shared" si="85"/>
        <v xml:space="preserve"> </v>
      </c>
      <c r="BW135" s="99" t="str">
        <f t="shared" si="85"/>
        <v xml:space="preserve"> </v>
      </c>
      <c r="BY135" s="22"/>
      <c r="CI135" s="28"/>
    </row>
    <row r="136" spans="1:87" s="26" customFormat="1" ht="24.95" customHeight="1" x14ac:dyDescent="0.25">
      <c r="A136" s="24"/>
      <c r="B136" s="338"/>
      <c r="C136" s="560"/>
      <c r="D136" s="561"/>
      <c r="E136" s="561"/>
      <c r="F136" s="562"/>
      <c r="G136" s="349"/>
      <c r="H136" s="349"/>
      <c r="I136" s="349"/>
      <c r="J136" s="349"/>
      <c r="K136" s="349"/>
      <c r="L136" s="349"/>
      <c r="M136" s="349"/>
      <c r="N136" s="349"/>
      <c r="O136" s="349"/>
      <c r="P136" s="349"/>
      <c r="Q136" s="349"/>
      <c r="R136" s="349"/>
      <c r="S136" s="349"/>
      <c r="T136" s="349"/>
      <c r="U136" s="188"/>
      <c r="V136" s="347" t="str">
        <f t="shared" si="50"/>
        <v xml:space="preserve"> </v>
      </c>
      <c r="W136" s="347" t="str">
        <f t="shared" si="51"/>
        <v xml:space="preserve"> </v>
      </c>
      <c r="X136" s="347" t="str">
        <f t="shared" si="52"/>
        <v xml:space="preserve"> </v>
      </c>
      <c r="Y136" s="347" t="str">
        <f t="shared" si="53"/>
        <v xml:space="preserve"> </v>
      </c>
      <c r="Z136" s="347" t="str">
        <f t="shared" si="54"/>
        <v xml:space="preserve"> </v>
      </c>
      <c r="AA136" s="347" t="str">
        <f t="shared" si="55"/>
        <v xml:space="preserve"> </v>
      </c>
      <c r="AB136" s="97" t="str">
        <f t="shared" si="56"/>
        <v xml:space="preserve"> </v>
      </c>
      <c r="AC136" s="349"/>
      <c r="AD136" s="349"/>
      <c r="AE136" s="349"/>
      <c r="AF136" s="349"/>
      <c r="AG136" s="349"/>
      <c r="AH136" s="349"/>
      <c r="AI136" s="349"/>
      <c r="AJ136" s="21"/>
      <c r="AK136" s="24"/>
      <c r="AL136" s="97" t="str">
        <f t="shared" si="57"/>
        <v xml:space="preserve"> </v>
      </c>
      <c r="AM136" s="69" t="str">
        <f t="shared" si="58"/>
        <v xml:space="preserve"> </v>
      </c>
      <c r="AN136" s="85" t="str">
        <f t="shared" si="59"/>
        <v xml:space="preserve"> </v>
      </c>
      <c r="AO136" s="70" t="str">
        <f t="shared" si="60"/>
        <v xml:space="preserve"> </v>
      </c>
      <c r="AP136" s="342"/>
      <c r="AQ136" s="214" t="str">
        <f t="shared" si="61"/>
        <v xml:space="preserve"> </v>
      </c>
      <c r="AR136" s="215" t="str">
        <f t="shared" si="62"/>
        <v xml:space="preserve"> </v>
      </c>
      <c r="AS136" s="216" t="str">
        <f t="shared" si="63"/>
        <v xml:space="preserve"> </v>
      </c>
      <c r="AT136" s="343"/>
      <c r="AU136" s="78" t="str">
        <f t="shared" si="64"/>
        <v xml:space="preserve"> </v>
      </c>
      <c r="AV136" s="87" t="str">
        <f t="shared" si="65"/>
        <v xml:space="preserve"> </v>
      </c>
      <c r="AW136" s="79" t="str">
        <f t="shared" si="66"/>
        <v xml:space="preserve"> </v>
      </c>
      <c r="AX136" s="344"/>
      <c r="AY136" s="80" t="str">
        <f t="shared" si="67"/>
        <v xml:space="preserve"> </v>
      </c>
      <c r="AZ136" s="88" t="str">
        <f t="shared" si="68"/>
        <v xml:space="preserve"> </v>
      </c>
      <c r="BA136" s="81" t="str">
        <f t="shared" si="69"/>
        <v xml:space="preserve"> </v>
      </c>
      <c r="BB136" s="345"/>
      <c r="BC136" s="210" t="str">
        <f t="shared" si="70"/>
        <v xml:space="preserve"> </v>
      </c>
      <c r="BD136" s="211" t="str">
        <f t="shared" si="71"/>
        <v xml:space="preserve"> </v>
      </c>
      <c r="BE136" s="212" t="str">
        <f t="shared" si="72"/>
        <v xml:space="preserve"> </v>
      </c>
      <c r="BF136" s="346"/>
      <c r="BG136" s="82" t="str">
        <f t="shared" si="73"/>
        <v xml:space="preserve"> </v>
      </c>
      <c r="BH136" s="89" t="str">
        <f t="shared" si="74"/>
        <v xml:space="preserve"> </v>
      </c>
      <c r="BI136" s="83" t="str">
        <f t="shared" si="75"/>
        <v xml:space="preserve"> </v>
      </c>
      <c r="BJ136" s="345"/>
      <c r="BK136" s="236" t="str">
        <f t="shared" si="76"/>
        <v xml:space="preserve"> </v>
      </c>
      <c r="BL136" s="237" t="str">
        <f t="shared" si="77"/>
        <v xml:space="preserve"> </v>
      </c>
      <c r="BM136" s="238" t="str">
        <f t="shared" si="78"/>
        <v xml:space="preserve"> </v>
      </c>
      <c r="BN136" s="345"/>
      <c r="BO136" s="27"/>
      <c r="BQ136" s="99" t="str">
        <f t="shared" si="84"/>
        <v xml:space="preserve"> </v>
      </c>
      <c r="BR136" s="99" t="str">
        <f t="shared" si="84"/>
        <v xml:space="preserve"> </v>
      </c>
      <c r="BS136" s="99" t="str">
        <f t="shared" si="84"/>
        <v xml:space="preserve"> </v>
      </c>
      <c r="BU136" s="99" t="str">
        <f t="shared" si="81"/>
        <v xml:space="preserve"> </v>
      </c>
      <c r="BV136" s="99" t="str">
        <f t="shared" si="85"/>
        <v xml:space="preserve"> </v>
      </c>
      <c r="BW136" s="99" t="str">
        <f t="shared" si="85"/>
        <v xml:space="preserve"> </v>
      </c>
      <c r="BY136" s="22"/>
      <c r="CI136" s="28"/>
    </row>
    <row r="137" spans="1:87" s="26" customFormat="1" ht="24.95" customHeight="1" x14ac:dyDescent="0.25">
      <c r="A137" s="24"/>
      <c r="B137" s="338"/>
      <c r="C137" s="560"/>
      <c r="D137" s="561"/>
      <c r="E137" s="561"/>
      <c r="F137" s="562"/>
      <c r="G137" s="349"/>
      <c r="H137" s="349"/>
      <c r="I137" s="349"/>
      <c r="J137" s="349"/>
      <c r="K137" s="349"/>
      <c r="L137" s="349"/>
      <c r="M137" s="349"/>
      <c r="N137" s="349"/>
      <c r="O137" s="349"/>
      <c r="P137" s="349"/>
      <c r="Q137" s="349"/>
      <c r="R137" s="349"/>
      <c r="S137" s="349"/>
      <c r="T137" s="349"/>
      <c r="U137" s="188"/>
      <c r="V137" s="347" t="str">
        <f t="shared" si="50"/>
        <v xml:space="preserve"> </v>
      </c>
      <c r="W137" s="347" t="str">
        <f t="shared" si="51"/>
        <v xml:space="preserve"> </v>
      </c>
      <c r="X137" s="347" t="str">
        <f t="shared" si="52"/>
        <v xml:space="preserve"> </v>
      </c>
      <c r="Y137" s="347" t="str">
        <f t="shared" si="53"/>
        <v xml:space="preserve"> </v>
      </c>
      <c r="Z137" s="347" t="str">
        <f t="shared" si="54"/>
        <v xml:space="preserve"> </v>
      </c>
      <c r="AA137" s="347" t="str">
        <f t="shared" si="55"/>
        <v xml:space="preserve"> </v>
      </c>
      <c r="AB137" s="97" t="str">
        <f t="shared" si="56"/>
        <v xml:space="preserve"> </v>
      </c>
      <c r="AC137" s="349"/>
      <c r="AD137" s="349"/>
      <c r="AE137" s="349"/>
      <c r="AF137" s="349"/>
      <c r="AG137" s="349"/>
      <c r="AH137" s="349"/>
      <c r="AI137" s="349"/>
      <c r="AJ137" s="21"/>
      <c r="AK137" s="24"/>
      <c r="AL137" s="97" t="str">
        <f t="shared" si="57"/>
        <v xml:space="preserve"> </v>
      </c>
      <c r="AM137" s="69" t="str">
        <f t="shared" si="58"/>
        <v xml:space="preserve"> </v>
      </c>
      <c r="AN137" s="85" t="str">
        <f t="shared" si="59"/>
        <v xml:space="preserve"> </v>
      </c>
      <c r="AO137" s="70" t="str">
        <f t="shared" si="60"/>
        <v xml:space="preserve"> </v>
      </c>
      <c r="AP137" s="342"/>
      <c r="AQ137" s="214" t="str">
        <f t="shared" si="61"/>
        <v xml:space="preserve"> </v>
      </c>
      <c r="AR137" s="215" t="str">
        <f t="shared" si="62"/>
        <v xml:space="preserve"> </v>
      </c>
      <c r="AS137" s="216" t="str">
        <f t="shared" si="63"/>
        <v xml:space="preserve"> </v>
      </c>
      <c r="AT137" s="343"/>
      <c r="AU137" s="78" t="str">
        <f t="shared" si="64"/>
        <v xml:space="preserve"> </v>
      </c>
      <c r="AV137" s="87" t="str">
        <f t="shared" si="65"/>
        <v xml:space="preserve"> </v>
      </c>
      <c r="AW137" s="79" t="str">
        <f t="shared" si="66"/>
        <v xml:space="preserve"> </v>
      </c>
      <c r="AX137" s="344"/>
      <c r="AY137" s="80" t="str">
        <f t="shared" si="67"/>
        <v xml:space="preserve"> </v>
      </c>
      <c r="AZ137" s="88" t="str">
        <f t="shared" si="68"/>
        <v xml:space="preserve"> </v>
      </c>
      <c r="BA137" s="81" t="str">
        <f t="shared" si="69"/>
        <v xml:space="preserve"> </v>
      </c>
      <c r="BB137" s="345"/>
      <c r="BC137" s="210" t="str">
        <f t="shared" si="70"/>
        <v xml:space="preserve"> </v>
      </c>
      <c r="BD137" s="211" t="str">
        <f t="shared" si="71"/>
        <v xml:space="preserve"> </v>
      </c>
      <c r="BE137" s="212" t="str">
        <f t="shared" si="72"/>
        <v xml:space="preserve"> </v>
      </c>
      <c r="BF137" s="346"/>
      <c r="BG137" s="82" t="str">
        <f t="shared" si="73"/>
        <v xml:space="preserve"> </v>
      </c>
      <c r="BH137" s="89" t="str">
        <f t="shared" si="74"/>
        <v xml:space="preserve"> </v>
      </c>
      <c r="BI137" s="83" t="str">
        <f t="shared" si="75"/>
        <v xml:space="preserve"> </v>
      </c>
      <c r="BJ137" s="345"/>
      <c r="BK137" s="236" t="str">
        <f t="shared" si="76"/>
        <v xml:space="preserve"> </v>
      </c>
      <c r="BL137" s="237" t="str">
        <f t="shared" si="77"/>
        <v xml:space="preserve"> </v>
      </c>
      <c r="BM137" s="238" t="str">
        <f t="shared" si="78"/>
        <v xml:space="preserve"> </v>
      </c>
      <c r="BN137" s="345"/>
      <c r="BO137" s="27"/>
      <c r="BQ137" s="99" t="str">
        <f t="shared" si="84"/>
        <v xml:space="preserve"> </v>
      </c>
      <c r="BR137" s="99" t="str">
        <f t="shared" si="84"/>
        <v xml:space="preserve"> </v>
      </c>
      <c r="BS137" s="99" t="str">
        <f t="shared" si="84"/>
        <v xml:space="preserve"> </v>
      </c>
      <c r="BU137" s="99" t="str">
        <f t="shared" si="81"/>
        <v xml:space="preserve"> </v>
      </c>
      <c r="BV137" s="99" t="str">
        <f t="shared" si="85"/>
        <v xml:space="preserve"> </v>
      </c>
      <c r="BW137" s="99" t="str">
        <f t="shared" si="85"/>
        <v xml:space="preserve"> </v>
      </c>
      <c r="BY137" s="22"/>
      <c r="CI137" s="28"/>
    </row>
    <row r="138" spans="1:87" s="26" customFormat="1" ht="24.95" customHeight="1" x14ac:dyDescent="0.25">
      <c r="A138" s="24"/>
      <c r="B138" s="338"/>
      <c r="C138" s="560"/>
      <c r="D138" s="561"/>
      <c r="E138" s="561"/>
      <c r="F138" s="562"/>
      <c r="G138" s="349"/>
      <c r="H138" s="349"/>
      <c r="I138" s="349"/>
      <c r="J138" s="349"/>
      <c r="K138" s="349"/>
      <c r="L138" s="349"/>
      <c r="M138" s="349"/>
      <c r="N138" s="349"/>
      <c r="O138" s="349"/>
      <c r="P138" s="349"/>
      <c r="Q138" s="349"/>
      <c r="R138" s="349"/>
      <c r="S138" s="349"/>
      <c r="T138" s="349"/>
      <c r="U138" s="188"/>
      <c r="V138" s="347" t="str">
        <f t="shared" si="50"/>
        <v xml:space="preserve"> </v>
      </c>
      <c r="W138" s="347" t="str">
        <f t="shared" si="51"/>
        <v xml:space="preserve"> </v>
      </c>
      <c r="X138" s="347" t="str">
        <f t="shared" si="52"/>
        <v xml:space="preserve"> </v>
      </c>
      <c r="Y138" s="347" t="str">
        <f t="shared" si="53"/>
        <v xml:space="preserve"> </v>
      </c>
      <c r="Z138" s="347" t="str">
        <f t="shared" si="54"/>
        <v xml:space="preserve"> </v>
      </c>
      <c r="AA138" s="347" t="str">
        <f t="shared" si="55"/>
        <v xml:space="preserve"> </v>
      </c>
      <c r="AB138" s="97" t="str">
        <f t="shared" si="56"/>
        <v xml:space="preserve"> </v>
      </c>
      <c r="AC138" s="349"/>
      <c r="AD138" s="349"/>
      <c r="AE138" s="349"/>
      <c r="AF138" s="349"/>
      <c r="AG138" s="349"/>
      <c r="AH138" s="349"/>
      <c r="AI138" s="349"/>
      <c r="AJ138" s="21"/>
      <c r="AK138" s="24"/>
      <c r="AL138" s="97" t="str">
        <f t="shared" si="57"/>
        <v xml:space="preserve"> </v>
      </c>
      <c r="AM138" s="69" t="str">
        <f t="shared" si="58"/>
        <v xml:space="preserve"> </v>
      </c>
      <c r="AN138" s="85" t="str">
        <f t="shared" si="59"/>
        <v xml:space="preserve"> </v>
      </c>
      <c r="AO138" s="70" t="str">
        <f t="shared" si="60"/>
        <v xml:space="preserve"> </v>
      </c>
      <c r="AP138" s="342"/>
      <c r="AQ138" s="214" t="str">
        <f t="shared" si="61"/>
        <v xml:space="preserve"> </v>
      </c>
      <c r="AR138" s="215" t="str">
        <f t="shared" si="62"/>
        <v xml:space="preserve"> </v>
      </c>
      <c r="AS138" s="216" t="str">
        <f t="shared" si="63"/>
        <v xml:space="preserve"> </v>
      </c>
      <c r="AT138" s="343"/>
      <c r="AU138" s="78" t="str">
        <f t="shared" si="64"/>
        <v xml:space="preserve"> </v>
      </c>
      <c r="AV138" s="87" t="str">
        <f t="shared" si="65"/>
        <v xml:space="preserve"> </v>
      </c>
      <c r="AW138" s="79" t="str">
        <f t="shared" si="66"/>
        <v xml:space="preserve"> </v>
      </c>
      <c r="AX138" s="344"/>
      <c r="AY138" s="80" t="str">
        <f t="shared" si="67"/>
        <v xml:space="preserve"> </v>
      </c>
      <c r="AZ138" s="88" t="str">
        <f t="shared" si="68"/>
        <v xml:space="preserve"> </v>
      </c>
      <c r="BA138" s="81" t="str">
        <f t="shared" si="69"/>
        <v xml:space="preserve"> </v>
      </c>
      <c r="BB138" s="345"/>
      <c r="BC138" s="210" t="str">
        <f t="shared" si="70"/>
        <v xml:space="preserve"> </v>
      </c>
      <c r="BD138" s="211" t="str">
        <f t="shared" si="71"/>
        <v xml:space="preserve"> </v>
      </c>
      <c r="BE138" s="212" t="str">
        <f t="shared" si="72"/>
        <v xml:space="preserve"> </v>
      </c>
      <c r="BF138" s="346"/>
      <c r="BG138" s="82" t="str">
        <f t="shared" si="73"/>
        <v xml:space="preserve"> </v>
      </c>
      <c r="BH138" s="89" t="str">
        <f t="shared" si="74"/>
        <v xml:space="preserve"> </v>
      </c>
      <c r="BI138" s="83" t="str">
        <f t="shared" si="75"/>
        <v xml:space="preserve"> </v>
      </c>
      <c r="BJ138" s="345"/>
      <c r="BK138" s="236" t="str">
        <f t="shared" si="76"/>
        <v xml:space="preserve"> </v>
      </c>
      <c r="BL138" s="237" t="str">
        <f t="shared" si="77"/>
        <v xml:space="preserve"> </v>
      </c>
      <c r="BM138" s="238" t="str">
        <f t="shared" si="78"/>
        <v xml:space="preserve"> </v>
      </c>
      <c r="BN138" s="345"/>
      <c r="BO138" s="27"/>
      <c r="BQ138" s="99" t="str">
        <f t="shared" si="84"/>
        <v xml:space="preserve"> </v>
      </c>
      <c r="BR138" s="99" t="str">
        <f t="shared" si="84"/>
        <v xml:space="preserve"> </v>
      </c>
      <c r="BS138" s="99" t="str">
        <f t="shared" si="84"/>
        <v xml:space="preserve"> </v>
      </c>
      <c r="BU138" s="99" t="str">
        <f t="shared" si="81"/>
        <v xml:space="preserve"> </v>
      </c>
      <c r="BV138" s="99" t="str">
        <f t="shared" si="85"/>
        <v xml:space="preserve"> </v>
      </c>
      <c r="BW138" s="99" t="str">
        <f t="shared" si="85"/>
        <v xml:space="preserve"> </v>
      </c>
      <c r="BY138" s="22"/>
      <c r="CI138" s="28"/>
    </row>
    <row r="139" spans="1:87" s="26" customFormat="1" ht="24.95" customHeight="1" x14ac:dyDescent="0.25">
      <c r="A139" s="24"/>
      <c r="B139" s="338"/>
      <c r="C139" s="560"/>
      <c r="D139" s="561"/>
      <c r="E139" s="561"/>
      <c r="F139" s="562"/>
      <c r="G139" s="349"/>
      <c r="H139" s="349"/>
      <c r="I139" s="349"/>
      <c r="J139" s="349"/>
      <c r="K139" s="349"/>
      <c r="L139" s="349"/>
      <c r="M139" s="349"/>
      <c r="N139" s="349"/>
      <c r="O139" s="349"/>
      <c r="P139" s="349"/>
      <c r="Q139" s="349"/>
      <c r="R139" s="349"/>
      <c r="S139" s="349"/>
      <c r="T139" s="349"/>
      <c r="U139" s="188"/>
      <c r="V139" s="347" t="str">
        <f t="shared" si="50"/>
        <v xml:space="preserve"> </v>
      </c>
      <c r="W139" s="347" t="str">
        <f t="shared" si="51"/>
        <v xml:space="preserve"> </v>
      </c>
      <c r="X139" s="347" t="str">
        <f t="shared" si="52"/>
        <v xml:space="preserve"> </v>
      </c>
      <c r="Y139" s="347" t="str">
        <f t="shared" si="53"/>
        <v xml:space="preserve"> </v>
      </c>
      <c r="Z139" s="347" t="str">
        <f t="shared" si="54"/>
        <v xml:space="preserve"> </v>
      </c>
      <c r="AA139" s="347" t="str">
        <f t="shared" si="55"/>
        <v xml:space="preserve"> </v>
      </c>
      <c r="AB139" s="97" t="str">
        <f t="shared" si="56"/>
        <v xml:space="preserve"> </v>
      </c>
      <c r="AC139" s="349"/>
      <c r="AD139" s="349"/>
      <c r="AE139" s="349"/>
      <c r="AF139" s="349"/>
      <c r="AG139" s="349"/>
      <c r="AH139" s="349"/>
      <c r="AI139" s="349"/>
      <c r="AJ139" s="21"/>
      <c r="AK139" s="24"/>
      <c r="AL139" s="97" t="str">
        <f t="shared" si="57"/>
        <v xml:space="preserve"> </v>
      </c>
      <c r="AM139" s="69" t="str">
        <f t="shared" si="58"/>
        <v xml:space="preserve"> </v>
      </c>
      <c r="AN139" s="85" t="str">
        <f t="shared" si="59"/>
        <v xml:space="preserve"> </v>
      </c>
      <c r="AO139" s="70" t="str">
        <f t="shared" si="60"/>
        <v xml:space="preserve"> </v>
      </c>
      <c r="AP139" s="342"/>
      <c r="AQ139" s="214" t="str">
        <f t="shared" si="61"/>
        <v xml:space="preserve"> </v>
      </c>
      <c r="AR139" s="215" t="str">
        <f t="shared" si="62"/>
        <v xml:space="preserve"> </v>
      </c>
      <c r="AS139" s="216" t="str">
        <f t="shared" si="63"/>
        <v xml:space="preserve"> </v>
      </c>
      <c r="AT139" s="343"/>
      <c r="AU139" s="78" t="str">
        <f t="shared" si="64"/>
        <v xml:space="preserve"> </v>
      </c>
      <c r="AV139" s="87" t="str">
        <f t="shared" si="65"/>
        <v xml:space="preserve"> </v>
      </c>
      <c r="AW139" s="79" t="str">
        <f t="shared" si="66"/>
        <v xml:space="preserve"> </v>
      </c>
      <c r="AX139" s="344"/>
      <c r="AY139" s="80" t="str">
        <f t="shared" si="67"/>
        <v xml:space="preserve"> </v>
      </c>
      <c r="AZ139" s="88" t="str">
        <f t="shared" si="68"/>
        <v xml:space="preserve"> </v>
      </c>
      <c r="BA139" s="81" t="str">
        <f t="shared" si="69"/>
        <v xml:space="preserve"> </v>
      </c>
      <c r="BB139" s="345"/>
      <c r="BC139" s="210" t="str">
        <f t="shared" si="70"/>
        <v xml:space="preserve"> </v>
      </c>
      <c r="BD139" s="211" t="str">
        <f t="shared" si="71"/>
        <v xml:space="preserve"> </v>
      </c>
      <c r="BE139" s="212" t="str">
        <f t="shared" si="72"/>
        <v xml:space="preserve"> </v>
      </c>
      <c r="BF139" s="346"/>
      <c r="BG139" s="82" t="str">
        <f t="shared" si="73"/>
        <v xml:space="preserve"> </v>
      </c>
      <c r="BH139" s="89" t="str">
        <f t="shared" si="74"/>
        <v xml:space="preserve"> </v>
      </c>
      <c r="BI139" s="83" t="str">
        <f t="shared" si="75"/>
        <v xml:space="preserve"> </v>
      </c>
      <c r="BJ139" s="345"/>
      <c r="BK139" s="236" t="str">
        <f t="shared" si="76"/>
        <v xml:space="preserve"> </v>
      </c>
      <c r="BL139" s="237" t="str">
        <f t="shared" si="77"/>
        <v xml:space="preserve"> </v>
      </c>
      <c r="BM139" s="238" t="str">
        <f t="shared" si="78"/>
        <v xml:space="preserve"> </v>
      </c>
      <c r="BN139" s="345"/>
      <c r="BO139" s="27"/>
      <c r="BQ139" s="99" t="str">
        <f t="shared" si="84"/>
        <v xml:space="preserve"> </v>
      </c>
      <c r="BR139" s="99" t="str">
        <f t="shared" si="84"/>
        <v xml:space="preserve"> </v>
      </c>
      <c r="BS139" s="99" t="str">
        <f t="shared" si="84"/>
        <v xml:space="preserve"> </v>
      </c>
      <c r="BU139" s="99" t="str">
        <f t="shared" si="81"/>
        <v xml:space="preserve"> </v>
      </c>
      <c r="BV139" s="99" t="str">
        <f t="shared" si="85"/>
        <v xml:space="preserve"> </v>
      </c>
      <c r="BW139" s="99" t="str">
        <f t="shared" si="85"/>
        <v xml:space="preserve"> </v>
      </c>
      <c r="BY139" s="22"/>
      <c r="CI139" s="28"/>
    </row>
    <row r="140" spans="1:87" s="26" customFormat="1" ht="24.95" customHeight="1" x14ac:dyDescent="0.25">
      <c r="A140" s="24"/>
      <c r="B140" s="338"/>
      <c r="C140" s="560"/>
      <c r="D140" s="561"/>
      <c r="E140" s="561"/>
      <c r="F140" s="562"/>
      <c r="G140" s="349"/>
      <c r="H140" s="349"/>
      <c r="I140" s="349"/>
      <c r="J140" s="349"/>
      <c r="K140" s="349"/>
      <c r="L140" s="349"/>
      <c r="M140" s="349"/>
      <c r="N140" s="349"/>
      <c r="O140" s="349"/>
      <c r="P140" s="349"/>
      <c r="Q140" s="349"/>
      <c r="R140" s="349"/>
      <c r="S140" s="349"/>
      <c r="T140" s="349"/>
      <c r="U140" s="188"/>
      <c r="V140" s="347" t="str">
        <f t="shared" si="50"/>
        <v xml:space="preserve"> </v>
      </c>
      <c r="W140" s="347" t="str">
        <f t="shared" si="51"/>
        <v xml:space="preserve"> </v>
      </c>
      <c r="X140" s="347" t="str">
        <f t="shared" si="52"/>
        <v xml:space="preserve"> </v>
      </c>
      <c r="Y140" s="347" t="str">
        <f t="shared" si="53"/>
        <v xml:space="preserve"> </v>
      </c>
      <c r="Z140" s="347" t="str">
        <f t="shared" si="54"/>
        <v xml:space="preserve"> </v>
      </c>
      <c r="AA140" s="347" t="str">
        <f t="shared" si="55"/>
        <v xml:space="preserve"> </v>
      </c>
      <c r="AB140" s="97" t="str">
        <f t="shared" si="56"/>
        <v xml:space="preserve"> </v>
      </c>
      <c r="AC140" s="349"/>
      <c r="AD140" s="349"/>
      <c r="AE140" s="349"/>
      <c r="AF140" s="349"/>
      <c r="AG140" s="349"/>
      <c r="AH140" s="349"/>
      <c r="AI140" s="349"/>
      <c r="AJ140" s="21"/>
      <c r="AK140" s="24"/>
      <c r="AL140" s="97" t="str">
        <f t="shared" si="57"/>
        <v xml:space="preserve"> </v>
      </c>
      <c r="AM140" s="69" t="str">
        <f t="shared" si="58"/>
        <v xml:space="preserve"> </v>
      </c>
      <c r="AN140" s="85" t="str">
        <f t="shared" si="59"/>
        <v xml:space="preserve"> </v>
      </c>
      <c r="AO140" s="70" t="str">
        <f t="shared" si="60"/>
        <v xml:space="preserve"> </v>
      </c>
      <c r="AP140" s="342"/>
      <c r="AQ140" s="214" t="str">
        <f t="shared" si="61"/>
        <v xml:space="preserve"> </v>
      </c>
      <c r="AR140" s="215" t="str">
        <f t="shared" si="62"/>
        <v xml:space="preserve"> </v>
      </c>
      <c r="AS140" s="216" t="str">
        <f t="shared" si="63"/>
        <v xml:space="preserve"> </v>
      </c>
      <c r="AT140" s="343"/>
      <c r="AU140" s="78" t="str">
        <f t="shared" si="64"/>
        <v xml:space="preserve"> </v>
      </c>
      <c r="AV140" s="87" t="str">
        <f t="shared" si="65"/>
        <v xml:space="preserve"> </v>
      </c>
      <c r="AW140" s="79" t="str">
        <f t="shared" si="66"/>
        <v xml:space="preserve"> </v>
      </c>
      <c r="AX140" s="344"/>
      <c r="AY140" s="80" t="str">
        <f t="shared" si="67"/>
        <v xml:space="preserve"> </v>
      </c>
      <c r="AZ140" s="88" t="str">
        <f t="shared" si="68"/>
        <v xml:space="preserve"> </v>
      </c>
      <c r="BA140" s="81" t="str">
        <f t="shared" si="69"/>
        <v xml:space="preserve"> </v>
      </c>
      <c r="BB140" s="345"/>
      <c r="BC140" s="210" t="str">
        <f t="shared" si="70"/>
        <v xml:space="preserve"> </v>
      </c>
      <c r="BD140" s="211" t="str">
        <f t="shared" si="71"/>
        <v xml:space="preserve"> </v>
      </c>
      <c r="BE140" s="212" t="str">
        <f t="shared" si="72"/>
        <v xml:space="preserve"> </v>
      </c>
      <c r="BF140" s="346"/>
      <c r="BG140" s="82" t="str">
        <f t="shared" si="73"/>
        <v xml:space="preserve"> </v>
      </c>
      <c r="BH140" s="89" t="str">
        <f t="shared" si="74"/>
        <v xml:space="preserve"> </v>
      </c>
      <c r="BI140" s="83" t="str">
        <f t="shared" si="75"/>
        <v xml:space="preserve"> </v>
      </c>
      <c r="BJ140" s="345"/>
      <c r="BK140" s="236" t="str">
        <f t="shared" si="76"/>
        <v xml:space="preserve"> </v>
      </c>
      <c r="BL140" s="237" t="str">
        <f t="shared" si="77"/>
        <v xml:space="preserve"> </v>
      </c>
      <c r="BM140" s="238" t="str">
        <f t="shared" si="78"/>
        <v xml:space="preserve"> </v>
      </c>
      <c r="BN140" s="345"/>
      <c r="BO140" s="27"/>
      <c r="BQ140" s="99" t="str">
        <f t="shared" si="84"/>
        <v xml:space="preserve"> </v>
      </c>
      <c r="BR140" s="99" t="str">
        <f t="shared" si="84"/>
        <v xml:space="preserve"> </v>
      </c>
      <c r="BS140" s="99" t="str">
        <f t="shared" si="84"/>
        <v xml:space="preserve"> </v>
      </c>
      <c r="BU140" s="99" t="str">
        <f t="shared" si="81"/>
        <v xml:space="preserve"> </v>
      </c>
      <c r="BV140" s="99" t="str">
        <f t="shared" si="85"/>
        <v xml:space="preserve"> </v>
      </c>
      <c r="BW140" s="99" t="str">
        <f t="shared" si="85"/>
        <v xml:space="preserve"> </v>
      </c>
      <c r="BY140" s="22"/>
      <c r="CI140" s="28"/>
    </row>
    <row r="141" spans="1:87" s="26" customFormat="1" ht="24.95" customHeight="1" x14ac:dyDescent="0.25">
      <c r="A141" s="24"/>
      <c r="B141" s="338"/>
      <c r="C141" s="560"/>
      <c r="D141" s="561"/>
      <c r="E141" s="561"/>
      <c r="F141" s="562"/>
      <c r="G141" s="349"/>
      <c r="H141" s="349"/>
      <c r="I141" s="349"/>
      <c r="J141" s="349"/>
      <c r="K141" s="349"/>
      <c r="L141" s="349"/>
      <c r="M141" s="349"/>
      <c r="N141" s="349"/>
      <c r="O141" s="349"/>
      <c r="P141" s="349"/>
      <c r="Q141" s="349"/>
      <c r="R141" s="349"/>
      <c r="S141" s="349"/>
      <c r="T141" s="349"/>
      <c r="U141" s="188"/>
      <c r="V141" s="347" t="str">
        <f t="shared" si="50"/>
        <v xml:space="preserve"> </v>
      </c>
      <c r="W141" s="347" t="str">
        <f t="shared" si="51"/>
        <v xml:space="preserve"> </v>
      </c>
      <c r="X141" s="347" t="str">
        <f t="shared" si="52"/>
        <v xml:space="preserve"> </v>
      </c>
      <c r="Y141" s="347" t="str">
        <f t="shared" si="53"/>
        <v xml:space="preserve"> </v>
      </c>
      <c r="Z141" s="347" t="str">
        <f t="shared" si="54"/>
        <v xml:space="preserve"> </v>
      </c>
      <c r="AA141" s="347" t="str">
        <f t="shared" si="55"/>
        <v xml:space="preserve"> </v>
      </c>
      <c r="AB141" s="97" t="str">
        <f t="shared" si="56"/>
        <v xml:space="preserve"> </v>
      </c>
      <c r="AC141" s="349"/>
      <c r="AD141" s="349"/>
      <c r="AE141" s="349"/>
      <c r="AF141" s="349"/>
      <c r="AG141" s="349"/>
      <c r="AH141" s="349"/>
      <c r="AI141" s="349"/>
      <c r="AJ141" s="21"/>
      <c r="AK141" s="24"/>
      <c r="AL141" s="97" t="str">
        <f t="shared" si="57"/>
        <v xml:space="preserve"> </v>
      </c>
      <c r="AM141" s="69" t="str">
        <f t="shared" si="58"/>
        <v xml:space="preserve"> </v>
      </c>
      <c r="AN141" s="85" t="str">
        <f t="shared" si="59"/>
        <v xml:space="preserve"> </v>
      </c>
      <c r="AO141" s="70" t="str">
        <f t="shared" si="60"/>
        <v xml:space="preserve"> </v>
      </c>
      <c r="AP141" s="342"/>
      <c r="AQ141" s="214" t="str">
        <f t="shared" si="61"/>
        <v xml:space="preserve"> </v>
      </c>
      <c r="AR141" s="215" t="str">
        <f t="shared" si="62"/>
        <v xml:space="preserve"> </v>
      </c>
      <c r="AS141" s="216" t="str">
        <f t="shared" si="63"/>
        <v xml:space="preserve"> </v>
      </c>
      <c r="AT141" s="343"/>
      <c r="AU141" s="78" t="str">
        <f t="shared" si="64"/>
        <v xml:space="preserve"> </v>
      </c>
      <c r="AV141" s="87" t="str">
        <f t="shared" si="65"/>
        <v xml:space="preserve"> </v>
      </c>
      <c r="AW141" s="79" t="str">
        <f t="shared" si="66"/>
        <v xml:space="preserve"> </v>
      </c>
      <c r="AX141" s="344"/>
      <c r="AY141" s="80" t="str">
        <f t="shared" si="67"/>
        <v xml:space="preserve"> </v>
      </c>
      <c r="AZ141" s="88" t="str">
        <f t="shared" si="68"/>
        <v xml:space="preserve"> </v>
      </c>
      <c r="BA141" s="81" t="str">
        <f t="shared" si="69"/>
        <v xml:space="preserve"> </v>
      </c>
      <c r="BB141" s="345"/>
      <c r="BC141" s="210" t="str">
        <f t="shared" si="70"/>
        <v xml:space="preserve"> </v>
      </c>
      <c r="BD141" s="211" t="str">
        <f t="shared" si="71"/>
        <v xml:space="preserve"> </v>
      </c>
      <c r="BE141" s="212" t="str">
        <f t="shared" si="72"/>
        <v xml:space="preserve"> </v>
      </c>
      <c r="BF141" s="346"/>
      <c r="BG141" s="82" t="str">
        <f t="shared" si="73"/>
        <v xml:space="preserve"> </v>
      </c>
      <c r="BH141" s="89" t="str">
        <f t="shared" si="74"/>
        <v xml:space="preserve"> </v>
      </c>
      <c r="BI141" s="83" t="str">
        <f t="shared" si="75"/>
        <v xml:space="preserve"> </v>
      </c>
      <c r="BJ141" s="345"/>
      <c r="BK141" s="236" t="str">
        <f t="shared" si="76"/>
        <v xml:space="preserve"> </v>
      </c>
      <c r="BL141" s="237" t="str">
        <f t="shared" si="77"/>
        <v xml:space="preserve"> </v>
      </c>
      <c r="BM141" s="238" t="str">
        <f t="shared" si="78"/>
        <v xml:space="preserve"> </v>
      </c>
      <c r="BN141" s="345"/>
      <c r="BO141" s="27"/>
      <c r="BQ141" s="99" t="str">
        <f t="shared" si="84"/>
        <v xml:space="preserve"> </v>
      </c>
      <c r="BR141" s="99" t="str">
        <f t="shared" si="84"/>
        <v xml:space="preserve"> </v>
      </c>
      <c r="BS141" s="99" t="str">
        <f t="shared" si="84"/>
        <v xml:space="preserve"> </v>
      </c>
      <c r="BU141" s="99" t="str">
        <f t="shared" si="81"/>
        <v xml:space="preserve"> </v>
      </c>
      <c r="BV141" s="99" t="str">
        <f t="shared" si="85"/>
        <v xml:space="preserve"> </v>
      </c>
      <c r="BW141" s="99" t="str">
        <f t="shared" si="85"/>
        <v xml:space="preserve"> </v>
      </c>
      <c r="BY141" s="22"/>
      <c r="CI141" s="28"/>
    </row>
    <row r="142" spans="1:87" s="26" customFormat="1" ht="24.95" customHeight="1" x14ac:dyDescent="0.25">
      <c r="A142" s="24"/>
      <c r="B142" s="338"/>
      <c r="C142" s="560"/>
      <c r="D142" s="561"/>
      <c r="E142" s="561"/>
      <c r="F142" s="562"/>
      <c r="G142" s="349"/>
      <c r="H142" s="349"/>
      <c r="I142" s="349"/>
      <c r="J142" s="349"/>
      <c r="K142" s="349"/>
      <c r="L142" s="349"/>
      <c r="M142" s="349"/>
      <c r="N142" s="349"/>
      <c r="O142" s="349"/>
      <c r="P142" s="349"/>
      <c r="Q142" s="349"/>
      <c r="R142" s="349"/>
      <c r="S142" s="349"/>
      <c r="T142" s="349"/>
      <c r="U142" s="188"/>
      <c r="V142" s="347" t="str">
        <f t="shared" ref="V142:V150" si="86">+IF((G142)=0," ",IF((G142)&gt;0,G142))</f>
        <v xml:space="preserve"> </v>
      </c>
      <c r="W142" s="347" t="str">
        <f t="shared" ref="W142:W150" si="87">+IF((H142)=0," ",IF((H142)&gt;0,H142))</f>
        <v xml:space="preserve"> </v>
      </c>
      <c r="X142" s="347" t="str">
        <f t="shared" ref="X142:X150" si="88">+IF((I142)=0," ",IF((I142)&gt;0,I142))</f>
        <v xml:space="preserve"> </v>
      </c>
      <c r="Y142" s="347" t="str">
        <f t="shared" ref="Y142:Y150" si="89">+IF((J142)=0," ",IF((J142)&gt;0,J142))</f>
        <v xml:space="preserve"> </v>
      </c>
      <c r="Z142" s="347" t="str">
        <f t="shared" ref="Z142:Z150" si="90">+IF((K142)=0," ",IF((K142)&gt;0,K142))</f>
        <v xml:space="preserve"> </v>
      </c>
      <c r="AA142" s="347" t="str">
        <f t="shared" ref="AA142:AA150" si="91">+IF((L142)=0," ",IF((L142)&gt;0,L142))</f>
        <v xml:space="preserve"> </v>
      </c>
      <c r="AB142" s="97" t="str">
        <f t="shared" ref="AB142:AB150" si="92">+IF((M142)=0," ",IF((M142)&gt;0,M142))</f>
        <v xml:space="preserve"> </v>
      </c>
      <c r="AC142" s="349"/>
      <c r="AD142" s="349"/>
      <c r="AE142" s="349"/>
      <c r="AF142" s="349"/>
      <c r="AG142" s="349"/>
      <c r="AH142" s="349"/>
      <c r="AI142" s="349"/>
      <c r="AJ142" s="21"/>
      <c r="AK142" s="24"/>
      <c r="AL142" s="97" t="str">
        <f t="shared" ref="AL142:AL150" si="93">+IF((AB142)=0," ",IF((AB142)&gt;0,AB142))</f>
        <v xml:space="preserve"> </v>
      </c>
      <c r="AM142" s="69" t="str">
        <f t="shared" ref="AM142:AM150" si="94">+IF((AC142-N142)=0," ",IF((AC142-N142)&lt;0,(AC142-N142)*-1,(AC142-N142)))</f>
        <v xml:space="preserve"> </v>
      </c>
      <c r="AN142" s="85" t="str">
        <f t="shared" ref="AN142:AN150" si="95">+IF((AC142-N142)=0," ",IF((AC142-N142)&lt;-1,"Servidores excedentes",IF((AC142-N142)=1,"Servidor requerido",IF((AC142-N142)=-1,"Servidor excedente",IF((AC142-N142)&gt;1,"Servidores requeridos","")))))</f>
        <v xml:space="preserve"> </v>
      </c>
      <c r="AO142" s="70" t="str">
        <f t="shared" ref="AO142:AO150" si="96">IF(OR(AN142="Servidor excedente",AN142="Servidores excedentes"),"ñ",IF(OR(AN142="Servidores requeridos",AN142="Servidor requerido"),"ò"," "))</f>
        <v xml:space="preserve"> </v>
      </c>
      <c r="AP142" s="342"/>
      <c r="AQ142" s="214" t="str">
        <f t="shared" ref="AQ142:AQ150" si="97">IF((AD142-O142)=0," ",IF((AD142-O142)&lt;0,(AD142-O142)*-1,(AD142-O142)))</f>
        <v xml:space="preserve"> </v>
      </c>
      <c r="AR142" s="215" t="str">
        <f t="shared" ref="AR142:AR150" si="98">+IF((AD142-O142)=0," ",IF((AD142-O142)&lt;-1,"Servidores excedentes",IF((AD142-O142)=1,"Servidor requerido",IF((AD142-O142)=-1,"Servidor excedente",IF((AD142-O142)&gt;1,"Servidores requeridos","")))))</f>
        <v xml:space="preserve"> </v>
      </c>
      <c r="AS142" s="216" t="str">
        <f t="shared" ref="AS142:AS150" si="99">IF(OR(AR142="Servidor excedente",AR142="Servidores excedentes"),"ñ",IF(OR(AR142="Servidores requeridos",AR142="Servidor requerido"),"ò"," "))</f>
        <v xml:space="preserve"> </v>
      </c>
      <c r="AT142" s="343"/>
      <c r="AU142" s="78" t="str">
        <f t="shared" ref="AU142:AU150" si="100">IF((AE142-P142)=0," ",IF((AE142-P142)&lt;0,(AE142-P142)*-1,(AE142-P142)))</f>
        <v xml:space="preserve"> </v>
      </c>
      <c r="AV142" s="87" t="str">
        <f t="shared" ref="AV142:AV150" si="101">+IF((AE142-P142)=0," ", IF((AE142-P142)=-1,"Servidor excedente",IF((AE142-P142)&lt;-1,"Servidores excedentes", IF((AE142-P142)=1,"Servidor requerido", IF((AE142-P142)&gt;1,"Servidores requeridos","")))))</f>
        <v xml:space="preserve"> </v>
      </c>
      <c r="AW142" s="79" t="str">
        <f t="shared" ref="AW142:AW150" si="102">IF(OR(AV142="Servidor excedente",AV142="Servidores excedentes"),"ñ",IF(OR(AV142="Servidores requeridos",AV142="Servidor requerido"),"ò"," "))</f>
        <v xml:space="preserve"> </v>
      </c>
      <c r="AX142" s="344"/>
      <c r="AY142" s="80" t="str">
        <f t="shared" ref="AY142:AY150" si="103">IF((AF142-Q142)=0," ",IF((AF142-Q142)&lt;0,(AF142-Q142)*-1,(AF142-Q142)))</f>
        <v xml:space="preserve"> </v>
      </c>
      <c r="AZ142" s="88" t="str">
        <f t="shared" ref="AZ142:AZ150" si="104">+IF((AF142-Q142)=0," ",IF((AF142-Q142)=1,"Servidor requerido",IF((AF142-Q142)&gt;1,"Servidores requeridos",IF((AF142-Q142)=-1,"Servidor excedente",IF((AF142-Q142)&lt;-1,"Servidores excedentes","")))))</f>
        <v xml:space="preserve"> </v>
      </c>
      <c r="BA142" s="81" t="str">
        <f t="shared" ref="BA142:BA150" si="105">IF(OR(AZ142="Servidor excedente",AZ142="Servidores excedentes"),"ñ",IF(OR(AZ142="Servidores requeridos",AZ142="Servidor requerido"),"ò"," "))</f>
        <v xml:space="preserve"> </v>
      </c>
      <c r="BB142" s="345"/>
      <c r="BC142" s="210" t="str">
        <f t="shared" ref="BC142:BC150" si="106">IF((AG142-R142)=0," ",IF((AG142-R142)&lt;0,(AG142-R142)*-1,(AG142-R142)))</f>
        <v xml:space="preserve"> </v>
      </c>
      <c r="BD142" s="211" t="str">
        <f t="shared" ref="BD142:BD150" si="107">+IF((AG142-R142)=0," ",IF((AG142-R142)=1,"Servidor requerido",IF((AG142-R142)&gt;1,"Servidores requeridos",IF((AG142-R142)=-1,"Servidor excedente",IF((AG142-R142)&lt;-1,"Servidores excedentes","")))))</f>
        <v xml:space="preserve"> </v>
      </c>
      <c r="BE142" s="212" t="str">
        <f t="shared" ref="BE142:BE150" si="108">IF(OR(BD142="Servidor excedente",BD142="Servidores excedentes"),"ñ",IF(OR(BD142="Servidores requeridos",BD142="Servidor requerido"),"ò"," "))</f>
        <v xml:space="preserve"> </v>
      </c>
      <c r="BF142" s="346"/>
      <c r="BG142" s="82" t="str">
        <f t="shared" ref="BG142:BG150" si="109">IF((AH142-S142)=0," ",IF((AH142-S142)&lt;0,(AH142-S142)*-1,(AH142-S142)))</f>
        <v xml:space="preserve"> </v>
      </c>
      <c r="BH142" s="89" t="str">
        <f t="shared" ref="BH142:BH150" si="110">+IF((AH142-S142)=0," ",IF((AH142-S142)=1,"Servidor requerido",IF((AH142-S142)&gt;1,"Servidores requeridos",IF((AH142-S142)=-1,"Servidor excedente",IF((AH142-S142)&lt;-1,"Servidores excedentes","")))))</f>
        <v xml:space="preserve"> </v>
      </c>
      <c r="BI142" s="83" t="str">
        <f t="shared" ref="BI142:BI150" si="111">IF(OR(BH142="Servidor excedente",BH142="Servidores excedentes"),"ñ",IF(OR(BH142="Servidores requeridos",BH142="Servidor requerido"),"ò"," "))</f>
        <v xml:space="preserve"> </v>
      </c>
      <c r="BJ142" s="345"/>
      <c r="BK142" s="236" t="str">
        <f t="shared" ref="BK142:BK150" si="112">IF((AI142-T142)=0," ",IF((AI142-T142)&lt;0,(AI142-T142)*-1,(AI142-T142)))</f>
        <v xml:space="preserve"> </v>
      </c>
      <c r="BL142" s="237" t="str">
        <f t="shared" ref="BL142:BL150" si="113">+IF((AI142-T142)=0," ",IF((AI142-T142)=1,"Servidor requerido",IF((AI142-T142)&gt;1,"Servidores requeridos",IF((AI142-T142)=-1,"Servidor excedente",IF((AI142-T142)&lt;-1,"Servidores excedentes","")))))</f>
        <v xml:space="preserve"> </v>
      </c>
      <c r="BM142" s="238" t="str">
        <f t="shared" ref="BM142:BM150" si="114">IF(OR(BL142="Servidor excedente",BL142="Servidores excedentes"),"ñ",IF(OR(BL142="Servidores requeridos",BL142="Servidor requerido"),"ò"," "))</f>
        <v xml:space="preserve"> </v>
      </c>
      <c r="BN142" s="345"/>
      <c r="BO142" s="27"/>
      <c r="BQ142" s="99" t="str">
        <f t="shared" si="84"/>
        <v xml:space="preserve"> </v>
      </c>
      <c r="BR142" s="99" t="str">
        <f t="shared" si="84"/>
        <v xml:space="preserve"> </v>
      </c>
      <c r="BS142" s="99" t="str">
        <f t="shared" si="84"/>
        <v xml:space="preserve"> </v>
      </c>
      <c r="BU142" s="99" t="str">
        <f t="shared" si="81"/>
        <v xml:space="preserve"> </v>
      </c>
      <c r="BV142" s="99" t="str">
        <f t="shared" si="85"/>
        <v xml:space="preserve"> </v>
      </c>
      <c r="BW142" s="99" t="str">
        <f t="shared" si="85"/>
        <v xml:space="preserve"> </v>
      </c>
      <c r="BY142" s="22"/>
      <c r="CI142" s="28"/>
    </row>
    <row r="143" spans="1:87" s="26" customFormat="1" ht="24.95" customHeight="1" x14ac:dyDescent="0.25">
      <c r="A143" s="24"/>
      <c r="B143" s="338"/>
      <c r="C143" s="560"/>
      <c r="D143" s="561"/>
      <c r="E143" s="561"/>
      <c r="F143" s="562"/>
      <c r="G143" s="349"/>
      <c r="H143" s="349"/>
      <c r="I143" s="349"/>
      <c r="J143" s="349"/>
      <c r="K143" s="349"/>
      <c r="L143" s="349"/>
      <c r="M143" s="349"/>
      <c r="N143" s="349"/>
      <c r="O143" s="349"/>
      <c r="P143" s="349"/>
      <c r="Q143" s="349"/>
      <c r="R143" s="349"/>
      <c r="S143" s="349"/>
      <c r="T143" s="349"/>
      <c r="U143" s="188"/>
      <c r="V143" s="347" t="str">
        <f t="shared" si="86"/>
        <v xml:space="preserve"> </v>
      </c>
      <c r="W143" s="347" t="str">
        <f t="shared" si="87"/>
        <v xml:space="preserve"> </v>
      </c>
      <c r="X143" s="347" t="str">
        <f t="shared" si="88"/>
        <v xml:space="preserve"> </v>
      </c>
      <c r="Y143" s="347" t="str">
        <f t="shared" si="89"/>
        <v xml:space="preserve"> </v>
      </c>
      <c r="Z143" s="347" t="str">
        <f t="shared" si="90"/>
        <v xml:space="preserve"> </v>
      </c>
      <c r="AA143" s="347" t="str">
        <f t="shared" si="91"/>
        <v xml:space="preserve"> </v>
      </c>
      <c r="AB143" s="97" t="str">
        <f t="shared" si="92"/>
        <v xml:space="preserve"> </v>
      </c>
      <c r="AC143" s="349"/>
      <c r="AD143" s="349"/>
      <c r="AE143" s="349"/>
      <c r="AF143" s="349"/>
      <c r="AG143" s="349"/>
      <c r="AH143" s="349"/>
      <c r="AI143" s="349"/>
      <c r="AJ143" s="21"/>
      <c r="AK143" s="24"/>
      <c r="AL143" s="97" t="str">
        <f t="shared" si="93"/>
        <v xml:space="preserve"> </v>
      </c>
      <c r="AM143" s="69" t="str">
        <f t="shared" si="94"/>
        <v xml:space="preserve"> </v>
      </c>
      <c r="AN143" s="85" t="str">
        <f t="shared" si="95"/>
        <v xml:space="preserve"> </v>
      </c>
      <c r="AO143" s="70" t="str">
        <f t="shared" si="96"/>
        <v xml:space="preserve"> </v>
      </c>
      <c r="AP143" s="342"/>
      <c r="AQ143" s="214" t="str">
        <f t="shared" si="97"/>
        <v xml:space="preserve"> </v>
      </c>
      <c r="AR143" s="215" t="str">
        <f t="shared" si="98"/>
        <v xml:space="preserve"> </v>
      </c>
      <c r="AS143" s="216" t="str">
        <f t="shared" si="99"/>
        <v xml:space="preserve"> </v>
      </c>
      <c r="AT143" s="343"/>
      <c r="AU143" s="78" t="str">
        <f t="shared" si="100"/>
        <v xml:space="preserve"> </v>
      </c>
      <c r="AV143" s="87" t="str">
        <f t="shared" si="101"/>
        <v xml:space="preserve"> </v>
      </c>
      <c r="AW143" s="79" t="str">
        <f t="shared" si="102"/>
        <v xml:space="preserve"> </v>
      </c>
      <c r="AX143" s="344"/>
      <c r="AY143" s="80" t="str">
        <f t="shared" si="103"/>
        <v xml:space="preserve"> </v>
      </c>
      <c r="AZ143" s="88" t="str">
        <f t="shared" si="104"/>
        <v xml:space="preserve"> </v>
      </c>
      <c r="BA143" s="81" t="str">
        <f t="shared" si="105"/>
        <v xml:space="preserve"> </v>
      </c>
      <c r="BB143" s="345"/>
      <c r="BC143" s="210" t="str">
        <f t="shared" si="106"/>
        <v xml:space="preserve"> </v>
      </c>
      <c r="BD143" s="211" t="str">
        <f t="shared" si="107"/>
        <v xml:space="preserve"> </v>
      </c>
      <c r="BE143" s="212" t="str">
        <f t="shared" si="108"/>
        <v xml:space="preserve"> </v>
      </c>
      <c r="BF143" s="346"/>
      <c r="BG143" s="82" t="str">
        <f t="shared" si="109"/>
        <v xml:space="preserve"> </v>
      </c>
      <c r="BH143" s="89" t="str">
        <f t="shared" si="110"/>
        <v xml:space="preserve"> </v>
      </c>
      <c r="BI143" s="83" t="str">
        <f t="shared" si="111"/>
        <v xml:space="preserve"> </v>
      </c>
      <c r="BJ143" s="345"/>
      <c r="BK143" s="236" t="str">
        <f t="shared" si="112"/>
        <v xml:space="preserve"> </v>
      </c>
      <c r="BL143" s="237" t="str">
        <f t="shared" si="113"/>
        <v xml:space="preserve"> </v>
      </c>
      <c r="BM143" s="238" t="str">
        <f t="shared" si="114"/>
        <v xml:space="preserve"> </v>
      </c>
      <c r="BN143" s="345"/>
      <c r="BO143" s="27"/>
      <c r="BQ143" s="99" t="str">
        <f t="shared" si="84"/>
        <v xml:space="preserve"> </v>
      </c>
      <c r="BR143" s="99" t="str">
        <f t="shared" si="84"/>
        <v xml:space="preserve"> </v>
      </c>
      <c r="BS143" s="99" t="str">
        <f t="shared" si="84"/>
        <v xml:space="preserve"> </v>
      </c>
      <c r="BU143" s="99" t="str">
        <f t="shared" si="81"/>
        <v xml:space="preserve"> </v>
      </c>
      <c r="BV143" s="99" t="str">
        <f t="shared" si="85"/>
        <v xml:space="preserve"> </v>
      </c>
      <c r="BW143" s="99" t="str">
        <f t="shared" si="85"/>
        <v xml:space="preserve"> </v>
      </c>
      <c r="BY143" s="22"/>
      <c r="CI143" s="28"/>
    </row>
    <row r="144" spans="1:87" s="26" customFormat="1" ht="24.95" customHeight="1" x14ac:dyDescent="0.25">
      <c r="A144" s="24"/>
      <c r="B144" s="338"/>
      <c r="C144" s="560"/>
      <c r="D144" s="561"/>
      <c r="E144" s="561"/>
      <c r="F144" s="562"/>
      <c r="G144" s="349"/>
      <c r="H144" s="349"/>
      <c r="I144" s="349"/>
      <c r="J144" s="349"/>
      <c r="K144" s="349"/>
      <c r="L144" s="349"/>
      <c r="M144" s="349"/>
      <c r="N144" s="349"/>
      <c r="O144" s="349"/>
      <c r="P144" s="349"/>
      <c r="Q144" s="349"/>
      <c r="R144" s="349"/>
      <c r="S144" s="349"/>
      <c r="T144" s="349"/>
      <c r="U144" s="188"/>
      <c r="V144" s="347" t="str">
        <f t="shared" si="86"/>
        <v xml:space="preserve"> </v>
      </c>
      <c r="W144" s="347" t="str">
        <f t="shared" si="87"/>
        <v xml:space="preserve"> </v>
      </c>
      <c r="X144" s="347" t="str">
        <f t="shared" si="88"/>
        <v xml:space="preserve"> </v>
      </c>
      <c r="Y144" s="347" t="str">
        <f t="shared" si="89"/>
        <v xml:space="preserve"> </v>
      </c>
      <c r="Z144" s="347" t="str">
        <f t="shared" si="90"/>
        <v xml:space="preserve"> </v>
      </c>
      <c r="AA144" s="347" t="str">
        <f t="shared" si="91"/>
        <v xml:space="preserve"> </v>
      </c>
      <c r="AB144" s="97" t="str">
        <f t="shared" si="92"/>
        <v xml:space="preserve"> </v>
      </c>
      <c r="AC144" s="349"/>
      <c r="AD144" s="349"/>
      <c r="AE144" s="349"/>
      <c r="AF144" s="349"/>
      <c r="AG144" s="349"/>
      <c r="AH144" s="349"/>
      <c r="AI144" s="349"/>
      <c r="AJ144" s="21"/>
      <c r="AK144" s="24"/>
      <c r="AL144" s="97" t="str">
        <f t="shared" si="93"/>
        <v xml:space="preserve"> </v>
      </c>
      <c r="AM144" s="69" t="str">
        <f t="shared" si="94"/>
        <v xml:space="preserve"> </v>
      </c>
      <c r="AN144" s="85" t="str">
        <f t="shared" si="95"/>
        <v xml:space="preserve"> </v>
      </c>
      <c r="AO144" s="70" t="str">
        <f t="shared" si="96"/>
        <v xml:space="preserve"> </v>
      </c>
      <c r="AP144" s="342"/>
      <c r="AQ144" s="214" t="str">
        <f t="shared" si="97"/>
        <v xml:space="preserve"> </v>
      </c>
      <c r="AR144" s="215" t="str">
        <f t="shared" si="98"/>
        <v xml:space="preserve"> </v>
      </c>
      <c r="AS144" s="216" t="str">
        <f t="shared" si="99"/>
        <v xml:space="preserve"> </v>
      </c>
      <c r="AT144" s="343"/>
      <c r="AU144" s="78" t="str">
        <f t="shared" si="100"/>
        <v xml:space="preserve"> </v>
      </c>
      <c r="AV144" s="87" t="str">
        <f t="shared" si="101"/>
        <v xml:space="preserve"> </v>
      </c>
      <c r="AW144" s="79" t="str">
        <f t="shared" si="102"/>
        <v xml:space="preserve"> </v>
      </c>
      <c r="AX144" s="344"/>
      <c r="AY144" s="80" t="str">
        <f t="shared" si="103"/>
        <v xml:space="preserve"> </v>
      </c>
      <c r="AZ144" s="88" t="str">
        <f t="shared" si="104"/>
        <v xml:space="preserve"> </v>
      </c>
      <c r="BA144" s="81" t="str">
        <f t="shared" si="105"/>
        <v xml:space="preserve"> </v>
      </c>
      <c r="BB144" s="345"/>
      <c r="BC144" s="210" t="str">
        <f t="shared" si="106"/>
        <v xml:space="preserve"> </v>
      </c>
      <c r="BD144" s="211" t="str">
        <f t="shared" si="107"/>
        <v xml:space="preserve"> </v>
      </c>
      <c r="BE144" s="212" t="str">
        <f t="shared" si="108"/>
        <v xml:space="preserve"> </v>
      </c>
      <c r="BF144" s="346"/>
      <c r="BG144" s="82" t="str">
        <f t="shared" si="109"/>
        <v xml:space="preserve"> </v>
      </c>
      <c r="BH144" s="89" t="str">
        <f t="shared" si="110"/>
        <v xml:space="preserve"> </v>
      </c>
      <c r="BI144" s="83" t="str">
        <f t="shared" si="111"/>
        <v xml:space="preserve"> </v>
      </c>
      <c r="BJ144" s="345"/>
      <c r="BK144" s="236" t="str">
        <f t="shared" si="112"/>
        <v xml:space="preserve"> </v>
      </c>
      <c r="BL144" s="237" t="str">
        <f t="shared" si="113"/>
        <v xml:space="preserve"> </v>
      </c>
      <c r="BM144" s="238" t="str">
        <f t="shared" si="114"/>
        <v xml:space="preserve"> </v>
      </c>
      <c r="BN144" s="345"/>
      <c r="BO144" s="27"/>
      <c r="BQ144" s="99" t="str">
        <f t="shared" si="84"/>
        <v xml:space="preserve"> </v>
      </c>
      <c r="BR144" s="99" t="str">
        <f t="shared" si="84"/>
        <v xml:space="preserve"> </v>
      </c>
      <c r="BS144" s="99" t="str">
        <f t="shared" si="84"/>
        <v xml:space="preserve"> </v>
      </c>
      <c r="BU144" s="99" t="str">
        <f t="shared" si="81"/>
        <v xml:space="preserve"> </v>
      </c>
      <c r="BV144" s="99" t="str">
        <f t="shared" si="85"/>
        <v xml:space="preserve"> </v>
      </c>
      <c r="BW144" s="99" t="str">
        <f t="shared" si="85"/>
        <v xml:space="preserve"> </v>
      </c>
      <c r="BY144" s="22"/>
      <c r="CI144" s="28"/>
    </row>
    <row r="145" spans="1:88" s="26" customFormat="1" ht="24.95" customHeight="1" x14ac:dyDescent="0.25">
      <c r="A145" s="24"/>
      <c r="B145" s="338"/>
      <c r="C145" s="560"/>
      <c r="D145" s="561"/>
      <c r="E145" s="561"/>
      <c r="F145" s="562"/>
      <c r="G145" s="349"/>
      <c r="H145" s="349"/>
      <c r="I145" s="349"/>
      <c r="J145" s="349"/>
      <c r="K145" s="349"/>
      <c r="L145" s="349"/>
      <c r="M145" s="349"/>
      <c r="N145" s="349"/>
      <c r="O145" s="349"/>
      <c r="P145" s="349"/>
      <c r="Q145" s="349"/>
      <c r="R145" s="349"/>
      <c r="S145" s="349"/>
      <c r="T145" s="349"/>
      <c r="U145" s="188"/>
      <c r="V145" s="347" t="str">
        <f t="shared" si="86"/>
        <v xml:space="preserve"> </v>
      </c>
      <c r="W145" s="347" t="str">
        <f t="shared" si="87"/>
        <v xml:space="preserve"> </v>
      </c>
      <c r="X145" s="347" t="str">
        <f t="shared" si="88"/>
        <v xml:space="preserve"> </v>
      </c>
      <c r="Y145" s="347" t="str">
        <f t="shared" si="89"/>
        <v xml:space="preserve"> </v>
      </c>
      <c r="Z145" s="347" t="str">
        <f t="shared" si="90"/>
        <v xml:space="preserve"> </v>
      </c>
      <c r="AA145" s="347" t="str">
        <f t="shared" si="91"/>
        <v xml:space="preserve"> </v>
      </c>
      <c r="AB145" s="97" t="str">
        <f t="shared" si="92"/>
        <v xml:space="preserve"> </v>
      </c>
      <c r="AC145" s="349"/>
      <c r="AD145" s="349"/>
      <c r="AE145" s="349"/>
      <c r="AF145" s="349"/>
      <c r="AG145" s="349"/>
      <c r="AH145" s="349"/>
      <c r="AI145" s="349"/>
      <c r="AJ145" s="21"/>
      <c r="AK145" s="24"/>
      <c r="AL145" s="97" t="str">
        <f t="shared" si="93"/>
        <v xml:space="preserve"> </v>
      </c>
      <c r="AM145" s="69" t="str">
        <f t="shared" si="94"/>
        <v xml:space="preserve"> </v>
      </c>
      <c r="AN145" s="85" t="str">
        <f t="shared" si="95"/>
        <v xml:space="preserve"> </v>
      </c>
      <c r="AO145" s="70" t="str">
        <f t="shared" si="96"/>
        <v xml:space="preserve"> </v>
      </c>
      <c r="AP145" s="342"/>
      <c r="AQ145" s="214" t="str">
        <f t="shared" si="97"/>
        <v xml:space="preserve"> </v>
      </c>
      <c r="AR145" s="215" t="str">
        <f t="shared" si="98"/>
        <v xml:space="preserve"> </v>
      </c>
      <c r="AS145" s="216" t="str">
        <f t="shared" si="99"/>
        <v xml:space="preserve"> </v>
      </c>
      <c r="AT145" s="343"/>
      <c r="AU145" s="78" t="str">
        <f t="shared" si="100"/>
        <v xml:space="preserve"> </v>
      </c>
      <c r="AV145" s="87" t="str">
        <f t="shared" si="101"/>
        <v xml:space="preserve"> </v>
      </c>
      <c r="AW145" s="79" t="str">
        <f t="shared" si="102"/>
        <v xml:space="preserve"> </v>
      </c>
      <c r="AX145" s="344"/>
      <c r="AY145" s="80" t="str">
        <f t="shared" si="103"/>
        <v xml:space="preserve"> </v>
      </c>
      <c r="AZ145" s="88" t="str">
        <f t="shared" si="104"/>
        <v xml:space="preserve"> </v>
      </c>
      <c r="BA145" s="81" t="str">
        <f t="shared" si="105"/>
        <v xml:space="preserve"> </v>
      </c>
      <c r="BB145" s="345"/>
      <c r="BC145" s="210" t="str">
        <f t="shared" si="106"/>
        <v xml:space="preserve"> </v>
      </c>
      <c r="BD145" s="211" t="str">
        <f t="shared" si="107"/>
        <v xml:space="preserve"> </v>
      </c>
      <c r="BE145" s="212" t="str">
        <f t="shared" si="108"/>
        <v xml:space="preserve"> </v>
      </c>
      <c r="BF145" s="346"/>
      <c r="BG145" s="82" t="str">
        <f t="shared" si="109"/>
        <v xml:space="preserve"> </v>
      </c>
      <c r="BH145" s="89" t="str">
        <f t="shared" si="110"/>
        <v xml:space="preserve"> </v>
      </c>
      <c r="BI145" s="83" t="str">
        <f t="shared" si="111"/>
        <v xml:space="preserve"> </v>
      </c>
      <c r="BJ145" s="345"/>
      <c r="BK145" s="236" t="str">
        <f t="shared" si="112"/>
        <v xml:space="preserve"> </v>
      </c>
      <c r="BL145" s="237" t="str">
        <f t="shared" si="113"/>
        <v xml:space="preserve"> </v>
      </c>
      <c r="BM145" s="238" t="str">
        <f t="shared" si="114"/>
        <v xml:space="preserve"> </v>
      </c>
      <c r="BN145" s="345"/>
      <c r="BO145" s="27"/>
      <c r="BQ145" s="99" t="str">
        <f t="shared" si="84"/>
        <v xml:space="preserve"> </v>
      </c>
      <c r="BR145" s="99" t="str">
        <f t="shared" si="84"/>
        <v xml:space="preserve"> </v>
      </c>
      <c r="BS145" s="99" t="str">
        <f t="shared" si="84"/>
        <v xml:space="preserve"> </v>
      </c>
      <c r="BU145" s="99" t="str">
        <f t="shared" si="81"/>
        <v xml:space="preserve"> </v>
      </c>
      <c r="BV145" s="99" t="str">
        <f t="shared" si="85"/>
        <v xml:space="preserve"> </v>
      </c>
      <c r="BW145" s="99" t="str">
        <f t="shared" si="85"/>
        <v xml:space="preserve"> </v>
      </c>
      <c r="BY145" s="22"/>
      <c r="CI145" s="28"/>
    </row>
    <row r="146" spans="1:88" s="26" customFormat="1" ht="24.95" customHeight="1" x14ac:dyDescent="0.25">
      <c r="A146" s="24"/>
      <c r="B146" s="338"/>
      <c r="C146" s="560"/>
      <c r="D146" s="561"/>
      <c r="E146" s="561"/>
      <c r="F146" s="562"/>
      <c r="G146" s="349"/>
      <c r="H146" s="349"/>
      <c r="I146" s="349"/>
      <c r="J146" s="349"/>
      <c r="K146" s="349"/>
      <c r="L146" s="349"/>
      <c r="M146" s="349"/>
      <c r="N146" s="349"/>
      <c r="O146" s="349"/>
      <c r="P146" s="349"/>
      <c r="Q146" s="349"/>
      <c r="R146" s="349"/>
      <c r="S146" s="349"/>
      <c r="T146" s="349"/>
      <c r="U146" s="188"/>
      <c r="V146" s="347" t="str">
        <f t="shared" si="86"/>
        <v xml:space="preserve"> </v>
      </c>
      <c r="W146" s="347" t="str">
        <f t="shared" si="87"/>
        <v xml:space="preserve"> </v>
      </c>
      <c r="X146" s="347" t="str">
        <f t="shared" si="88"/>
        <v xml:space="preserve"> </v>
      </c>
      <c r="Y146" s="347" t="str">
        <f t="shared" si="89"/>
        <v xml:space="preserve"> </v>
      </c>
      <c r="Z146" s="347" t="str">
        <f t="shared" si="90"/>
        <v xml:space="preserve"> </v>
      </c>
      <c r="AA146" s="347" t="str">
        <f t="shared" si="91"/>
        <v xml:space="preserve"> </v>
      </c>
      <c r="AB146" s="97" t="str">
        <f t="shared" si="92"/>
        <v xml:space="preserve"> </v>
      </c>
      <c r="AC146" s="349"/>
      <c r="AD146" s="349"/>
      <c r="AE146" s="349"/>
      <c r="AF146" s="349"/>
      <c r="AG146" s="349"/>
      <c r="AH146" s="349"/>
      <c r="AI146" s="349"/>
      <c r="AJ146" s="21"/>
      <c r="AK146" s="24"/>
      <c r="AL146" s="97" t="str">
        <f t="shared" si="93"/>
        <v xml:space="preserve"> </v>
      </c>
      <c r="AM146" s="69" t="str">
        <f t="shared" si="94"/>
        <v xml:space="preserve"> </v>
      </c>
      <c r="AN146" s="85" t="str">
        <f t="shared" si="95"/>
        <v xml:space="preserve"> </v>
      </c>
      <c r="AO146" s="70" t="str">
        <f t="shared" si="96"/>
        <v xml:space="preserve"> </v>
      </c>
      <c r="AP146" s="342"/>
      <c r="AQ146" s="214" t="str">
        <f t="shared" si="97"/>
        <v xml:space="preserve"> </v>
      </c>
      <c r="AR146" s="215" t="str">
        <f t="shared" si="98"/>
        <v xml:space="preserve"> </v>
      </c>
      <c r="AS146" s="216" t="str">
        <f t="shared" si="99"/>
        <v xml:space="preserve"> </v>
      </c>
      <c r="AT146" s="343"/>
      <c r="AU146" s="78" t="str">
        <f t="shared" si="100"/>
        <v xml:space="preserve"> </v>
      </c>
      <c r="AV146" s="87" t="str">
        <f t="shared" si="101"/>
        <v xml:space="preserve"> </v>
      </c>
      <c r="AW146" s="79" t="str">
        <f t="shared" si="102"/>
        <v xml:space="preserve"> </v>
      </c>
      <c r="AX146" s="344"/>
      <c r="AY146" s="80" t="str">
        <f t="shared" si="103"/>
        <v xml:space="preserve"> </v>
      </c>
      <c r="AZ146" s="88" t="str">
        <f t="shared" si="104"/>
        <v xml:space="preserve"> </v>
      </c>
      <c r="BA146" s="81" t="str">
        <f t="shared" si="105"/>
        <v xml:space="preserve"> </v>
      </c>
      <c r="BB146" s="345"/>
      <c r="BC146" s="210" t="str">
        <f t="shared" si="106"/>
        <v xml:space="preserve"> </v>
      </c>
      <c r="BD146" s="211" t="str">
        <f t="shared" si="107"/>
        <v xml:space="preserve"> </v>
      </c>
      <c r="BE146" s="212" t="str">
        <f t="shared" si="108"/>
        <v xml:space="preserve"> </v>
      </c>
      <c r="BF146" s="346"/>
      <c r="BG146" s="82" t="str">
        <f t="shared" si="109"/>
        <v xml:space="preserve"> </v>
      </c>
      <c r="BH146" s="89" t="str">
        <f t="shared" si="110"/>
        <v xml:space="preserve"> </v>
      </c>
      <c r="BI146" s="83" t="str">
        <f t="shared" si="111"/>
        <v xml:space="preserve"> </v>
      </c>
      <c r="BJ146" s="345"/>
      <c r="BK146" s="236" t="str">
        <f t="shared" si="112"/>
        <v xml:space="preserve"> </v>
      </c>
      <c r="BL146" s="237" t="str">
        <f t="shared" si="113"/>
        <v xml:space="preserve"> </v>
      </c>
      <c r="BM146" s="238" t="str">
        <f t="shared" si="114"/>
        <v xml:space="preserve"> </v>
      </c>
      <c r="BN146" s="345"/>
      <c r="BO146" s="27"/>
      <c r="BQ146" s="99" t="str">
        <f t="shared" si="84"/>
        <v xml:space="preserve"> </v>
      </c>
      <c r="BR146" s="99" t="str">
        <f t="shared" si="84"/>
        <v xml:space="preserve"> </v>
      </c>
      <c r="BS146" s="99" t="str">
        <f t="shared" si="84"/>
        <v xml:space="preserve"> </v>
      </c>
      <c r="BU146" s="99" t="str">
        <f t="shared" si="81"/>
        <v xml:space="preserve"> </v>
      </c>
      <c r="BV146" s="99" t="str">
        <f t="shared" si="85"/>
        <v xml:space="preserve"> </v>
      </c>
      <c r="BW146" s="99" t="str">
        <f t="shared" si="85"/>
        <v xml:space="preserve"> </v>
      </c>
      <c r="BY146" s="22"/>
      <c r="CI146" s="28"/>
    </row>
    <row r="147" spans="1:88" s="26" customFormat="1" ht="24.95" customHeight="1" x14ac:dyDescent="0.25">
      <c r="A147" s="24"/>
      <c r="B147" s="338"/>
      <c r="C147" s="560"/>
      <c r="D147" s="561"/>
      <c r="E147" s="561"/>
      <c r="F147" s="562"/>
      <c r="G147" s="349"/>
      <c r="H147" s="349"/>
      <c r="I147" s="349"/>
      <c r="J147" s="349"/>
      <c r="K147" s="349"/>
      <c r="L147" s="349"/>
      <c r="M147" s="349"/>
      <c r="N147" s="349"/>
      <c r="O147" s="349"/>
      <c r="P147" s="349"/>
      <c r="Q147" s="349"/>
      <c r="R147" s="349"/>
      <c r="S147" s="349"/>
      <c r="T147" s="349"/>
      <c r="U147" s="188"/>
      <c r="V147" s="347" t="str">
        <f t="shared" si="86"/>
        <v xml:space="preserve"> </v>
      </c>
      <c r="W147" s="347" t="str">
        <f t="shared" si="87"/>
        <v xml:space="preserve"> </v>
      </c>
      <c r="X147" s="347" t="str">
        <f t="shared" si="88"/>
        <v xml:space="preserve"> </v>
      </c>
      <c r="Y147" s="347" t="str">
        <f t="shared" si="89"/>
        <v xml:space="preserve"> </v>
      </c>
      <c r="Z147" s="347" t="str">
        <f t="shared" si="90"/>
        <v xml:space="preserve"> </v>
      </c>
      <c r="AA147" s="347" t="str">
        <f t="shared" si="91"/>
        <v xml:space="preserve"> </v>
      </c>
      <c r="AB147" s="97" t="str">
        <f t="shared" si="92"/>
        <v xml:space="preserve"> </v>
      </c>
      <c r="AC147" s="349"/>
      <c r="AD147" s="349"/>
      <c r="AE147" s="349"/>
      <c r="AF147" s="349"/>
      <c r="AG147" s="349"/>
      <c r="AH147" s="349"/>
      <c r="AI147" s="349"/>
      <c r="AJ147" s="21"/>
      <c r="AK147" s="24"/>
      <c r="AL147" s="97" t="str">
        <f t="shared" si="93"/>
        <v xml:space="preserve"> </v>
      </c>
      <c r="AM147" s="69" t="str">
        <f t="shared" si="94"/>
        <v xml:space="preserve"> </v>
      </c>
      <c r="AN147" s="85" t="str">
        <f t="shared" si="95"/>
        <v xml:space="preserve"> </v>
      </c>
      <c r="AO147" s="70" t="str">
        <f t="shared" si="96"/>
        <v xml:space="preserve"> </v>
      </c>
      <c r="AP147" s="342"/>
      <c r="AQ147" s="214" t="str">
        <f t="shared" si="97"/>
        <v xml:space="preserve"> </v>
      </c>
      <c r="AR147" s="215" t="str">
        <f t="shared" si="98"/>
        <v xml:space="preserve"> </v>
      </c>
      <c r="AS147" s="216" t="str">
        <f t="shared" si="99"/>
        <v xml:space="preserve"> </v>
      </c>
      <c r="AT147" s="343"/>
      <c r="AU147" s="78" t="str">
        <f t="shared" si="100"/>
        <v xml:space="preserve"> </v>
      </c>
      <c r="AV147" s="87" t="str">
        <f t="shared" si="101"/>
        <v xml:space="preserve"> </v>
      </c>
      <c r="AW147" s="79" t="str">
        <f t="shared" si="102"/>
        <v xml:space="preserve"> </v>
      </c>
      <c r="AX147" s="344"/>
      <c r="AY147" s="80" t="str">
        <f t="shared" si="103"/>
        <v xml:space="preserve"> </v>
      </c>
      <c r="AZ147" s="88" t="str">
        <f t="shared" si="104"/>
        <v xml:space="preserve"> </v>
      </c>
      <c r="BA147" s="81" t="str">
        <f t="shared" si="105"/>
        <v xml:space="preserve"> </v>
      </c>
      <c r="BB147" s="345"/>
      <c r="BC147" s="210" t="str">
        <f t="shared" si="106"/>
        <v xml:space="preserve"> </v>
      </c>
      <c r="BD147" s="211" t="str">
        <f t="shared" si="107"/>
        <v xml:space="preserve"> </v>
      </c>
      <c r="BE147" s="212" t="str">
        <f t="shared" si="108"/>
        <v xml:space="preserve"> </v>
      </c>
      <c r="BF147" s="346"/>
      <c r="BG147" s="82" t="str">
        <f t="shared" si="109"/>
        <v xml:space="preserve"> </v>
      </c>
      <c r="BH147" s="89" t="str">
        <f t="shared" si="110"/>
        <v xml:space="preserve"> </v>
      </c>
      <c r="BI147" s="83" t="str">
        <f t="shared" si="111"/>
        <v xml:space="preserve"> </v>
      </c>
      <c r="BJ147" s="345"/>
      <c r="BK147" s="236" t="str">
        <f t="shared" si="112"/>
        <v xml:space="preserve"> </v>
      </c>
      <c r="BL147" s="237" t="str">
        <f t="shared" si="113"/>
        <v xml:space="preserve"> </v>
      </c>
      <c r="BM147" s="238" t="str">
        <f t="shared" si="114"/>
        <v xml:space="preserve"> </v>
      </c>
      <c r="BN147" s="345"/>
      <c r="BO147" s="27"/>
      <c r="BQ147" s="99" t="str">
        <f t="shared" si="84"/>
        <v xml:space="preserve"> </v>
      </c>
      <c r="BR147" s="99" t="str">
        <f t="shared" si="84"/>
        <v xml:space="preserve"> </v>
      </c>
      <c r="BS147" s="99" t="str">
        <f t="shared" si="84"/>
        <v xml:space="preserve"> </v>
      </c>
      <c r="BU147" s="99" t="str">
        <f t="shared" si="81"/>
        <v xml:space="preserve"> </v>
      </c>
      <c r="BV147" s="99" t="str">
        <f t="shared" si="85"/>
        <v xml:space="preserve"> </v>
      </c>
      <c r="BW147" s="99" t="str">
        <f t="shared" si="85"/>
        <v xml:space="preserve"> </v>
      </c>
      <c r="BY147" s="22"/>
      <c r="CI147" s="28"/>
    </row>
    <row r="148" spans="1:88" s="26" customFormat="1" ht="24.95" customHeight="1" x14ac:dyDescent="0.25">
      <c r="A148" s="24"/>
      <c r="B148" s="338"/>
      <c r="C148" s="560"/>
      <c r="D148" s="561"/>
      <c r="E148" s="561"/>
      <c r="F148" s="562"/>
      <c r="G148" s="349"/>
      <c r="H148" s="349"/>
      <c r="I148" s="349"/>
      <c r="J148" s="349"/>
      <c r="K148" s="349"/>
      <c r="L148" s="349"/>
      <c r="M148" s="349"/>
      <c r="N148" s="349"/>
      <c r="O148" s="349"/>
      <c r="P148" s="349"/>
      <c r="Q148" s="349"/>
      <c r="R148" s="349"/>
      <c r="S148" s="349"/>
      <c r="T148" s="349"/>
      <c r="U148" s="188"/>
      <c r="V148" s="347" t="str">
        <f t="shared" si="86"/>
        <v xml:space="preserve"> </v>
      </c>
      <c r="W148" s="347" t="str">
        <f t="shared" si="87"/>
        <v xml:space="preserve"> </v>
      </c>
      <c r="X148" s="347" t="str">
        <f t="shared" si="88"/>
        <v xml:space="preserve"> </v>
      </c>
      <c r="Y148" s="347" t="str">
        <f t="shared" si="89"/>
        <v xml:space="preserve"> </v>
      </c>
      <c r="Z148" s="347" t="str">
        <f t="shared" si="90"/>
        <v xml:space="preserve"> </v>
      </c>
      <c r="AA148" s="347" t="str">
        <f t="shared" si="91"/>
        <v xml:space="preserve"> </v>
      </c>
      <c r="AB148" s="97" t="str">
        <f t="shared" si="92"/>
        <v xml:space="preserve"> </v>
      </c>
      <c r="AC148" s="349"/>
      <c r="AD148" s="349"/>
      <c r="AE148" s="349"/>
      <c r="AF148" s="349"/>
      <c r="AG148" s="349"/>
      <c r="AH148" s="349"/>
      <c r="AI148" s="349"/>
      <c r="AJ148" s="21"/>
      <c r="AK148" s="24"/>
      <c r="AL148" s="97" t="str">
        <f t="shared" si="93"/>
        <v xml:space="preserve"> </v>
      </c>
      <c r="AM148" s="69" t="str">
        <f t="shared" si="94"/>
        <v xml:space="preserve"> </v>
      </c>
      <c r="AN148" s="85" t="str">
        <f t="shared" si="95"/>
        <v xml:space="preserve"> </v>
      </c>
      <c r="AO148" s="70" t="str">
        <f t="shared" si="96"/>
        <v xml:space="preserve"> </v>
      </c>
      <c r="AP148" s="342"/>
      <c r="AQ148" s="214" t="str">
        <f t="shared" si="97"/>
        <v xml:space="preserve"> </v>
      </c>
      <c r="AR148" s="215" t="str">
        <f t="shared" si="98"/>
        <v xml:space="preserve"> </v>
      </c>
      <c r="AS148" s="216" t="str">
        <f t="shared" si="99"/>
        <v xml:space="preserve"> </v>
      </c>
      <c r="AT148" s="343"/>
      <c r="AU148" s="78" t="str">
        <f t="shared" si="100"/>
        <v xml:space="preserve"> </v>
      </c>
      <c r="AV148" s="87" t="str">
        <f t="shared" si="101"/>
        <v xml:space="preserve"> </v>
      </c>
      <c r="AW148" s="79" t="str">
        <f t="shared" si="102"/>
        <v xml:space="preserve"> </v>
      </c>
      <c r="AX148" s="344"/>
      <c r="AY148" s="80" t="str">
        <f t="shared" si="103"/>
        <v xml:space="preserve"> </v>
      </c>
      <c r="AZ148" s="88" t="str">
        <f t="shared" si="104"/>
        <v xml:space="preserve"> </v>
      </c>
      <c r="BA148" s="81" t="str">
        <f t="shared" si="105"/>
        <v xml:space="preserve"> </v>
      </c>
      <c r="BB148" s="345"/>
      <c r="BC148" s="210" t="str">
        <f t="shared" si="106"/>
        <v xml:space="preserve"> </v>
      </c>
      <c r="BD148" s="211" t="str">
        <f t="shared" si="107"/>
        <v xml:space="preserve"> </v>
      </c>
      <c r="BE148" s="212" t="str">
        <f t="shared" si="108"/>
        <v xml:space="preserve"> </v>
      </c>
      <c r="BF148" s="346"/>
      <c r="BG148" s="82" t="str">
        <f t="shared" si="109"/>
        <v xml:space="preserve"> </v>
      </c>
      <c r="BH148" s="89" t="str">
        <f t="shared" si="110"/>
        <v xml:space="preserve"> </v>
      </c>
      <c r="BI148" s="83" t="str">
        <f t="shared" si="111"/>
        <v xml:space="preserve"> </v>
      </c>
      <c r="BJ148" s="345"/>
      <c r="BK148" s="236" t="str">
        <f t="shared" si="112"/>
        <v xml:space="preserve"> </v>
      </c>
      <c r="BL148" s="237" t="str">
        <f t="shared" si="113"/>
        <v xml:space="preserve"> </v>
      </c>
      <c r="BM148" s="238" t="str">
        <f t="shared" si="114"/>
        <v xml:space="preserve"> </v>
      </c>
      <c r="BN148" s="345"/>
      <c r="BO148" s="27"/>
      <c r="BQ148" s="99" t="str">
        <f t="shared" si="84"/>
        <v xml:space="preserve"> </v>
      </c>
      <c r="BR148" s="99" t="str">
        <f t="shared" si="84"/>
        <v xml:space="preserve"> </v>
      </c>
      <c r="BS148" s="99" t="str">
        <f t="shared" si="84"/>
        <v xml:space="preserve"> </v>
      </c>
      <c r="BU148" s="99" t="str">
        <f t="shared" si="81"/>
        <v xml:space="preserve"> </v>
      </c>
      <c r="BV148" s="99" t="str">
        <f t="shared" si="85"/>
        <v xml:space="preserve"> </v>
      </c>
      <c r="BW148" s="99" t="str">
        <f t="shared" si="85"/>
        <v xml:space="preserve"> </v>
      </c>
      <c r="BY148" s="22"/>
      <c r="CI148" s="28"/>
    </row>
    <row r="149" spans="1:88" s="26" customFormat="1" ht="24.95" customHeight="1" x14ac:dyDescent="0.25">
      <c r="A149" s="24"/>
      <c r="B149" s="338"/>
      <c r="C149" s="560"/>
      <c r="D149" s="561"/>
      <c r="E149" s="561"/>
      <c r="F149" s="562"/>
      <c r="G149" s="349"/>
      <c r="H149" s="349"/>
      <c r="I149" s="349"/>
      <c r="J149" s="349"/>
      <c r="K149" s="349"/>
      <c r="L149" s="349"/>
      <c r="M149" s="349"/>
      <c r="N149" s="349"/>
      <c r="O149" s="349"/>
      <c r="P149" s="349"/>
      <c r="Q149" s="349"/>
      <c r="R149" s="349"/>
      <c r="S149" s="349"/>
      <c r="T149" s="349"/>
      <c r="U149" s="188"/>
      <c r="V149" s="347" t="str">
        <f t="shared" si="86"/>
        <v xml:space="preserve"> </v>
      </c>
      <c r="W149" s="347" t="str">
        <f t="shared" si="87"/>
        <v xml:space="preserve"> </v>
      </c>
      <c r="X149" s="347" t="str">
        <f t="shared" si="88"/>
        <v xml:space="preserve"> </v>
      </c>
      <c r="Y149" s="347" t="str">
        <f t="shared" si="89"/>
        <v xml:space="preserve"> </v>
      </c>
      <c r="Z149" s="347" t="str">
        <f t="shared" si="90"/>
        <v xml:space="preserve"> </v>
      </c>
      <c r="AA149" s="347" t="str">
        <f t="shared" si="91"/>
        <v xml:space="preserve"> </v>
      </c>
      <c r="AB149" s="97" t="str">
        <f t="shared" si="92"/>
        <v xml:space="preserve"> </v>
      </c>
      <c r="AC149" s="349"/>
      <c r="AD149" s="349"/>
      <c r="AE149" s="349"/>
      <c r="AF149" s="349"/>
      <c r="AG149" s="349"/>
      <c r="AH149" s="349"/>
      <c r="AI149" s="349"/>
      <c r="AJ149" s="21"/>
      <c r="AK149" s="24"/>
      <c r="AL149" s="97" t="str">
        <f t="shared" si="93"/>
        <v xml:space="preserve"> </v>
      </c>
      <c r="AM149" s="69" t="str">
        <f t="shared" si="94"/>
        <v xml:space="preserve"> </v>
      </c>
      <c r="AN149" s="85" t="str">
        <f t="shared" si="95"/>
        <v xml:space="preserve"> </v>
      </c>
      <c r="AO149" s="70" t="str">
        <f t="shared" si="96"/>
        <v xml:space="preserve"> </v>
      </c>
      <c r="AP149" s="342"/>
      <c r="AQ149" s="214" t="str">
        <f t="shared" si="97"/>
        <v xml:space="preserve"> </v>
      </c>
      <c r="AR149" s="215" t="str">
        <f t="shared" si="98"/>
        <v xml:space="preserve"> </v>
      </c>
      <c r="AS149" s="216" t="str">
        <f t="shared" si="99"/>
        <v xml:space="preserve"> </v>
      </c>
      <c r="AT149" s="343"/>
      <c r="AU149" s="78" t="str">
        <f t="shared" si="100"/>
        <v xml:space="preserve"> </v>
      </c>
      <c r="AV149" s="87" t="str">
        <f t="shared" si="101"/>
        <v xml:space="preserve"> </v>
      </c>
      <c r="AW149" s="79" t="str">
        <f t="shared" si="102"/>
        <v xml:space="preserve"> </v>
      </c>
      <c r="AX149" s="344"/>
      <c r="AY149" s="80" t="str">
        <f t="shared" si="103"/>
        <v xml:space="preserve"> </v>
      </c>
      <c r="AZ149" s="88" t="str">
        <f t="shared" si="104"/>
        <v xml:space="preserve"> </v>
      </c>
      <c r="BA149" s="81" t="str">
        <f t="shared" si="105"/>
        <v xml:space="preserve"> </v>
      </c>
      <c r="BB149" s="345"/>
      <c r="BC149" s="210" t="str">
        <f t="shared" si="106"/>
        <v xml:space="preserve"> </v>
      </c>
      <c r="BD149" s="211" t="str">
        <f t="shared" si="107"/>
        <v xml:space="preserve"> </v>
      </c>
      <c r="BE149" s="212" t="str">
        <f t="shared" si="108"/>
        <v xml:space="preserve"> </v>
      </c>
      <c r="BF149" s="346"/>
      <c r="BG149" s="82" t="str">
        <f t="shared" si="109"/>
        <v xml:space="preserve"> </v>
      </c>
      <c r="BH149" s="89" t="str">
        <f t="shared" si="110"/>
        <v xml:space="preserve"> </v>
      </c>
      <c r="BI149" s="83" t="str">
        <f t="shared" si="111"/>
        <v xml:space="preserve"> </v>
      </c>
      <c r="BJ149" s="345"/>
      <c r="BK149" s="236" t="str">
        <f t="shared" si="112"/>
        <v xml:space="preserve"> </v>
      </c>
      <c r="BL149" s="237" t="str">
        <f t="shared" si="113"/>
        <v xml:space="preserve"> </v>
      </c>
      <c r="BM149" s="238" t="str">
        <f t="shared" si="114"/>
        <v xml:space="preserve"> </v>
      </c>
      <c r="BN149" s="345"/>
      <c r="BO149" s="27"/>
      <c r="BQ149" s="99" t="str">
        <f t="shared" si="84"/>
        <v xml:space="preserve"> </v>
      </c>
      <c r="BR149" s="99" t="str">
        <f t="shared" si="84"/>
        <v xml:space="preserve"> </v>
      </c>
      <c r="BS149" s="99" t="str">
        <f t="shared" si="84"/>
        <v xml:space="preserve"> </v>
      </c>
      <c r="BU149" s="99" t="str">
        <f t="shared" si="81"/>
        <v xml:space="preserve"> </v>
      </c>
      <c r="BV149" s="99" t="str">
        <f t="shared" si="85"/>
        <v xml:space="preserve"> </v>
      </c>
      <c r="BW149" s="99" t="str">
        <f t="shared" si="85"/>
        <v xml:space="preserve"> </v>
      </c>
      <c r="BY149" s="22"/>
      <c r="CI149" s="28"/>
    </row>
    <row r="150" spans="1:88" s="26" customFormat="1" ht="24.95" customHeight="1" x14ac:dyDescent="0.25">
      <c r="A150" s="24"/>
      <c r="B150" s="338"/>
      <c r="C150" s="577"/>
      <c r="D150" s="577"/>
      <c r="E150" s="577"/>
      <c r="F150" s="577"/>
      <c r="G150" s="383"/>
      <c r="H150" s="383"/>
      <c r="I150" s="383"/>
      <c r="J150" s="383"/>
      <c r="K150" s="383"/>
      <c r="L150" s="383"/>
      <c r="M150" s="383"/>
      <c r="N150" s="383"/>
      <c r="O150" s="383"/>
      <c r="P150" s="383"/>
      <c r="Q150" s="383"/>
      <c r="R150" s="383"/>
      <c r="S150" s="383"/>
      <c r="T150" s="383"/>
      <c r="U150" s="188"/>
      <c r="V150" s="384" t="str">
        <f t="shared" si="86"/>
        <v xml:space="preserve"> </v>
      </c>
      <c r="W150" s="384" t="str">
        <f t="shared" si="87"/>
        <v xml:space="preserve"> </v>
      </c>
      <c r="X150" s="384" t="str">
        <f t="shared" si="88"/>
        <v xml:space="preserve"> </v>
      </c>
      <c r="Y150" s="384" t="str">
        <f t="shared" si="89"/>
        <v xml:space="preserve"> </v>
      </c>
      <c r="Z150" s="384" t="str">
        <f t="shared" si="90"/>
        <v xml:space="preserve"> </v>
      </c>
      <c r="AA150" s="384" t="str">
        <f t="shared" si="91"/>
        <v xml:space="preserve"> </v>
      </c>
      <c r="AB150" s="385" t="str">
        <f t="shared" si="92"/>
        <v xml:space="preserve"> </v>
      </c>
      <c r="AC150" s="383"/>
      <c r="AD150" s="383"/>
      <c r="AE150" s="383"/>
      <c r="AF150" s="383"/>
      <c r="AG150" s="383"/>
      <c r="AH150" s="383"/>
      <c r="AI150" s="383"/>
      <c r="AJ150" s="21"/>
      <c r="AK150" s="24"/>
      <c r="AL150" s="97" t="str">
        <f t="shared" si="93"/>
        <v xml:space="preserve"> </v>
      </c>
      <c r="AM150" s="69" t="str">
        <f t="shared" si="94"/>
        <v xml:space="preserve"> </v>
      </c>
      <c r="AN150" s="85" t="str">
        <f t="shared" si="95"/>
        <v xml:space="preserve"> </v>
      </c>
      <c r="AO150" s="70" t="str">
        <f t="shared" si="96"/>
        <v xml:space="preserve"> </v>
      </c>
      <c r="AP150" s="342"/>
      <c r="AQ150" s="214" t="str">
        <f t="shared" si="97"/>
        <v xml:space="preserve"> </v>
      </c>
      <c r="AR150" s="215" t="str">
        <f t="shared" si="98"/>
        <v xml:space="preserve"> </v>
      </c>
      <c r="AS150" s="216" t="str">
        <f t="shared" si="99"/>
        <v xml:space="preserve"> </v>
      </c>
      <c r="AT150" s="343"/>
      <c r="AU150" s="78" t="str">
        <f t="shared" si="100"/>
        <v xml:space="preserve"> </v>
      </c>
      <c r="AV150" s="87" t="str">
        <f t="shared" si="101"/>
        <v xml:space="preserve"> </v>
      </c>
      <c r="AW150" s="79" t="str">
        <f t="shared" si="102"/>
        <v xml:space="preserve"> </v>
      </c>
      <c r="AX150" s="344"/>
      <c r="AY150" s="80" t="str">
        <f t="shared" si="103"/>
        <v xml:space="preserve"> </v>
      </c>
      <c r="AZ150" s="88" t="str">
        <f t="shared" si="104"/>
        <v xml:space="preserve"> </v>
      </c>
      <c r="BA150" s="81" t="str">
        <f t="shared" si="105"/>
        <v xml:space="preserve"> </v>
      </c>
      <c r="BB150" s="345"/>
      <c r="BC150" s="210" t="str">
        <f t="shared" si="106"/>
        <v xml:space="preserve"> </v>
      </c>
      <c r="BD150" s="211" t="str">
        <f t="shared" si="107"/>
        <v xml:space="preserve"> </v>
      </c>
      <c r="BE150" s="212" t="str">
        <f t="shared" si="108"/>
        <v xml:space="preserve"> </v>
      </c>
      <c r="BF150" s="346"/>
      <c r="BG150" s="82" t="str">
        <f t="shared" si="109"/>
        <v xml:space="preserve"> </v>
      </c>
      <c r="BH150" s="89" t="str">
        <f t="shared" si="110"/>
        <v xml:space="preserve"> </v>
      </c>
      <c r="BI150" s="83" t="str">
        <f t="shared" si="111"/>
        <v xml:space="preserve"> </v>
      </c>
      <c r="BJ150" s="345"/>
      <c r="BK150" s="236" t="str">
        <f t="shared" si="112"/>
        <v xml:space="preserve"> </v>
      </c>
      <c r="BL150" s="237" t="str">
        <f t="shared" si="113"/>
        <v xml:space="preserve"> </v>
      </c>
      <c r="BM150" s="238" t="str">
        <f t="shared" si="114"/>
        <v xml:space="preserve"> </v>
      </c>
      <c r="BN150" s="345"/>
      <c r="BO150" s="27"/>
      <c r="BQ150" s="386" t="str">
        <f t="shared" si="84"/>
        <v xml:space="preserve"> </v>
      </c>
      <c r="BR150" s="386" t="str">
        <f t="shared" si="84"/>
        <v xml:space="preserve"> </v>
      </c>
      <c r="BS150" s="386" t="str">
        <f t="shared" si="84"/>
        <v xml:space="preserve"> </v>
      </c>
      <c r="BU150" s="386" t="str">
        <f t="shared" si="81"/>
        <v xml:space="preserve"> </v>
      </c>
      <c r="BV150" s="386" t="str">
        <f t="shared" si="85"/>
        <v xml:space="preserve"> </v>
      </c>
      <c r="BW150" s="386" t="str">
        <f t="shared" si="85"/>
        <v xml:space="preserve"> </v>
      </c>
      <c r="BY150" s="22"/>
      <c r="CI150" s="28"/>
    </row>
    <row r="151" spans="1:88" s="22" customFormat="1" ht="15" customHeight="1" x14ac:dyDescent="0.25">
      <c r="A151" s="24"/>
      <c r="B151" s="555" t="s">
        <v>88</v>
      </c>
      <c r="C151" s="555"/>
      <c r="D151" s="555"/>
      <c r="E151" s="555"/>
      <c r="F151" s="555"/>
      <c r="G151" s="356">
        <f t="shared" ref="G151:T151" si="115">SUM(G13:G150)</f>
        <v>0</v>
      </c>
      <c r="H151" s="356">
        <f t="shared" si="115"/>
        <v>0</v>
      </c>
      <c r="I151" s="356">
        <f t="shared" si="115"/>
        <v>0</v>
      </c>
      <c r="J151" s="356">
        <f t="shared" si="115"/>
        <v>0</v>
      </c>
      <c r="K151" s="356">
        <f t="shared" si="115"/>
        <v>0</v>
      </c>
      <c r="L151" s="356">
        <f t="shared" si="115"/>
        <v>0</v>
      </c>
      <c r="M151" s="356">
        <f t="shared" si="115"/>
        <v>0</v>
      </c>
      <c r="N151" s="356">
        <f>SUM(N13:N150)</f>
        <v>0</v>
      </c>
      <c r="O151" s="356">
        <f t="shared" si="115"/>
        <v>0</v>
      </c>
      <c r="P151" s="356">
        <f t="shared" si="115"/>
        <v>0</v>
      </c>
      <c r="Q151" s="356">
        <f t="shared" si="115"/>
        <v>0</v>
      </c>
      <c r="R151" s="356">
        <f t="shared" si="115"/>
        <v>0</v>
      </c>
      <c r="S151" s="356">
        <f t="shared" si="115"/>
        <v>0</v>
      </c>
      <c r="T151" s="356">
        <f t="shared" si="115"/>
        <v>0</v>
      </c>
      <c r="U151" s="357"/>
      <c r="V151" s="360">
        <f t="shared" ref="V151:AI151" si="116">SUM(V13:V150)</f>
        <v>0</v>
      </c>
      <c r="W151" s="360">
        <f t="shared" si="116"/>
        <v>0</v>
      </c>
      <c r="X151" s="360">
        <f t="shared" si="116"/>
        <v>0</v>
      </c>
      <c r="Y151" s="360">
        <f>SUM(Y13:Y150)</f>
        <v>0</v>
      </c>
      <c r="Z151" s="360">
        <f>SUM(Z13:Z150)</f>
        <v>0</v>
      </c>
      <c r="AA151" s="360">
        <f>SUM(AA13:AA150)</f>
        <v>0</v>
      </c>
      <c r="AB151" s="387">
        <f t="shared" si="116"/>
        <v>0</v>
      </c>
      <c r="AC151" s="356">
        <f>SUM(AC13:AC150)</f>
        <v>0</v>
      </c>
      <c r="AD151" s="356">
        <f t="shared" si="116"/>
        <v>0</v>
      </c>
      <c r="AE151" s="356">
        <f t="shared" si="116"/>
        <v>0</v>
      </c>
      <c r="AF151" s="356">
        <f t="shared" si="116"/>
        <v>0</v>
      </c>
      <c r="AG151" s="356">
        <f t="shared" si="116"/>
        <v>0</v>
      </c>
      <c r="AH151" s="356">
        <f t="shared" ref="AH151" si="117">SUM(AH13:AH150)</f>
        <v>0</v>
      </c>
      <c r="AI151" s="356">
        <f t="shared" si="116"/>
        <v>0</v>
      </c>
      <c r="AJ151" s="21"/>
      <c r="AK151" s="24"/>
      <c r="BJ151" s="341"/>
      <c r="BN151" s="341"/>
      <c r="BO151" s="21"/>
      <c r="BQ151" s="22">
        <f>SUM(BQ13:BQ150)</f>
        <v>0</v>
      </c>
      <c r="BR151" s="22">
        <f>SUM(BR13:BR150)</f>
        <v>0</v>
      </c>
      <c r="BS151" s="22">
        <f>SUM(BS13:BS150)</f>
        <v>0</v>
      </c>
      <c r="BU151" s="22">
        <f>SUM(BU13:BU150)</f>
        <v>0</v>
      </c>
      <c r="BV151" s="22">
        <f>SUM(BV13:BV150)</f>
        <v>0</v>
      </c>
      <c r="BW151" s="22">
        <f>SUM(BW13:BW150)</f>
        <v>0</v>
      </c>
      <c r="BY151" s="25"/>
      <c r="CA151" s="26"/>
      <c r="CB151" s="26"/>
      <c r="CC151" s="26"/>
      <c r="CD151" s="26"/>
      <c r="CE151" s="26"/>
      <c r="CF151" s="26"/>
      <c r="CG151" s="26"/>
      <c r="CH151" s="26"/>
      <c r="CI151" s="28"/>
      <c r="CJ151" s="26"/>
    </row>
    <row r="152" spans="1:88" s="22" customFormat="1" ht="10.5" customHeight="1" x14ac:dyDescent="0.25">
      <c r="A152" s="24"/>
      <c r="AJ152" s="21"/>
      <c r="AK152" s="24"/>
      <c r="BJ152" s="341"/>
      <c r="BN152" s="341"/>
      <c r="BO152" s="21"/>
      <c r="CA152" s="604"/>
      <c r="CB152" s="604"/>
      <c r="CC152" s="219"/>
      <c r="CD152" s="219"/>
      <c r="CE152" s="219"/>
      <c r="CF152" s="219"/>
      <c r="CG152" s="219"/>
      <c r="CH152" s="219"/>
      <c r="CI152" s="28"/>
    </row>
    <row r="153" spans="1:88" s="22" customFormat="1" ht="25.5" customHeight="1" x14ac:dyDescent="0.25">
      <c r="A153" s="24"/>
      <c r="N153" s="23"/>
      <c r="O153" s="23"/>
      <c r="Q153" s="570" t="s">
        <v>97</v>
      </c>
      <c r="R153" s="570"/>
      <c r="S153" s="570"/>
      <c r="T153" s="570"/>
      <c r="W153" s="574" t="s">
        <v>75</v>
      </c>
      <c r="X153" s="575"/>
      <c r="Y153" s="575"/>
      <c r="Z153" s="575"/>
      <c r="AA153" s="576"/>
      <c r="AJ153" s="21"/>
      <c r="AK153" s="24"/>
      <c r="AM153" s="574" t="s">
        <v>448</v>
      </c>
      <c r="AN153" s="575"/>
      <c r="AO153" s="575"/>
      <c r="AP153" s="575"/>
      <c r="AQ153" s="575"/>
      <c r="AR153" s="575"/>
      <c r="AS153" s="575"/>
      <c r="AT153" s="576"/>
      <c r="AU153" s="570" t="s">
        <v>225</v>
      </c>
      <c r="AV153" s="570"/>
      <c r="AW153" s="570"/>
      <c r="AX153" s="481" t="s">
        <v>226</v>
      </c>
      <c r="AY153" s="23"/>
      <c r="AZ153" s="614"/>
      <c r="BA153" s="614"/>
      <c r="BB153" s="614"/>
      <c r="BC153" s="614"/>
      <c r="BJ153" s="341"/>
      <c r="BN153" s="341"/>
      <c r="BO153" s="21"/>
      <c r="BQ153" s="589" t="s">
        <v>113</v>
      </c>
      <c r="BR153" s="589"/>
      <c r="BS153" s="589"/>
      <c r="BT153" s="5"/>
      <c r="BU153" s="5"/>
      <c r="BV153" s="5"/>
      <c r="BW153" s="5"/>
      <c r="BX153" s="5"/>
    </row>
    <row r="154" spans="1:88" ht="17.25" customHeight="1" x14ac:dyDescent="0.2">
      <c r="A154" s="20"/>
      <c r="B154" s="571" t="s">
        <v>446</v>
      </c>
      <c r="C154" s="571"/>
      <c r="D154" s="571"/>
      <c r="E154" s="571"/>
      <c r="F154" s="571"/>
      <c r="G154" s="571"/>
      <c r="H154" s="571"/>
      <c r="I154" s="571"/>
      <c r="J154" s="571"/>
      <c r="K154" s="571"/>
      <c r="L154" s="571"/>
      <c r="M154" s="571"/>
      <c r="N154" s="63"/>
      <c r="O154" s="63"/>
      <c r="Q154" s="559">
        <f>SUM(G151:T151)</f>
        <v>0</v>
      </c>
      <c r="R154" s="559"/>
      <c r="S154" s="559"/>
      <c r="T154" s="559"/>
      <c r="W154" s="559">
        <f>SUM(V151:AI151)</f>
        <v>0</v>
      </c>
      <c r="X154" s="559"/>
      <c r="Y154" s="559"/>
      <c r="Z154" s="559"/>
      <c r="AA154" s="559"/>
      <c r="AJ154" s="19"/>
      <c r="AK154" s="20"/>
      <c r="AM154" s="571" t="s">
        <v>19</v>
      </c>
      <c r="AN154" s="571"/>
      <c r="AO154" s="571"/>
      <c r="AP154" s="571"/>
      <c r="AQ154" s="571"/>
      <c r="AR154" s="571"/>
      <c r="AU154" s="611">
        <f>+$CC$18</f>
        <v>0</v>
      </c>
      <c r="AV154" s="612"/>
      <c r="AW154" s="613"/>
      <c r="AX154" s="356">
        <f>+$CC$19</f>
        <v>0</v>
      </c>
      <c r="AY154" s="63"/>
      <c r="AZ154" s="615"/>
      <c r="BA154" s="615"/>
      <c r="BB154" s="615"/>
      <c r="BC154" s="615"/>
      <c r="BO154" s="19"/>
      <c r="BQ154" s="6" t="s">
        <v>114</v>
      </c>
      <c r="BR154" s="76" t="s">
        <v>114</v>
      </c>
      <c r="BX154" s="5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</row>
    <row r="155" spans="1:88" ht="17.25" customHeight="1" x14ac:dyDescent="0.2">
      <c r="A155" s="20"/>
      <c r="B155" s="571" t="s">
        <v>408</v>
      </c>
      <c r="C155" s="571"/>
      <c r="D155" s="571"/>
      <c r="E155" s="571"/>
      <c r="F155" s="571"/>
      <c r="G155" s="571"/>
      <c r="H155" s="571"/>
      <c r="I155" s="571"/>
      <c r="J155" s="571"/>
      <c r="K155" s="571"/>
      <c r="L155" s="571"/>
      <c r="M155" s="571"/>
      <c r="N155" s="187"/>
      <c r="O155" s="187"/>
      <c r="Q155" s="668"/>
      <c r="R155" s="668"/>
      <c r="S155" s="668"/>
      <c r="T155" s="668"/>
      <c r="W155" s="572">
        <f>Q155</f>
        <v>0</v>
      </c>
      <c r="X155" s="572"/>
      <c r="Y155" s="572"/>
      <c r="Z155" s="572"/>
      <c r="AA155" s="572"/>
      <c r="AB155" s="22"/>
      <c r="AD155" s="570" t="s">
        <v>437</v>
      </c>
      <c r="AE155" s="570"/>
      <c r="AF155" s="570"/>
      <c r="AJ155" s="19"/>
      <c r="AK155" s="20"/>
      <c r="AM155" s="571" t="s">
        <v>236</v>
      </c>
      <c r="AN155" s="571"/>
      <c r="AO155" s="571"/>
      <c r="AP155" s="571"/>
      <c r="AQ155" s="571"/>
      <c r="AR155" s="571"/>
      <c r="AU155" s="572">
        <f>+$CD$18</f>
        <v>0</v>
      </c>
      <c r="AV155" s="572"/>
      <c r="AW155" s="572"/>
      <c r="AX155" s="356">
        <f>+$CD$19</f>
        <v>0</v>
      </c>
      <c r="AY155" s="187"/>
      <c r="AZ155" s="667"/>
      <c r="BA155" s="667"/>
      <c r="BB155" s="570" t="s">
        <v>413</v>
      </c>
      <c r="BC155" s="570"/>
      <c r="BO155" s="19"/>
      <c r="BQ155" s="6" t="s">
        <v>115</v>
      </c>
      <c r="BR155" s="76" t="s">
        <v>115</v>
      </c>
      <c r="BX155" s="5"/>
    </row>
    <row r="156" spans="1:88" ht="17.25" customHeight="1" x14ac:dyDescent="0.2">
      <c r="A156" s="20"/>
      <c r="B156" s="571" t="s">
        <v>128</v>
      </c>
      <c r="C156" s="571"/>
      <c r="D156" s="571"/>
      <c r="E156" s="571"/>
      <c r="F156" s="571"/>
      <c r="G156" s="571"/>
      <c r="H156" s="571"/>
      <c r="I156" s="571"/>
      <c r="J156" s="571"/>
      <c r="K156" s="571"/>
      <c r="L156" s="571"/>
      <c r="M156" s="571"/>
      <c r="N156" s="187"/>
      <c r="O156" s="187"/>
      <c r="Q156" s="668"/>
      <c r="R156" s="668"/>
      <c r="S156" s="668"/>
      <c r="T156" s="668"/>
      <c r="W156" s="572">
        <f>Q156</f>
        <v>0</v>
      </c>
      <c r="X156" s="572"/>
      <c r="Y156" s="572"/>
      <c r="Z156" s="572"/>
      <c r="AA156" s="572"/>
      <c r="AB156" s="22"/>
      <c r="AD156" s="570"/>
      <c r="AE156" s="570"/>
      <c r="AF156" s="570"/>
      <c r="AJ156" s="19"/>
      <c r="AK156" s="20"/>
      <c r="AM156" s="571" t="s">
        <v>187</v>
      </c>
      <c r="AN156" s="571"/>
      <c r="AO156" s="571"/>
      <c r="AP156" s="571"/>
      <c r="AQ156" s="571"/>
      <c r="AR156" s="571"/>
      <c r="AU156" s="572">
        <f>+$CE$18</f>
        <v>0</v>
      </c>
      <c r="AV156" s="572"/>
      <c r="AW156" s="572"/>
      <c r="AX156" s="356">
        <f>+$CE$19</f>
        <v>0</v>
      </c>
      <c r="AY156" s="187"/>
      <c r="AZ156" s="667"/>
      <c r="BA156" s="667"/>
      <c r="BB156" s="570"/>
      <c r="BC156" s="570"/>
      <c r="BO156" s="19"/>
      <c r="BQ156" s="6"/>
      <c r="BR156" s="76"/>
      <c r="BX156" s="5"/>
    </row>
    <row r="157" spans="1:88" ht="15.75" customHeight="1" x14ac:dyDescent="0.2">
      <c r="A157" s="20"/>
      <c r="B157" s="571" t="s">
        <v>243</v>
      </c>
      <c r="C157" s="571"/>
      <c r="D157" s="571"/>
      <c r="E157" s="571"/>
      <c r="F157" s="571"/>
      <c r="G157" s="571"/>
      <c r="H157" s="571"/>
      <c r="I157" s="571"/>
      <c r="J157" s="571"/>
      <c r="K157" s="571"/>
      <c r="L157" s="571"/>
      <c r="M157" s="571"/>
      <c r="Q157" s="668"/>
      <c r="R157" s="668"/>
      <c r="S157" s="668"/>
      <c r="T157" s="668"/>
      <c r="W157" s="572">
        <f>Q157</f>
        <v>0</v>
      </c>
      <c r="X157" s="572"/>
      <c r="Y157" s="572"/>
      <c r="Z157" s="572"/>
      <c r="AA157" s="572"/>
      <c r="AB157" s="364"/>
      <c r="AC157" s="364"/>
      <c r="AD157" s="570"/>
      <c r="AE157" s="570"/>
      <c r="AF157" s="570"/>
      <c r="AJ157" s="19"/>
      <c r="AK157" s="20"/>
      <c r="AM157" s="571" t="s">
        <v>235</v>
      </c>
      <c r="AN157" s="571"/>
      <c r="AO157" s="571"/>
      <c r="AP157" s="571"/>
      <c r="AQ157" s="571"/>
      <c r="AR157" s="571"/>
      <c r="AU157" s="572">
        <f>+$CF$18</f>
        <v>0</v>
      </c>
      <c r="AV157" s="572"/>
      <c r="AW157" s="572"/>
      <c r="AX157" s="356">
        <f>+$CF$19</f>
        <v>0</v>
      </c>
      <c r="AY157" s="64"/>
      <c r="AZ157" s="667"/>
      <c r="BA157" s="667"/>
      <c r="BB157" s="570"/>
      <c r="BC157" s="570"/>
      <c r="BO157" s="19"/>
      <c r="BQ157" s="6" t="s">
        <v>116</v>
      </c>
      <c r="BR157" s="76" t="s">
        <v>116</v>
      </c>
      <c r="BX157" s="5"/>
    </row>
    <row r="158" spans="1:88" ht="15.75" customHeight="1" x14ac:dyDescent="0.15">
      <c r="A158" s="20"/>
      <c r="B158" s="388"/>
      <c r="C158" s="388"/>
      <c r="D158" s="388"/>
      <c r="E158" s="388"/>
      <c r="F158" s="388"/>
      <c r="G158" s="388"/>
      <c r="H158" s="388"/>
      <c r="I158" s="388"/>
      <c r="J158" s="388"/>
      <c r="K158" s="388"/>
      <c r="L158" s="388"/>
      <c r="M158" s="388"/>
      <c r="Q158" s="15"/>
      <c r="R158" s="15"/>
      <c r="S158" s="15"/>
      <c r="AJ158" s="19"/>
      <c r="AK158" s="20"/>
      <c r="AM158" s="571" t="s">
        <v>197</v>
      </c>
      <c r="AN158" s="571"/>
      <c r="AO158" s="571"/>
      <c r="AP158" s="571"/>
      <c r="AQ158" s="571"/>
      <c r="AR158" s="571"/>
      <c r="AU158" s="611">
        <f>+$CG$18</f>
        <v>0</v>
      </c>
      <c r="AV158" s="612"/>
      <c r="AW158" s="613"/>
      <c r="AX158" s="356">
        <f>+$CG$19</f>
        <v>0</v>
      </c>
      <c r="BO158" s="19"/>
    </row>
    <row r="159" spans="1:88" s="184" customFormat="1" ht="15.75" customHeight="1" x14ac:dyDescent="0.25">
      <c r="A159" s="180"/>
      <c r="B159" s="571" t="s">
        <v>87</v>
      </c>
      <c r="C159" s="571"/>
      <c r="D159" s="571"/>
      <c r="E159" s="571"/>
      <c r="F159" s="571"/>
      <c r="G159" s="571"/>
      <c r="H159" s="571"/>
      <c r="I159" s="571"/>
      <c r="J159" s="571"/>
      <c r="K159" s="571"/>
      <c r="L159" s="571"/>
      <c r="M159" s="571"/>
      <c r="N159" s="64"/>
      <c r="O159" s="64"/>
      <c r="Q159" s="669">
        <f>SUM(Q154:T157)</f>
        <v>0</v>
      </c>
      <c r="R159" s="669"/>
      <c r="S159" s="669"/>
      <c r="T159" s="669"/>
      <c r="U159" s="181"/>
      <c r="V159" s="181"/>
      <c r="W159" s="567">
        <f>SUM(W154:AA157)</f>
        <v>0</v>
      </c>
      <c r="X159" s="568"/>
      <c r="Y159" s="568"/>
      <c r="Z159" s="568"/>
      <c r="AA159" s="569"/>
      <c r="AB159" s="22"/>
      <c r="AC159" s="22"/>
      <c r="AD159" s="567">
        <f>+W159-Q159</f>
        <v>0</v>
      </c>
      <c r="AE159" s="661"/>
      <c r="AF159" s="662"/>
      <c r="AG159" s="22"/>
      <c r="AH159" s="22"/>
      <c r="AI159" s="382"/>
      <c r="AJ159" s="21"/>
      <c r="AK159" s="18"/>
      <c r="AM159" s="571" t="s">
        <v>237</v>
      </c>
      <c r="AN159" s="571"/>
      <c r="AO159" s="571"/>
      <c r="AP159" s="571"/>
      <c r="AQ159" s="571"/>
      <c r="AR159" s="571"/>
      <c r="AU159" s="653">
        <f>+$CH$18</f>
        <v>0</v>
      </c>
      <c r="AV159" s="653"/>
      <c r="AW159" s="653"/>
      <c r="AX159" s="363">
        <f>+$CH$19</f>
        <v>0</v>
      </c>
      <c r="BB159" s="666">
        <f>+AU161-AX161</f>
        <v>0</v>
      </c>
      <c r="BC159" s="666"/>
      <c r="BO159" s="401"/>
      <c r="CA159" s="5"/>
      <c r="CB159" s="5"/>
      <c r="CC159" s="5"/>
      <c r="CD159" s="5"/>
      <c r="CE159" s="5"/>
      <c r="CF159" s="5"/>
      <c r="CG159" s="5"/>
      <c r="CH159" s="5"/>
      <c r="CI159" s="5"/>
      <c r="CJ159" s="5"/>
    </row>
    <row r="160" spans="1:88" s="184" customFormat="1" ht="15.75" customHeight="1" x14ac:dyDescent="0.25">
      <c r="A160" s="180"/>
      <c r="B160" s="181"/>
      <c r="C160" s="181"/>
      <c r="D160" s="182"/>
      <c r="E160" s="181"/>
      <c r="F160" s="181"/>
      <c r="G160" s="183"/>
      <c r="H160" s="181"/>
      <c r="I160" s="182"/>
      <c r="L160" s="181"/>
      <c r="N160" s="182"/>
      <c r="O160" s="181"/>
      <c r="P160" s="181"/>
      <c r="Q160" s="181"/>
      <c r="R160" s="181"/>
      <c r="S160" s="181"/>
      <c r="T160" s="181"/>
      <c r="U160" s="181"/>
      <c r="V160" s="181"/>
      <c r="W160" s="185"/>
      <c r="X160" s="185"/>
      <c r="Y160" s="186"/>
      <c r="Z160" s="15"/>
      <c r="AA160" s="15"/>
      <c r="AB160" s="22"/>
      <c r="AC160" s="22"/>
      <c r="AD160" s="22"/>
      <c r="AE160" s="22"/>
      <c r="AF160" s="22"/>
      <c r="AG160" s="22"/>
      <c r="AH160" s="22"/>
      <c r="AI160" s="382"/>
      <c r="AJ160" s="21"/>
      <c r="AK160" s="18"/>
      <c r="AM160" s="571" t="s">
        <v>254</v>
      </c>
      <c r="AN160" s="571"/>
      <c r="AO160" s="571"/>
      <c r="AP160" s="571"/>
      <c r="AQ160" s="571"/>
      <c r="AR160" s="571"/>
      <c r="AU160" s="653">
        <f>+CI18</f>
        <v>0</v>
      </c>
      <c r="AV160" s="653"/>
      <c r="AW160" s="653"/>
      <c r="AX160" s="363">
        <f>+CI19</f>
        <v>0</v>
      </c>
      <c r="BO160" s="401"/>
    </row>
    <row r="161" spans="1:88" s="184" customFormat="1" ht="19.5" customHeight="1" x14ac:dyDescent="0.25">
      <c r="A161" s="180"/>
      <c r="B161" s="181"/>
      <c r="C161" s="181"/>
      <c r="D161" s="182"/>
      <c r="E161" s="181"/>
      <c r="F161" s="181"/>
      <c r="G161" s="183"/>
      <c r="H161" s="181"/>
      <c r="I161" s="182"/>
      <c r="K161" s="656" t="s">
        <v>409</v>
      </c>
      <c r="L161" s="656"/>
      <c r="M161" s="656"/>
      <c r="N161" s="656"/>
      <c r="O161" s="656"/>
      <c r="P161" s="656"/>
      <c r="Q161" s="656"/>
      <c r="R161" s="656"/>
      <c r="S161" s="656"/>
      <c r="T161" s="656"/>
      <c r="U161" s="656"/>
      <c r="V161" s="656"/>
      <c r="W161" s="656"/>
      <c r="X161" s="656"/>
      <c r="Y161" s="186"/>
      <c r="Z161" s="15"/>
      <c r="AA161" s="15"/>
      <c r="AB161" s="22"/>
      <c r="AC161" s="22"/>
      <c r="AD161" s="22"/>
      <c r="AE161" s="22"/>
      <c r="AF161" s="22"/>
      <c r="AG161" s="22"/>
      <c r="AH161" s="22"/>
      <c r="AI161" s="382"/>
      <c r="AJ161" s="21"/>
      <c r="AK161" s="18"/>
      <c r="AL161" s="15"/>
      <c r="AM161" s="15"/>
      <c r="AN161" s="15"/>
      <c r="AO161" s="15"/>
      <c r="AP161" s="15"/>
      <c r="AU161" s="654">
        <f>SUM(AU154:AW160)</f>
        <v>0</v>
      </c>
      <c r="AV161" s="654"/>
      <c r="AW161" s="654"/>
      <c r="AX161" s="398">
        <f>SUM(AX154:AX160)</f>
        <v>0</v>
      </c>
      <c r="BO161" s="401"/>
    </row>
    <row r="162" spans="1:88" s="184" customFormat="1" ht="6.75" customHeight="1" x14ac:dyDescent="0.25">
      <c r="A162" s="180"/>
      <c r="B162" s="181"/>
      <c r="C162" s="181"/>
      <c r="D162" s="182"/>
      <c r="E162" s="181"/>
      <c r="F162" s="181"/>
      <c r="G162" s="183"/>
      <c r="H162" s="181"/>
      <c r="I162" s="182"/>
      <c r="K162" s="181"/>
      <c r="L162" s="181"/>
      <c r="M162" s="183"/>
      <c r="N162" s="181"/>
      <c r="O162" s="182"/>
      <c r="R162" s="181"/>
      <c r="T162" s="182"/>
      <c r="U162" s="181"/>
      <c r="V162" s="181"/>
      <c r="W162" s="185"/>
      <c r="X162" s="185"/>
      <c r="Y162" s="186"/>
      <c r="Z162" s="15"/>
      <c r="AA162" s="15"/>
      <c r="AB162" s="22"/>
      <c r="AC162" s="22"/>
      <c r="AD162" s="22"/>
      <c r="AE162" s="22"/>
      <c r="AF162" s="22"/>
      <c r="AG162" s="22"/>
      <c r="AH162" s="22"/>
      <c r="AI162" s="382"/>
      <c r="AJ162" s="21"/>
      <c r="AK162" s="18"/>
      <c r="AL162" s="15"/>
      <c r="AM162" s="15"/>
      <c r="AN162" s="15"/>
      <c r="AO162" s="15"/>
      <c r="AP162" s="15"/>
      <c r="AQ162" s="358"/>
      <c r="AR162" s="358"/>
      <c r="AS162" s="358"/>
      <c r="AT162" s="355"/>
      <c r="AU162" s="15"/>
      <c r="AV162" s="15"/>
      <c r="AW162" s="15"/>
      <c r="AX162" s="15"/>
      <c r="BO162" s="401"/>
    </row>
    <row r="163" spans="1:88" s="184" customFormat="1" ht="16.5" customHeight="1" x14ac:dyDescent="0.25">
      <c r="A163" s="180"/>
      <c r="B163" s="181"/>
      <c r="C163" s="181"/>
      <c r="D163" s="182"/>
      <c r="E163" s="181"/>
      <c r="F163" s="181"/>
      <c r="G163" s="183"/>
      <c r="H163" s="181"/>
      <c r="I163" s="182"/>
      <c r="K163" s="655" t="s">
        <v>210</v>
      </c>
      <c r="L163" s="655"/>
      <c r="M163" s="655"/>
      <c r="N163" s="655"/>
      <c r="O163" s="655"/>
      <c r="P163" s="655"/>
      <c r="Q163" s="655"/>
      <c r="R163" s="655"/>
      <c r="S163" s="655"/>
      <c r="T163" s="655"/>
      <c r="U163" s="655"/>
      <c r="V163" s="655"/>
      <c r="W163" s="655"/>
      <c r="X163" s="655"/>
      <c r="Y163" s="186"/>
      <c r="Z163" s="15"/>
      <c r="AA163" s="15"/>
      <c r="AB163" s="22"/>
      <c r="AC163" s="22"/>
      <c r="AD163" s="22"/>
      <c r="AE163" s="22"/>
      <c r="AF163" s="22"/>
      <c r="AG163" s="22"/>
      <c r="AH163" s="22"/>
      <c r="AI163" s="382"/>
      <c r="AJ163" s="21"/>
      <c r="AK163" s="18"/>
      <c r="AL163" s="15"/>
      <c r="AM163" s="15"/>
      <c r="AN163" s="15"/>
      <c r="AO163" s="15"/>
      <c r="AP163" s="15"/>
      <c r="AQ163" s="358"/>
      <c r="AR163" s="358"/>
      <c r="AS163" s="358"/>
      <c r="AT163" s="355"/>
      <c r="AU163" s="15"/>
      <c r="AV163" s="15"/>
      <c r="AW163" s="15"/>
      <c r="AX163" s="15"/>
      <c r="BO163" s="401"/>
    </row>
    <row r="164" spans="1:88" s="184" customFormat="1" ht="22.5" customHeight="1" x14ac:dyDescent="0.25">
      <c r="A164" s="180"/>
      <c r="B164" s="181"/>
      <c r="C164" s="389"/>
      <c r="D164" s="389"/>
      <c r="E164" s="389"/>
      <c r="F164" s="389"/>
      <c r="G164" s="389"/>
      <c r="H164" s="389"/>
      <c r="I164" s="389"/>
      <c r="J164" s="389"/>
      <c r="K164" s="637" t="s">
        <v>447</v>
      </c>
      <c r="L164" s="637"/>
      <c r="M164" s="637"/>
      <c r="N164" s="637"/>
      <c r="O164" s="637"/>
      <c r="P164" s="637"/>
      <c r="Q164" s="637"/>
      <c r="R164" s="637"/>
      <c r="S164" s="637"/>
      <c r="T164" s="637"/>
      <c r="U164" s="637"/>
      <c r="V164" s="642"/>
      <c r="W164" s="642"/>
      <c r="X164" s="642"/>
      <c r="Y164" s="186"/>
      <c r="Z164" s="15"/>
      <c r="AA164" s="15"/>
      <c r="AB164" s="22"/>
      <c r="AC164" s="22"/>
      <c r="AD164" s="22"/>
      <c r="AE164" s="22"/>
      <c r="AF164" s="22"/>
      <c r="AG164" s="22"/>
      <c r="AH164" s="22"/>
      <c r="AI164" s="382"/>
      <c r="AJ164" s="21"/>
      <c r="AK164" s="18"/>
      <c r="AL164" s="15"/>
      <c r="AM164" s="15"/>
      <c r="AN164" s="15"/>
      <c r="BO164" s="401"/>
    </row>
    <row r="165" spans="1:88" s="184" customFormat="1" ht="22.5" customHeight="1" x14ac:dyDescent="0.25">
      <c r="A165" s="180"/>
      <c r="B165" s="181"/>
      <c r="C165" s="391"/>
      <c r="D165" s="391"/>
      <c r="E165" s="391"/>
      <c r="F165" s="391"/>
      <c r="G165" s="391"/>
      <c r="H165" s="391"/>
      <c r="I165" s="391"/>
      <c r="J165" s="391"/>
      <c r="K165" s="637" t="s">
        <v>211</v>
      </c>
      <c r="L165" s="637"/>
      <c r="M165" s="637"/>
      <c r="N165" s="637"/>
      <c r="O165" s="637"/>
      <c r="P165" s="637"/>
      <c r="Q165" s="637"/>
      <c r="R165" s="637"/>
      <c r="S165" s="637"/>
      <c r="T165" s="637"/>
      <c r="U165" s="637"/>
      <c r="V165" s="642"/>
      <c r="W165" s="642"/>
      <c r="X165" s="642"/>
      <c r="Y165" s="186"/>
      <c r="Z165" s="15"/>
      <c r="AA165" s="15"/>
      <c r="AB165" s="22"/>
      <c r="AC165" s="22"/>
      <c r="AD165" s="22"/>
      <c r="AE165" s="22"/>
      <c r="AF165" s="22"/>
      <c r="AG165" s="22"/>
      <c r="AH165" s="22"/>
      <c r="AI165" s="382"/>
      <c r="AJ165" s="21"/>
      <c r="AK165" s="18"/>
      <c r="AL165" s="15"/>
      <c r="AM165" s="15"/>
      <c r="AN165" s="15"/>
      <c r="BO165" s="401"/>
    </row>
    <row r="166" spans="1:88" s="184" customFormat="1" ht="22.5" customHeight="1" x14ac:dyDescent="0.25">
      <c r="A166" s="180"/>
      <c r="B166" s="181"/>
      <c r="C166" s="391"/>
      <c r="D166" s="391"/>
      <c r="E166" s="391"/>
      <c r="F166" s="391"/>
      <c r="G166" s="391"/>
      <c r="H166" s="391"/>
      <c r="I166" s="391"/>
      <c r="J166" s="391"/>
      <c r="K166" s="637" t="s">
        <v>212</v>
      </c>
      <c r="L166" s="637"/>
      <c r="M166" s="637"/>
      <c r="N166" s="637"/>
      <c r="O166" s="637"/>
      <c r="P166" s="637"/>
      <c r="Q166" s="637"/>
      <c r="R166" s="637"/>
      <c r="S166" s="637"/>
      <c r="T166" s="637"/>
      <c r="U166" s="637"/>
      <c r="V166" s="642"/>
      <c r="W166" s="642"/>
      <c r="X166" s="642"/>
      <c r="Y166" s="186"/>
      <c r="Z166" s="15"/>
      <c r="AA166" s="15"/>
      <c r="AB166" s="22"/>
      <c r="AC166" s="22"/>
      <c r="AD166" s="22"/>
      <c r="AE166" s="22"/>
      <c r="AF166" s="22"/>
      <c r="AG166" s="22"/>
      <c r="AH166" s="22"/>
      <c r="AI166" s="382"/>
      <c r="AJ166" s="21"/>
      <c r="AK166" s="18"/>
      <c r="AL166" s="15"/>
      <c r="AM166" s="15"/>
      <c r="AN166" s="15"/>
      <c r="BO166" s="401"/>
    </row>
    <row r="167" spans="1:88" s="184" customFormat="1" ht="22.5" customHeight="1" x14ac:dyDescent="0.25">
      <c r="A167" s="180"/>
      <c r="B167" s="181"/>
      <c r="C167" s="391"/>
      <c r="D167" s="391"/>
      <c r="E167" s="391"/>
      <c r="F167" s="391"/>
      <c r="G167" s="391"/>
      <c r="H167" s="391"/>
      <c r="I167" s="391"/>
      <c r="J167" s="391"/>
      <c r="K167" s="637" t="s">
        <v>213</v>
      </c>
      <c r="L167" s="637"/>
      <c r="M167" s="637"/>
      <c r="N167" s="637"/>
      <c r="O167" s="637"/>
      <c r="P167" s="637"/>
      <c r="Q167" s="637"/>
      <c r="R167" s="637"/>
      <c r="S167" s="637"/>
      <c r="T167" s="637"/>
      <c r="U167" s="637"/>
      <c r="V167" s="642"/>
      <c r="W167" s="642"/>
      <c r="X167" s="642"/>
      <c r="Y167" s="186"/>
      <c r="Z167" s="15"/>
      <c r="AA167" s="15"/>
      <c r="AB167" s="22"/>
      <c r="AC167" s="22"/>
      <c r="AD167" s="22"/>
      <c r="AE167" s="22"/>
      <c r="AF167" s="22"/>
      <c r="AG167" s="22"/>
      <c r="AH167" s="22"/>
      <c r="AI167" s="382"/>
      <c r="AJ167" s="21"/>
      <c r="AK167" s="18"/>
      <c r="AL167" s="15"/>
      <c r="AM167" s="15"/>
      <c r="AN167" s="15"/>
      <c r="BO167" s="401"/>
    </row>
    <row r="168" spans="1:88" s="184" customFormat="1" ht="22.5" customHeight="1" x14ac:dyDescent="0.25">
      <c r="A168" s="180"/>
      <c r="B168" s="181"/>
      <c r="C168" s="391"/>
      <c r="D168" s="391"/>
      <c r="E168" s="391"/>
      <c r="F168" s="391"/>
      <c r="G168" s="391"/>
      <c r="H168" s="391"/>
      <c r="I168" s="391"/>
      <c r="J168" s="391"/>
      <c r="K168" s="637" t="s">
        <v>220</v>
      </c>
      <c r="L168" s="637"/>
      <c r="M168" s="637"/>
      <c r="N168" s="637"/>
      <c r="O168" s="637"/>
      <c r="P168" s="637"/>
      <c r="Q168" s="637"/>
      <c r="R168" s="637"/>
      <c r="S168" s="637"/>
      <c r="T168" s="637"/>
      <c r="U168" s="637"/>
      <c r="V168" s="642"/>
      <c r="W168" s="642"/>
      <c r="X168" s="642"/>
      <c r="Y168" s="186"/>
      <c r="Z168" s="15"/>
      <c r="AA168" s="15"/>
      <c r="AB168" s="22"/>
      <c r="AC168" s="22"/>
      <c r="AD168" s="22"/>
      <c r="AE168" s="22"/>
      <c r="AF168" s="22"/>
      <c r="AG168" s="22"/>
      <c r="AH168" s="22"/>
      <c r="AI168" s="382"/>
      <c r="AJ168" s="21"/>
      <c r="AK168" s="18"/>
      <c r="AL168" s="15"/>
      <c r="AM168" s="15"/>
      <c r="AN168" s="15"/>
      <c r="BO168" s="401"/>
    </row>
    <row r="169" spans="1:88" s="184" customFormat="1" ht="22.5" customHeight="1" x14ac:dyDescent="0.25">
      <c r="A169" s="180"/>
      <c r="B169" s="181"/>
      <c r="C169" s="391"/>
      <c r="D169" s="391"/>
      <c r="E169" s="391"/>
      <c r="F169" s="391"/>
      <c r="G169" s="391"/>
      <c r="H169" s="391"/>
      <c r="I169" s="391"/>
      <c r="J169" s="391"/>
      <c r="K169" s="637" t="s">
        <v>410</v>
      </c>
      <c r="L169" s="637"/>
      <c r="M169" s="637"/>
      <c r="N169" s="637"/>
      <c r="O169" s="637"/>
      <c r="P169" s="637"/>
      <c r="Q169" s="637"/>
      <c r="R169" s="637"/>
      <c r="S169" s="637"/>
      <c r="T169" s="637"/>
      <c r="U169" s="637"/>
      <c r="V169" s="642"/>
      <c r="W169" s="642"/>
      <c r="X169" s="642"/>
      <c r="Y169" s="186"/>
      <c r="Z169" s="15"/>
      <c r="AA169" s="15"/>
      <c r="AB169" s="22"/>
      <c r="AC169" s="22"/>
      <c r="AD169" s="22"/>
      <c r="AE169" s="22"/>
      <c r="AF169" s="22"/>
      <c r="AG169" s="22"/>
      <c r="AH169" s="22"/>
      <c r="AI169" s="382"/>
      <c r="AJ169" s="21"/>
      <c r="AK169" s="18"/>
      <c r="AL169" s="15"/>
      <c r="AM169" s="15"/>
      <c r="AN169" s="15"/>
      <c r="BO169" s="401"/>
    </row>
    <row r="170" spans="1:88" s="184" customFormat="1" ht="22.5" customHeight="1" x14ac:dyDescent="0.25">
      <c r="A170" s="180"/>
      <c r="B170" s="181"/>
      <c r="C170" s="391"/>
      <c r="D170" s="391"/>
      <c r="E170" s="391"/>
      <c r="F170" s="391"/>
      <c r="G170" s="391"/>
      <c r="H170" s="391"/>
      <c r="I170" s="391"/>
      <c r="J170" s="391"/>
      <c r="K170" s="637" t="s">
        <v>411</v>
      </c>
      <c r="L170" s="637"/>
      <c r="M170" s="637"/>
      <c r="N170" s="637"/>
      <c r="O170" s="637"/>
      <c r="P170" s="637"/>
      <c r="Q170" s="637"/>
      <c r="R170" s="637"/>
      <c r="S170" s="637"/>
      <c r="T170" s="637"/>
      <c r="U170" s="637"/>
      <c r="V170" s="642"/>
      <c r="W170" s="642"/>
      <c r="X170" s="642"/>
      <c r="Y170" s="186"/>
      <c r="Z170" s="15"/>
      <c r="AD170" s="22"/>
      <c r="AE170" s="22"/>
      <c r="AF170" s="22"/>
      <c r="AG170" s="22"/>
      <c r="AH170" s="22"/>
      <c r="AI170" s="382"/>
      <c r="AJ170" s="21"/>
      <c r="AK170" s="18"/>
      <c r="AL170" s="15"/>
      <c r="AM170" s="15"/>
      <c r="AN170" s="15"/>
      <c r="BO170" s="401"/>
    </row>
    <row r="171" spans="1:88" s="184" customFormat="1" ht="22.5" customHeight="1" x14ac:dyDescent="0.25">
      <c r="A171" s="180"/>
      <c r="B171" s="181"/>
      <c r="C171" s="391"/>
      <c r="D171" s="391"/>
      <c r="E171" s="391"/>
      <c r="F171" s="391"/>
      <c r="G171" s="391"/>
      <c r="H171" s="391"/>
      <c r="I171" s="391"/>
      <c r="J171" s="391"/>
      <c r="K171" s="660" t="s">
        <v>186</v>
      </c>
      <c r="L171" s="660"/>
      <c r="M171" s="660"/>
      <c r="N171" s="660"/>
      <c r="O171" s="660"/>
      <c r="P171" s="660"/>
      <c r="Q171" s="660"/>
      <c r="R171" s="660"/>
      <c r="S171" s="660"/>
      <c r="T171" s="660"/>
      <c r="U171" s="660"/>
      <c r="V171" s="635">
        <f>SUM(V164:X170)</f>
        <v>0</v>
      </c>
      <c r="W171" s="635"/>
      <c r="X171" s="635"/>
      <c r="AA171" s="15"/>
      <c r="AB171" s="22"/>
      <c r="AC171" s="22"/>
      <c r="AD171" s="22"/>
      <c r="AE171" s="22"/>
      <c r="AF171" s="22"/>
      <c r="AG171" s="22"/>
      <c r="AH171" s="22"/>
      <c r="AI171" s="382"/>
      <c r="AJ171" s="21"/>
      <c r="AK171" s="18"/>
      <c r="AL171" s="15"/>
      <c r="AM171" s="15"/>
      <c r="AN171" s="15"/>
      <c r="BO171" s="401"/>
    </row>
    <row r="172" spans="1:88" s="184" customFormat="1" ht="21.75" customHeight="1" x14ac:dyDescent="0.25">
      <c r="A172" s="180"/>
      <c r="B172" s="181"/>
      <c r="C172" s="391"/>
      <c r="D172" s="391"/>
      <c r="E172" s="391"/>
      <c r="F172" s="391"/>
      <c r="G172" s="391"/>
      <c r="H172" s="391"/>
      <c r="I172" s="391"/>
      <c r="J172" s="391"/>
      <c r="K172" s="391"/>
      <c r="L172" s="390"/>
      <c r="M172" s="390"/>
      <c r="N172" s="390"/>
      <c r="O172" s="181"/>
      <c r="P172" s="181"/>
      <c r="Q172" s="181"/>
      <c r="R172" s="181"/>
      <c r="S172" s="181"/>
      <c r="T172" s="181"/>
      <c r="U172" s="181"/>
      <c r="W172" s="181"/>
      <c r="X172" s="185"/>
      <c r="Y172" s="186"/>
      <c r="Z172" s="15"/>
      <c r="AA172" s="15"/>
      <c r="AB172" s="22"/>
      <c r="AC172" s="22"/>
      <c r="AD172" s="22"/>
      <c r="AE172" s="22"/>
      <c r="AF172" s="22"/>
      <c r="AG172" s="22"/>
      <c r="AH172" s="22"/>
      <c r="AI172" s="382"/>
      <c r="AJ172" s="21"/>
      <c r="AK172" s="18"/>
      <c r="AL172" s="15"/>
      <c r="AM172" s="15"/>
      <c r="AN172" s="15"/>
      <c r="BO172" s="401"/>
    </row>
    <row r="173" spans="1:88" s="15" customFormat="1" ht="15" customHeight="1" x14ac:dyDescent="0.15">
      <c r="A173" s="18"/>
      <c r="B173" s="77"/>
      <c r="C173" s="77"/>
      <c r="D173" s="77"/>
      <c r="E173" s="77"/>
      <c r="F173" s="77"/>
      <c r="G173" s="77"/>
      <c r="H173" s="639"/>
      <c r="I173" s="639"/>
      <c r="J173" s="639"/>
      <c r="K173" s="639"/>
      <c r="L173" s="639"/>
      <c r="M173" s="395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13"/>
      <c r="Z173" s="13"/>
      <c r="AC173" s="11"/>
      <c r="AD173" s="11"/>
      <c r="AE173" s="11"/>
      <c r="AF173" s="11"/>
      <c r="AG173" s="11"/>
      <c r="AH173" s="11"/>
      <c r="AI173" s="11"/>
      <c r="AJ173" s="17"/>
      <c r="AK173" s="402"/>
      <c r="AL173" s="11"/>
      <c r="AM173" s="11"/>
      <c r="AN173" s="403"/>
      <c r="AO173" s="11"/>
      <c r="AP173" s="404"/>
      <c r="AQ173" s="11"/>
      <c r="AR173" s="403"/>
      <c r="AS173" s="11"/>
      <c r="AT173" s="405"/>
      <c r="AU173" s="13"/>
      <c r="AV173" s="403"/>
      <c r="AW173" s="11"/>
      <c r="AX173" s="404"/>
      <c r="AY173" s="11"/>
      <c r="AZ173" s="403"/>
      <c r="BA173" s="11"/>
      <c r="BB173" s="404"/>
      <c r="BC173" s="404"/>
      <c r="BD173" s="404"/>
      <c r="BE173" s="404"/>
      <c r="BF173" s="404"/>
      <c r="BG173" s="11"/>
      <c r="BH173" s="403"/>
      <c r="BI173" s="11"/>
      <c r="BJ173" s="404"/>
      <c r="BK173" s="11"/>
      <c r="BL173" s="403"/>
      <c r="BM173" s="11"/>
      <c r="BN173" s="404"/>
      <c r="BO173" s="17"/>
      <c r="BP173" s="11"/>
      <c r="BQ173" s="11"/>
      <c r="BX173" s="16"/>
      <c r="CA173" s="184"/>
      <c r="CB173" s="184"/>
      <c r="CC173" s="184"/>
      <c r="CD173" s="184"/>
      <c r="CE173" s="184"/>
      <c r="CF173" s="184"/>
      <c r="CG173" s="184"/>
      <c r="CH173" s="184"/>
      <c r="CI173" s="184"/>
      <c r="CJ173" s="184"/>
    </row>
    <row r="174" spans="1:88" s="9" customFormat="1" ht="9" x14ac:dyDescent="0.15">
      <c r="A174" s="14"/>
      <c r="B174" s="392"/>
      <c r="C174" s="392"/>
      <c r="D174" s="392"/>
      <c r="E174" s="392"/>
      <c r="F174" s="392"/>
      <c r="H174" s="646" t="s">
        <v>72</v>
      </c>
      <c r="I174" s="646"/>
      <c r="J174" s="646"/>
      <c r="K174" s="646"/>
      <c r="L174" s="646"/>
      <c r="M174" s="646"/>
      <c r="N174" s="392"/>
      <c r="O174" s="392"/>
      <c r="P174" s="392"/>
      <c r="Q174" s="392"/>
      <c r="R174" s="392"/>
      <c r="S174" s="392"/>
      <c r="T174" s="392"/>
      <c r="U174" s="392"/>
      <c r="V174" s="392"/>
      <c r="X174" s="643" t="s">
        <v>72</v>
      </c>
      <c r="Y174" s="643"/>
      <c r="Z174" s="643"/>
      <c r="AA174" s="643"/>
      <c r="AB174" s="643"/>
      <c r="AC174" s="643"/>
      <c r="AD174" s="392"/>
      <c r="AE174" s="12"/>
      <c r="AF174" s="12"/>
      <c r="AG174" s="12"/>
      <c r="AH174" s="12"/>
      <c r="AI174" s="12"/>
      <c r="AJ174" s="103"/>
      <c r="AK174" s="406"/>
      <c r="AL174" s="12"/>
      <c r="AM174" s="12"/>
      <c r="AN174" s="407"/>
      <c r="AO174" s="12"/>
      <c r="AP174" s="408"/>
      <c r="AQ174" s="12"/>
      <c r="AR174" s="407"/>
      <c r="AS174" s="12"/>
      <c r="AT174" s="409"/>
      <c r="AU174" s="102"/>
      <c r="AV174" s="407"/>
      <c r="AW174" s="12"/>
      <c r="AX174" s="408"/>
      <c r="AY174" s="12"/>
      <c r="AZ174" s="407"/>
      <c r="BA174" s="12"/>
      <c r="BB174" s="408"/>
      <c r="BC174" s="408"/>
      <c r="BD174" s="408"/>
      <c r="BE174" s="408"/>
      <c r="BF174" s="408"/>
      <c r="BG174" s="12"/>
      <c r="BH174" s="407"/>
      <c r="BI174" s="12"/>
      <c r="BJ174" s="408"/>
      <c r="BK174" s="12"/>
      <c r="BL174" s="407"/>
      <c r="BM174" s="12"/>
      <c r="BN174" s="408"/>
      <c r="BO174" s="103"/>
      <c r="BP174" s="12"/>
      <c r="BQ174" s="12"/>
      <c r="BX174" s="10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</row>
    <row r="175" spans="1:88" s="9" customFormat="1" ht="9" x14ac:dyDescent="0.15">
      <c r="A175" s="14"/>
      <c r="B175" s="393"/>
      <c r="C175" s="393"/>
      <c r="D175" s="393"/>
      <c r="E175" s="393"/>
      <c r="F175" s="393"/>
      <c r="H175" s="638" t="s">
        <v>177</v>
      </c>
      <c r="I175" s="638"/>
      <c r="J175" s="638"/>
      <c r="K175" s="638"/>
      <c r="L175" s="638"/>
      <c r="M175" s="638"/>
      <c r="N175" s="101"/>
      <c r="O175" s="101"/>
      <c r="P175" s="101"/>
      <c r="Q175" s="101"/>
      <c r="R175" s="101"/>
      <c r="S175" s="101"/>
      <c r="T175" s="393"/>
      <c r="U175" s="393"/>
      <c r="V175" s="393"/>
      <c r="X175" s="638" t="s">
        <v>412</v>
      </c>
      <c r="Y175" s="638"/>
      <c r="Z175" s="638"/>
      <c r="AA175" s="638"/>
      <c r="AB175" s="638"/>
      <c r="AC175" s="638"/>
      <c r="AD175" s="101"/>
      <c r="AE175" s="11"/>
      <c r="AF175" s="11"/>
      <c r="AG175" s="11"/>
      <c r="AH175" s="11"/>
      <c r="AI175" s="11"/>
      <c r="AJ175" s="17"/>
      <c r="AK175" s="402"/>
      <c r="AL175" s="11"/>
      <c r="AM175" s="11"/>
      <c r="AN175" s="403"/>
      <c r="AO175" s="11"/>
      <c r="AP175" s="404"/>
      <c r="AQ175" s="11"/>
      <c r="AR175" s="403"/>
      <c r="AS175" s="11"/>
      <c r="AT175" s="58"/>
      <c r="AV175" s="403"/>
      <c r="AW175" s="11"/>
      <c r="AX175" s="404"/>
      <c r="AY175" s="11"/>
      <c r="AZ175" s="403"/>
      <c r="BA175" s="11"/>
      <c r="BB175" s="404"/>
      <c r="BC175" s="404"/>
      <c r="BD175" s="404"/>
      <c r="BE175" s="404"/>
      <c r="BF175" s="404"/>
      <c r="BG175" s="11"/>
      <c r="BH175" s="403"/>
      <c r="BI175" s="11"/>
      <c r="BJ175" s="404"/>
      <c r="BK175" s="11"/>
      <c r="BL175" s="403"/>
      <c r="BM175" s="11"/>
      <c r="BN175" s="404"/>
      <c r="BO175" s="17"/>
      <c r="BP175" s="11"/>
      <c r="BQ175" s="11"/>
      <c r="BX175" s="10"/>
    </row>
    <row r="176" spans="1:88" s="9" customFormat="1" ht="9" x14ac:dyDescent="0.15">
      <c r="A176" s="14"/>
      <c r="B176" s="394"/>
      <c r="C176" s="394"/>
      <c r="D176" s="394"/>
      <c r="E176" s="394"/>
      <c r="F176" s="394"/>
      <c r="G176" s="396" t="s">
        <v>126</v>
      </c>
      <c r="H176" s="640"/>
      <c r="I176" s="640"/>
      <c r="J176" s="640"/>
      <c r="K176" s="640"/>
      <c r="L176" s="640"/>
      <c r="M176" s="640"/>
      <c r="N176" s="640"/>
      <c r="O176" s="394"/>
      <c r="P176" s="394"/>
      <c r="Q176" s="394"/>
      <c r="R176" s="394"/>
      <c r="S176" s="394"/>
      <c r="T176" s="394"/>
      <c r="U176" s="394"/>
      <c r="V176" s="394"/>
      <c r="W176" s="396" t="s">
        <v>126</v>
      </c>
      <c r="X176" s="640"/>
      <c r="Y176" s="640"/>
      <c r="Z176" s="640"/>
      <c r="AA176" s="640"/>
      <c r="AB176" s="640"/>
      <c r="AC176" s="640"/>
      <c r="AD176" s="640"/>
      <c r="AE176" s="11"/>
      <c r="AF176" s="11"/>
      <c r="AG176" s="11"/>
      <c r="AH176" s="11"/>
      <c r="AI176" s="11"/>
      <c r="AJ176" s="17"/>
      <c r="AK176" s="402"/>
      <c r="AL176" s="11"/>
      <c r="AM176" s="11"/>
      <c r="AN176" s="403"/>
      <c r="AO176" s="11"/>
      <c r="AP176" s="404"/>
      <c r="AQ176" s="11"/>
      <c r="AR176" s="403"/>
      <c r="AS176" s="11"/>
      <c r="AT176" s="404"/>
      <c r="AU176" s="11"/>
      <c r="AV176" s="403"/>
      <c r="AW176" s="11"/>
      <c r="AX176" s="404"/>
      <c r="AY176" s="11"/>
      <c r="AZ176" s="403"/>
      <c r="BA176" s="11"/>
      <c r="BB176" s="404"/>
      <c r="BC176" s="404"/>
      <c r="BD176" s="404"/>
      <c r="BE176" s="404"/>
      <c r="BF176" s="404"/>
      <c r="BG176" s="11"/>
      <c r="BH176" s="403"/>
      <c r="BI176" s="11"/>
      <c r="BJ176" s="404"/>
      <c r="BK176" s="11"/>
      <c r="BL176" s="403"/>
      <c r="BM176" s="11"/>
      <c r="BN176" s="404"/>
      <c r="BO176" s="17"/>
      <c r="BP176" s="11"/>
      <c r="BQ176" s="11"/>
      <c r="BX176" s="10"/>
    </row>
    <row r="177" spans="1:88" s="15" customFormat="1" ht="9" x14ac:dyDescent="0.15">
      <c r="A177" s="18"/>
      <c r="B177" s="394"/>
      <c r="C177" s="394"/>
      <c r="D177" s="394"/>
      <c r="E177" s="394"/>
      <c r="F177" s="394"/>
      <c r="G177" s="397" t="s">
        <v>138</v>
      </c>
      <c r="H177" s="640"/>
      <c r="I177" s="640"/>
      <c r="J177" s="640"/>
      <c r="K177" s="640"/>
      <c r="L177" s="640"/>
      <c r="M177" s="640"/>
      <c r="N177" s="640"/>
      <c r="O177" s="394"/>
      <c r="P177" s="394"/>
      <c r="Q177" s="394"/>
      <c r="R177" s="394"/>
      <c r="S177" s="394"/>
      <c r="T177" s="394"/>
      <c r="U177" s="394"/>
      <c r="V177" s="394"/>
      <c r="W177" s="397" t="s">
        <v>138</v>
      </c>
      <c r="X177" s="640"/>
      <c r="Y177" s="640"/>
      <c r="Z177" s="640"/>
      <c r="AA177" s="640"/>
      <c r="AB177" s="640"/>
      <c r="AC177" s="640"/>
      <c r="AD177" s="640"/>
      <c r="AE177" s="11"/>
      <c r="AF177" s="11"/>
      <c r="AG177" s="11"/>
      <c r="AH177" s="11"/>
      <c r="AI177" s="11"/>
      <c r="AJ177" s="17"/>
      <c r="AK177" s="402"/>
      <c r="AL177" s="11"/>
      <c r="AM177" s="11"/>
      <c r="AN177" s="403"/>
      <c r="AO177" s="11"/>
      <c r="AP177" s="404"/>
      <c r="AQ177" s="11"/>
      <c r="AR177" s="403"/>
      <c r="AS177" s="11"/>
      <c r="AT177" s="405"/>
      <c r="AU177" s="13"/>
      <c r="AV177" s="403"/>
      <c r="AW177" s="11"/>
      <c r="AX177" s="404"/>
      <c r="AY177" s="11"/>
      <c r="AZ177" s="403"/>
      <c r="BA177" s="11"/>
      <c r="BB177" s="404"/>
      <c r="BC177" s="404"/>
      <c r="BD177" s="404"/>
      <c r="BE177" s="404"/>
      <c r="BF177" s="404"/>
      <c r="BG177" s="11"/>
      <c r="BH177" s="403"/>
      <c r="BI177" s="11"/>
      <c r="BJ177" s="404"/>
      <c r="BK177" s="11"/>
      <c r="BL177" s="403"/>
      <c r="BM177" s="11"/>
      <c r="BN177" s="404"/>
      <c r="BO177" s="17"/>
      <c r="BP177" s="11"/>
      <c r="BQ177" s="11"/>
      <c r="BX177" s="16"/>
      <c r="CA177" s="9"/>
      <c r="CB177" s="9"/>
      <c r="CC177" s="9"/>
      <c r="CD177" s="9"/>
      <c r="CE177" s="9"/>
      <c r="CF177" s="9"/>
      <c r="CG177" s="9"/>
      <c r="CH177" s="9"/>
      <c r="CI177" s="9"/>
      <c r="CJ177" s="9"/>
    </row>
    <row r="178" spans="1:88" s="15" customFormat="1" ht="9.75" thickBot="1" x14ac:dyDescent="0.2">
      <c r="A178" s="52"/>
      <c r="B178" s="650"/>
      <c r="C178" s="650"/>
      <c r="D178" s="650"/>
      <c r="E178" s="650"/>
      <c r="F178" s="650"/>
      <c r="G178" s="650"/>
      <c r="H178" s="650"/>
      <c r="I178" s="650"/>
      <c r="J178" s="104"/>
      <c r="K178" s="650"/>
      <c r="L178" s="650"/>
      <c r="M178" s="650"/>
      <c r="N178" s="650"/>
      <c r="O178" s="650"/>
      <c r="P178" s="650"/>
      <c r="Q178" s="650"/>
      <c r="R178" s="650"/>
      <c r="S178" s="650"/>
      <c r="T178" s="650"/>
      <c r="U178" s="650"/>
      <c r="V178" s="650"/>
      <c r="W178" s="650"/>
      <c r="X178" s="650"/>
      <c r="Y178" s="105"/>
      <c r="Z178" s="105"/>
      <c r="AA178" s="106"/>
      <c r="AB178" s="106"/>
      <c r="AC178" s="107"/>
      <c r="AD178" s="107"/>
      <c r="AE178" s="107"/>
      <c r="AF178" s="107"/>
      <c r="AG178" s="107"/>
      <c r="AH178" s="107"/>
      <c r="AI178" s="107"/>
      <c r="AJ178" s="108"/>
      <c r="AK178" s="410"/>
      <c r="AL178" s="107"/>
      <c r="AM178" s="107"/>
      <c r="AN178" s="411"/>
      <c r="AO178" s="107"/>
      <c r="AP178" s="412"/>
      <c r="AQ178" s="107"/>
      <c r="AR178" s="411"/>
      <c r="AS178" s="107"/>
      <c r="AT178" s="413"/>
      <c r="AU178" s="105"/>
      <c r="AV178" s="411"/>
      <c r="AW178" s="107"/>
      <c r="AX178" s="412"/>
      <c r="AY178" s="107"/>
      <c r="AZ178" s="411"/>
      <c r="BA178" s="107"/>
      <c r="BB178" s="412"/>
      <c r="BC178" s="412"/>
      <c r="BD178" s="412"/>
      <c r="BE178" s="412"/>
      <c r="BF178" s="412"/>
      <c r="BG178" s="107"/>
      <c r="BH178" s="411"/>
      <c r="BI178" s="107"/>
      <c r="BJ178" s="412"/>
      <c r="BK178" s="107"/>
      <c r="BL178" s="411"/>
      <c r="BM178" s="107"/>
      <c r="BN178" s="412"/>
      <c r="BO178" s="108"/>
      <c r="BP178" s="11"/>
      <c r="BQ178" s="11"/>
      <c r="BX178" s="16"/>
    </row>
    <row r="179" spans="1:88" ht="30" customHeight="1" x14ac:dyDescent="0.15">
      <c r="B179" s="110"/>
      <c r="C179" s="110"/>
      <c r="D179" s="110"/>
      <c r="E179" s="110"/>
      <c r="F179" s="110"/>
      <c r="G179" s="110"/>
      <c r="H179" s="110"/>
      <c r="I179" s="110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</row>
    <row r="180" spans="1:88" ht="30" customHeight="1" x14ac:dyDescent="0.15">
      <c r="B180" s="110"/>
      <c r="C180" s="647" t="s">
        <v>119</v>
      </c>
      <c r="D180" s="648"/>
      <c r="E180" s="648"/>
      <c r="F180" s="648"/>
      <c r="G180" s="648"/>
      <c r="H180" s="648"/>
      <c r="I180" s="648"/>
      <c r="J180" s="648"/>
      <c r="K180" s="648"/>
      <c r="L180" s="648"/>
      <c r="M180" s="648"/>
      <c r="N180" s="648"/>
      <c r="O180" s="648"/>
      <c r="P180" s="648"/>
      <c r="Q180" s="649"/>
      <c r="R180" s="414"/>
      <c r="S180" s="657" t="s">
        <v>414</v>
      </c>
      <c r="T180" s="658"/>
      <c r="U180" s="658"/>
      <c r="V180" s="658"/>
      <c r="W180" s="658"/>
      <c r="X180" s="658"/>
      <c r="Y180" s="658"/>
      <c r="Z180" s="658"/>
      <c r="AA180" s="658"/>
      <c r="AB180" s="658"/>
      <c r="AC180" s="658"/>
      <c r="AD180" s="658"/>
      <c r="AE180" s="658"/>
      <c r="AF180" s="658"/>
      <c r="AG180" s="658"/>
      <c r="AH180" s="659"/>
      <c r="AK180" s="417"/>
      <c r="AL180" s="417"/>
      <c r="AM180" s="417"/>
      <c r="AP180" s="5"/>
      <c r="AQ180" s="58"/>
      <c r="AS180" s="58"/>
      <c r="AT180" s="5"/>
      <c r="BM180" s="6"/>
      <c r="BN180" s="5"/>
      <c r="BX180" s="5"/>
    </row>
    <row r="181" spans="1:88" ht="30" customHeight="1" x14ac:dyDescent="0.25">
      <c r="B181" s="110"/>
      <c r="C181" s="633" t="s">
        <v>17</v>
      </c>
      <c r="D181" s="633"/>
      <c r="E181" s="633"/>
      <c r="F181" s="633"/>
      <c r="G181" s="651" t="s">
        <v>76</v>
      </c>
      <c r="H181" s="651"/>
      <c r="I181" s="651"/>
      <c r="J181" s="596" t="s">
        <v>75</v>
      </c>
      <c r="K181" s="596"/>
      <c r="L181" s="596"/>
      <c r="M181" s="596"/>
      <c r="N181" s="596" t="s">
        <v>73</v>
      </c>
      <c r="O181" s="596"/>
      <c r="P181" s="596"/>
      <c r="Q181" s="596"/>
      <c r="R181" s="7"/>
      <c r="S181" s="652" t="s">
        <v>85</v>
      </c>
      <c r="T181" s="652"/>
      <c r="U181" s="652"/>
      <c r="V181" s="652"/>
      <c r="W181" s="652"/>
      <c r="X181" s="596" t="s">
        <v>76</v>
      </c>
      <c r="Y181" s="596"/>
      <c r="Z181" s="596"/>
      <c r="AA181" s="596" t="s">
        <v>75</v>
      </c>
      <c r="AB181" s="596"/>
      <c r="AC181" s="596"/>
      <c r="AD181" s="596" t="s">
        <v>73</v>
      </c>
      <c r="AE181" s="596"/>
      <c r="AF181" s="596"/>
      <c r="AG181" s="596"/>
      <c r="AH181" s="596"/>
      <c r="AK181" s="86"/>
      <c r="AN181" s="58"/>
      <c r="AO181" s="86"/>
      <c r="AR181" s="5"/>
      <c r="AS181" s="86"/>
      <c r="AT181" s="5"/>
      <c r="BL181" s="5"/>
      <c r="BN181" s="5"/>
      <c r="BX181" s="5"/>
    </row>
    <row r="182" spans="1:88" ht="30" customHeight="1" x14ac:dyDescent="0.25">
      <c r="B182" s="110"/>
      <c r="C182" s="634" t="s">
        <v>84</v>
      </c>
      <c r="D182" s="634"/>
      <c r="E182" s="634"/>
      <c r="F182" s="634"/>
      <c r="G182" s="583">
        <f>SUM(G151:M151)</f>
        <v>0</v>
      </c>
      <c r="H182" s="583"/>
      <c r="I182" s="583"/>
      <c r="J182" s="624">
        <f>SUM(V151:AB151)</f>
        <v>0</v>
      </c>
      <c r="K182" s="624"/>
      <c r="L182" s="624"/>
      <c r="M182" s="624"/>
      <c r="N182" s="626">
        <f>+IF((J182-G182)&lt;0,(J182-G182)*-1,(J182-G182))</f>
        <v>0</v>
      </c>
      <c r="O182" s="626"/>
      <c r="P182" s="625" t="str">
        <f t="shared" ref="P182:P190" si="118">+IF((J182-G182)=0," ",IF((J182-G182)&lt;-1,"Servidores excedentes",IF((J182-G182)=1,"Servidor requerido",IF((J182-G182)=-1,"Servidor excedente",IF((J182-G182)&gt;1,"Servidores requeridos","")))))</f>
        <v xml:space="preserve"> </v>
      </c>
      <c r="Q182" s="625"/>
      <c r="R182" s="415"/>
      <c r="S182" s="595" t="str">
        <f>BQ12</f>
        <v>Gobernante</v>
      </c>
      <c r="T182" s="595"/>
      <c r="U182" s="595"/>
      <c r="V182" s="595"/>
      <c r="W182" s="595"/>
      <c r="X182" s="663">
        <f>BQ151</f>
        <v>0</v>
      </c>
      <c r="Y182" s="664"/>
      <c r="Z182" s="665"/>
      <c r="AA182" s="624">
        <f>BU151</f>
        <v>0</v>
      </c>
      <c r="AB182" s="624"/>
      <c r="AC182" s="624"/>
      <c r="AD182" s="626">
        <f>+IF((AA182-X182)&lt;0,(AA182-X182)*-1,(AA182-X182))</f>
        <v>0</v>
      </c>
      <c r="AE182" s="626"/>
      <c r="AF182" s="625" t="str">
        <f>+IF((AA182-X182)=0," ",IF((AA182-X182)&lt;-1,"Servidores excedentes",IF((AA182-X182)=1,"Servidor requerido",IF((AA182-X182)=-1,"Servidor excedente",IF((AA182-X182)&gt;1,"Servidores requeridos","")))))</f>
        <v xml:space="preserve"> </v>
      </c>
      <c r="AG182" s="625"/>
      <c r="AH182" s="625"/>
      <c r="AK182" s="86"/>
      <c r="AN182" s="58"/>
      <c r="AO182" s="86"/>
      <c r="AR182" s="5"/>
      <c r="AS182" s="86"/>
      <c r="AT182" s="5"/>
      <c r="BL182" s="5"/>
      <c r="BN182" s="5"/>
      <c r="BX182" s="5"/>
    </row>
    <row r="183" spans="1:88" ht="36.75" customHeight="1" x14ac:dyDescent="0.25">
      <c r="B183" s="110"/>
      <c r="C183" s="622" t="s">
        <v>19</v>
      </c>
      <c r="D183" s="622"/>
      <c r="E183" s="622"/>
      <c r="F183" s="622"/>
      <c r="G183" s="583">
        <f>N151</f>
        <v>0</v>
      </c>
      <c r="H183" s="583"/>
      <c r="I183" s="583"/>
      <c r="J183" s="624">
        <f>AC151</f>
        <v>0</v>
      </c>
      <c r="K183" s="624"/>
      <c r="L183" s="624"/>
      <c r="M183" s="624"/>
      <c r="N183" s="626">
        <f t="shared" ref="N183:N190" si="119">+IF((J183-G183)&lt;0,(J183-G183)*-1,(J183-G183))</f>
        <v>0</v>
      </c>
      <c r="O183" s="626"/>
      <c r="P183" s="625" t="str">
        <f t="shared" si="118"/>
        <v xml:space="preserve"> </v>
      </c>
      <c r="Q183" s="625"/>
      <c r="R183" s="415"/>
      <c r="S183" s="595" t="str">
        <f>BR12</f>
        <v>Sustantivo</v>
      </c>
      <c r="T183" s="595"/>
      <c r="U183" s="595"/>
      <c r="V183" s="595"/>
      <c r="W183" s="595"/>
      <c r="X183" s="583">
        <f>BR151</f>
        <v>0</v>
      </c>
      <c r="Y183" s="583"/>
      <c r="Z183" s="583"/>
      <c r="AA183" s="624">
        <f>BV151</f>
        <v>0</v>
      </c>
      <c r="AB183" s="624"/>
      <c r="AC183" s="624"/>
      <c r="AD183" s="626">
        <f>+IF((AA183-X183)&lt;0,(AA183-X183)*-1,(AA183-X183))</f>
        <v>0</v>
      </c>
      <c r="AE183" s="626"/>
      <c r="AF183" s="625" t="str">
        <f>+IF((AA183-X183)=0," ",IF((AA183-X183)&lt;-1,"Servidores excedentes",IF((AA183-X183)=1,"Servidor requerido",IF((AA183-X183)=-1,"Servidor excedente",IF((AA183-X183)&gt;1,"Servidores requeridos","")))))</f>
        <v xml:space="preserve"> </v>
      </c>
      <c r="AG183" s="625"/>
      <c r="AH183" s="625"/>
      <c r="AK183" s="86"/>
      <c r="AN183" s="58"/>
      <c r="AO183" s="86"/>
      <c r="AR183" s="5"/>
      <c r="AS183" s="86"/>
      <c r="AT183" s="5"/>
      <c r="BL183" s="5"/>
      <c r="BN183" s="5"/>
      <c r="BX183" s="5"/>
    </row>
    <row r="184" spans="1:88" ht="36.75" customHeight="1" x14ac:dyDescent="0.25">
      <c r="B184" s="110"/>
      <c r="C184" s="635" t="s">
        <v>20</v>
      </c>
      <c r="D184" s="635"/>
      <c r="E184" s="635"/>
      <c r="F184" s="635"/>
      <c r="G184" s="583">
        <f>O151</f>
        <v>0</v>
      </c>
      <c r="H184" s="583"/>
      <c r="I184" s="583"/>
      <c r="J184" s="624">
        <f>AD151</f>
        <v>0</v>
      </c>
      <c r="K184" s="624"/>
      <c r="L184" s="624"/>
      <c r="M184" s="624"/>
      <c r="N184" s="626">
        <f t="shared" si="119"/>
        <v>0</v>
      </c>
      <c r="O184" s="626"/>
      <c r="P184" s="625" t="str">
        <f t="shared" si="118"/>
        <v xml:space="preserve"> </v>
      </c>
      <c r="Q184" s="625"/>
      <c r="R184" s="415"/>
      <c r="S184" s="595" t="str">
        <f>BS12</f>
        <v>Adjetivo</v>
      </c>
      <c r="T184" s="595"/>
      <c r="U184" s="595"/>
      <c r="V184" s="595"/>
      <c r="W184" s="595"/>
      <c r="X184" s="583">
        <f>BS151</f>
        <v>0</v>
      </c>
      <c r="Y184" s="583"/>
      <c r="Z184" s="583"/>
      <c r="AA184" s="624">
        <f>BW151</f>
        <v>0</v>
      </c>
      <c r="AB184" s="624"/>
      <c r="AC184" s="624"/>
      <c r="AD184" s="626">
        <f>+IF((AA184-X184)&lt;0,(AA184-X184)*-1,(AA184-X184))</f>
        <v>0</v>
      </c>
      <c r="AE184" s="626"/>
      <c r="AF184" s="625" t="str">
        <f>+IF((AA184-X184)=0," ",IF((AA184-X184)&lt;-1,"Servidores excedentes",IF((AA184-X184)=1,"Servidor requerido",IF((AA184-X184)=-1,"Servidor excedente",IF((AA184-X184)&gt;1,"Servidores requeridos","")))))</f>
        <v xml:space="preserve"> </v>
      </c>
      <c r="AG184" s="625"/>
      <c r="AH184" s="625"/>
      <c r="AK184" s="86"/>
      <c r="AN184" s="58"/>
      <c r="AO184" s="86"/>
      <c r="AR184" s="5"/>
      <c r="AS184" s="86"/>
      <c r="AT184" s="5"/>
      <c r="BL184" s="5"/>
      <c r="BN184" s="5"/>
      <c r="BX184" s="5"/>
    </row>
    <row r="185" spans="1:88" ht="30" customHeight="1" x14ac:dyDescent="0.25">
      <c r="B185" s="110"/>
      <c r="C185" s="634" t="s">
        <v>415</v>
      </c>
      <c r="D185" s="634"/>
      <c r="E185" s="634"/>
      <c r="F185" s="634"/>
      <c r="G185" s="583">
        <f>P151</f>
        <v>0</v>
      </c>
      <c r="H185" s="583"/>
      <c r="I185" s="583"/>
      <c r="J185" s="624">
        <f>AE151</f>
        <v>0</v>
      </c>
      <c r="K185" s="624"/>
      <c r="L185" s="624"/>
      <c r="M185" s="624"/>
      <c r="N185" s="626">
        <f t="shared" si="119"/>
        <v>0</v>
      </c>
      <c r="O185" s="626"/>
      <c r="P185" s="625" t="str">
        <f t="shared" si="118"/>
        <v xml:space="preserve"> </v>
      </c>
      <c r="Q185" s="625"/>
      <c r="R185" s="415"/>
      <c r="S185" s="641" t="s">
        <v>74</v>
      </c>
      <c r="T185" s="641"/>
      <c r="U185" s="641"/>
      <c r="V185" s="641"/>
      <c r="W185" s="641"/>
      <c r="X185" s="596">
        <f>SUM(X182:Z184)</f>
        <v>0</v>
      </c>
      <c r="Y185" s="596"/>
      <c r="Z185" s="596"/>
      <c r="AA185" s="623">
        <f>SUM(AA182:AC184)</f>
        <v>0</v>
      </c>
      <c r="AB185" s="623"/>
      <c r="AC185" s="623"/>
      <c r="AD185" s="623">
        <f>+IF((AA185-X185)&lt;0,(AA185-X185)*-1,(AA185-X185))</f>
        <v>0</v>
      </c>
      <c r="AE185" s="623"/>
      <c r="AF185" s="623" t="str">
        <f>+IF((AA185-X185)=0," ",IF((AA185-X185)&lt;-1,"Servidores excedentes",IF((AA185-X185)=1,"Servidor requerido",IF((AA185-X185)=-1,"Servidor excedente",IF((AA185-X185)&gt;1,"Servidores requeridos","")))))</f>
        <v xml:space="preserve"> </v>
      </c>
      <c r="AG185" s="623"/>
      <c r="AH185" s="623"/>
      <c r="AK185" s="86"/>
      <c r="AN185" s="58"/>
      <c r="AO185" s="86"/>
      <c r="AR185" s="5"/>
      <c r="AS185" s="86"/>
      <c r="AT185" s="5"/>
      <c r="BL185" s="5"/>
      <c r="BN185" s="5"/>
      <c r="BX185" s="5"/>
    </row>
    <row r="186" spans="1:88" ht="30" customHeight="1" x14ac:dyDescent="0.15">
      <c r="B186" s="110"/>
      <c r="C186" s="634" t="s">
        <v>235</v>
      </c>
      <c r="D186" s="634"/>
      <c r="E186" s="634"/>
      <c r="F186" s="634"/>
      <c r="G186" s="583">
        <f>Q151</f>
        <v>0</v>
      </c>
      <c r="H186" s="583"/>
      <c r="I186" s="583"/>
      <c r="J186" s="624">
        <f>AF151</f>
        <v>0</v>
      </c>
      <c r="K186" s="624"/>
      <c r="L186" s="624"/>
      <c r="M186" s="624"/>
      <c r="N186" s="626">
        <f t="shared" si="119"/>
        <v>0</v>
      </c>
      <c r="O186" s="626"/>
      <c r="P186" s="625" t="str">
        <f t="shared" si="118"/>
        <v xml:space="preserve"> </v>
      </c>
      <c r="Q186" s="625"/>
      <c r="R186" s="415"/>
      <c r="S186" s="415"/>
      <c r="V186" s="7"/>
      <c r="W186" s="22"/>
      <c r="X186" s="22"/>
      <c r="Y186" s="8"/>
      <c r="Z186" s="8"/>
      <c r="AA186" s="22"/>
      <c r="AB186" s="7"/>
      <c r="AC186" s="22"/>
      <c r="AD186" s="7"/>
      <c r="AE186" s="22"/>
      <c r="AF186" s="22"/>
      <c r="AG186" s="22"/>
      <c r="AH186" s="22"/>
      <c r="AP186" s="5"/>
      <c r="AQ186" s="58"/>
      <c r="AS186" s="58"/>
      <c r="AT186" s="5"/>
      <c r="AX186" s="5"/>
      <c r="BB186" s="5"/>
      <c r="BC186" s="5"/>
      <c r="BD186" s="5"/>
      <c r="BE186" s="5"/>
      <c r="BF186" s="5"/>
      <c r="BI186" s="6"/>
      <c r="BJ186" s="5"/>
      <c r="BM186" s="6"/>
      <c r="BN186" s="5"/>
      <c r="BX186" s="5"/>
    </row>
    <row r="187" spans="1:88" ht="30" customHeight="1" x14ac:dyDescent="0.15">
      <c r="B187" s="110"/>
      <c r="C187" s="636" t="s">
        <v>197</v>
      </c>
      <c r="D187" s="636"/>
      <c r="E187" s="636"/>
      <c r="F187" s="636"/>
      <c r="G187" s="583">
        <f>+R151</f>
        <v>0</v>
      </c>
      <c r="H187" s="583"/>
      <c r="I187" s="583"/>
      <c r="J187" s="624">
        <f>+AG151</f>
        <v>0</v>
      </c>
      <c r="K187" s="624"/>
      <c r="L187" s="624"/>
      <c r="M187" s="624"/>
      <c r="N187" s="626">
        <f>+IF((J187-G187)&lt;0,(J187-G187)*-1,(J187-G187))</f>
        <v>0</v>
      </c>
      <c r="O187" s="626"/>
      <c r="P187" s="625" t="str">
        <f t="shared" ref="P187" si="120">+IF((J187-G187)=0," ",IF((J187-G187)&lt;-1,"Servidores excedentes",IF((J187-G187)=1,"Servidor requerido",IF((J187-G187)=-1,"Servidor excedente",IF((J187-G187)&gt;1,"Servidores requeridos","")))))</f>
        <v xml:space="preserve"> </v>
      </c>
      <c r="Q187" s="625"/>
      <c r="R187" s="415"/>
      <c r="S187" s="415"/>
      <c r="V187" s="7"/>
      <c r="W187" s="22"/>
      <c r="X187" s="22"/>
      <c r="Y187" s="8"/>
      <c r="Z187" s="8"/>
      <c r="AA187" s="22"/>
      <c r="AB187" s="7"/>
      <c r="AC187" s="22"/>
      <c r="AD187" s="7"/>
      <c r="AE187" s="22"/>
      <c r="AF187" s="22"/>
      <c r="AG187" s="22"/>
      <c r="AH187" s="22"/>
      <c r="AP187" s="5"/>
      <c r="AQ187" s="58"/>
      <c r="AS187" s="58"/>
      <c r="AT187" s="5"/>
      <c r="AX187" s="5"/>
      <c r="BB187" s="5"/>
      <c r="BC187" s="5"/>
      <c r="BD187" s="5"/>
      <c r="BE187" s="5"/>
      <c r="BF187" s="5"/>
      <c r="BI187" s="6"/>
      <c r="BJ187" s="5"/>
      <c r="BM187" s="6"/>
      <c r="BN187" s="5"/>
      <c r="BX187" s="5"/>
    </row>
    <row r="188" spans="1:88" ht="30" customHeight="1" x14ac:dyDescent="0.15">
      <c r="B188" s="110"/>
      <c r="C188" s="627" t="s">
        <v>234</v>
      </c>
      <c r="D188" s="627"/>
      <c r="E188" s="627"/>
      <c r="F188" s="627"/>
      <c r="G188" s="583">
        <f>S151</f>
        <v>0</v>
      </c>
      <c r="H188" s="583"/>
      <c r="I188" s="583"/>
      <c r="J188" s="624">
        <f>AH151</f>
        <v>0</v>
      </c>
      <c r="K188" s="624"/>
      <c r="L188" s="624"/>
      <c r="M188" s="624"/>
      <c r="N188" s="626">
        <f t="shared" si="119"/>
        <v>0</v>
      </c>
      <c r="O188" s="626"/>
      <c r="P188" s="625" t="str">
        <f t="shared" si="118"/>
        <v xml:space="preserve"> </v>
      </c>
      <c r="Q188" s="625"/>
      <c r="R188" s="415"/>
      <c r="S188" s="415"/>
      <c r="V188" s="22"/>
      <c r="W188" s="22"/>
      <c r="X188" s="22"/>
      <c r="Y188" s="8"/>
      <c r="Z188" s="8"/>
      <c r="AA188" s="7"/>
      <c r="AB188" s="7"/>
      <c r="AC188" s="22"/>
      <c r="AD188" s="7"/>
      <c r="AE188" s="22"/>
      <c r="AF188" s="22"/>
      <c r="AG188" s="22"/>
      <c r="AH188" s="22"/>
      <c r="AP188" s="5"/>
      <c r="AQ188" s="58"/>
      <c r="AS188" s="58"/>
      <c r="AT188" s="5"/>
      <c r="AX188" s="5"/>
      <c r="BB188" s="5"/>
      <c r="BC188" s="5"/>
      <c r="BD188" s="5"/>
      <c r="BE188" s="5"/>
      <c r="BF188" s="5"/>
      <c r="BI188" s="6"/>
      <c r="BJ188" s="5"/>
      <c r="BM188" s="6"/>
      <c r="BN188" s="5"/>
      <c r="BX188" s="5"/>
    </row>
    <row r="189" spans="1:88" ht="30" customHeight="1" x14ac:dyDescent="0.15">
      <c r="B189" s="110"/>
      <c r="C189" s="627" t="s">
        <v>254</v>
      </c>
      <c r="D189" s="627"/>
      <c r="E189" s="627"/>
      <c r="F189" s="627"/>
      <c r="G189" s="583">
        <f>T151</f>
        <v>0</v>
      </c>
      <c r="H189" s="583"/>
      <c r="I189" s="583"/>
      <c r="J189" s="624">
        <f>AI151</f>
        <v>0</v>
      </c>
      <c r="K189" s="624"/>
      <c r="L189" s="624"/>
      <c r="M189" s="624"/>
      <c r="N189" s="626">
        <f>+IF((J189-G189)&lt;0,(J189-G189)*-1,(J189-G189))</f>
        <v>0</v>
      </c>
      <c r="O189" s="626"/>
      <c r="P189" s="625" t="str">
        <f t="shared" ref="P189" si="121">+IF((J189-G189)=0," ",IF((J189-G189)&lt;-1,"Servidores excedentes",IF((J189-G189)=1,"Servidor requerido",IF((J189-G189)=-1,"Servidor excedente",IF((J189-G189)&gt;1,"Servidores requeridos","")))))</f>
        <v xml:space="preserve"> </v>
      </c>
      <c r="Q189" s="625"/>
      <c r="R189" s="415"/>
      <c r="S189" s="415"/>
      <c r="V189" s="22"/>
      <c r="W189" s="22"/>
      <c r="X189" s="22"/>
      <c r="Y189" s="8"/>
      <c r="Z189" s="8"/>
      <c r="AA189" s="7"/>
      <c r="AB189" s="7"/>
      <c r="AC189" s="22"/>
      <c r="AD189" s="7"/>
      <c r="AE189" s="22"/>
      <c r="AF189" s="22"/>
      <c r="AG189" s="22"/>
      <c r="AH189" s="22"/>
      <c r="AP189" s="5"/>
      <c r="AQ189" s="58"/>
      <c r="AS189" s="58"/>
      <c r="AT189" s="5"/>
      <c r="AX189" s="5"/>
      <c r="BB189" s="5"/>
      <c r="BC189" s="5"/>
      <c r="BD189" s="5"/>
      <c r="BE189" s="5"/>
      <c r="BF189" s="5"/>
      <c r="BI189" s="6"/>
      <c r="BJ189" s="5"/>
      <c r="BM189" s="6"/>
      <c r="BN189" s="5"/>
      <c r="BX189" s="5"/>
    </row>
    <row r="190" spans="1:88" ht="30" customHeight="1" x14ac:dyDescent="0.15">
      <c r="B190" s="110"/>
      <c r="C190" s="630" t="s">
        <v>78</v>
      </c>
      <c r="D190" s="631"/>
      <c r="E190" s="631"/>
      <c r="F190" s="632"/>
      <c r="G190" s="596">
        <f>SUM(G182:I189)</f>
        <v>0</v>
      </c>
      <c r="H190" s="596"/>
      <c r="I190" s="596"/>
      <c r="J190" s="623">
        <f>SUM(J182:M189)</f>
        <v>0</v>
      </c>
      <c r="K190" s="623"/>
      <c r="L190" s="623"/>
      <c r="M190" s="623"/>
      <c r="N190" s="623">
        <f t="shared" si="119"/>
        <v>0</v>
      </c>
      <c r="O190" s="623"/>
      <c r="P190" s="628" t="str">
        <f t="shared" si="118"/>
        <v xml:space="preserve"> </v>
      </c>
      <c r="Q190" s="629"/>
      <c r="R190" s="416"/>
      <c r="S190" s="416"/>
      <c r="V190" s="22"/>
      <c r="W190" s="22"/>
      <c r="X190" s="22"/>
      <c r="Y190" s="8"/>
      <c r="Z190" s="8"/>
      <c r="AA190" s="7"/>
      <c r="AB190" s="7"/>
      <c r="AC190" s="22"/>
      <c r="AD190" s="7"/>
      <c r="AE190" s="22"/>
      <c r="AF190" s="22"/>
      <c r="AG190" s="22"/>
      <c r="AH190" s="22"/>
      <c r="AP190" s="5"/>
      <c r="AQ190" s="58"/>
      <c r="AS190" s="58"/>
      <c r="AT190" s="5"/>
      <c r="AX190" s="5"/>
      <c r="BB190" s="5"/>
      <c r="BC190" s="5"/>
      <c r="BD190" s="5"/>
      <c r="BE190" s="5"/>
      <c r="BF190" s="5"/>
      <c r="BI190" s="6"/>
      <c r="BJ190" s="5"/>
      <c r="BM190" s="6"/>
      <c r="BN190" s="5"/>
      <c r="BX190" s="5"/>
    </row>
    <row r="191" spans="1:88" ht="30" hidden="1" customHeight="1" x14ac:dyDescent="0.15">
      <c r="B191" s="110"/>
      <c r="C191" s="177"/>
      <c r="D191" s="177"/>
      <c r="E191" s="177"/>
      <c r="F191" s="177"/>
      <c r="G191" s="178"/>
      <c r="H191" s="178"/>
      <c r="I191" s="178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V191" s="22"/>
      <c r="W191" s="22"/>
      <c r="X191" s="22"/>
      <c r="Y191" s="8"/>
      <c r="Z191" s="8"/>
      <c r="AA191" s="7"/>
      <c r="AB191" s="7"/>
      <c r="AC191" s="22"/>
      <c r="AD191" s="7"/>
      <c r="AE191" s="22"/>
      <c r="AF191" s="22"/>
      <c r="AG191" s="22"/>
      <c r="AH191" s="22"/>
      <c r="AP191" s="5"/>
      <c r="AQ191" s="58"/>
      <c r="AS191" s="58"/>
      <c r="AT191" s="5"/>
      <c r="AX191" s="5"/>
      <c r="BB191" s="5"/>
      <c r="BC191" s="5"/>
      <c r="BD191" s="5"/>
      <c r="BE191" s="5"/>
      <c r="BF191" s="5"/>
      <c r="BI191" s="6"/>
      <c r="BJ191" s="5"/>
      <c r="BM191" s="6"/>
      <c r="BN191" s="5"/>
      <c r="BX191" s="5"/>
    </row>
    <row r="192" spans="1:88" ht="30" hidden="1" customHeight="1" x14ac:dyDescent="0.15">
      <c r="B192" s="110"/>
      <c r="C192" s="177"/>
      <c r="D192" s="177"/>
      <c r="E192" s="177"/>
      <c r="F192" s="177"/>
      <c r="G192" s="178"/>
      <c r="H192" s="178"/>
      <c r="I192" s="178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V192" s="22"/>
      <c r="W192" s="22"/>
      <c r="X192" s="22"/>
      <c r="Y192" s="8"/>
      <c r="Z192" s="8"/>
      <c r="AA192" s="7"/>
      <c r="AB192" s="7"/>
      <c r="AC192" s="22"/>
      <c r="AD192" s="7"/>
      <c r="AE192" s="22"/>
      <c r="AF192" s="22"/>
      <c r="AG192" s="22"/>
      <c r="AH192" s="22"/>
      <c r="AP192" s="5"/>
      <c r="AQ192" s="58"/>
      <c r="AS192" s="58"/>
      <c r="AT192" s="5"/>
      <c r="AX192" s="5"/>
      <c r="BB192" s="5"/>
      <c r="BC192" s="5"/>
      <c r="BD192" s="5"/>
      <c r="BE192" s="5"/>
      <c r="BF192" s="5"/>
      <c r="BI192" s="6"/>
      <c r="BJ192" s="5"/>
      <c r="BM192" s="6"/>
      <c r="BN192" s="5"/>
      <c r="BX192" s="5"/>
    </row>
    <row r="193" spans="1:76" ht="30" hidden="1" customHeight="1" x14ac:dyDescent="0.15">
      <c r="B193" s="110"/>
      <c r="C193" s="177"/>
      <c r="D193" s="177"/>
      <c r="E193" s="177"/>
      <c r="F193" s="177"/>
      <c r="G193" s="178"/>
      <c r="H193" s="178"/>
      <c r="I193" s="178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V193" s="22"/>
      <c r="W193" s="22"/>
      <c r="X193" s="22"/>
      <c r="Y193" s="8"/>
      <c r="Z193" s="8"/>
      <c r="AA193" s="7"/>
      <c r="AB193" s="7"/>
      <c r="AC193" s="22"/>
      <c r="AD193" s="7"/>
      <c r="AE193" s="22"/>
      <c r="AF193" s="22"/>
      <c r="AG193" s="22"/>
      <c r="AH193" s="22"/>
      <c r="AP193" s="5"/>
      <c r="AQ193" s="58"/>
      <c r="AS193" s="58"/>
      <c r="AT193" s="5"/>
      <c r="AX193" s="5"/>
      <c r="BB193" s="5"/>
      <c r="BC193" s="5"/>
      <c r="BD193" s="5"/>
      <c r="BE193" s="5"/>
      <c r="BF193" s="5"/>
      <c r="BI193" s="6"/>
      <c r="BJ193" s="5"/>
      <c r="BM193" s="6"/>
      <c r="BN193" s="5"/>
      <c r="BX193" s="5"/>
    </row>
    <row r="194" spans="1:76" ht="30" hidden="1" customHeight="1" x14ac:dyDescent="0.15">
      <c r="B194" s="110"/>
      <c r="C194" s="177"/>
      <c r="D194" s="177"/>
      <c r="E194" s="177"/>
      <c r="F194" s="177"/>
      <c r="G194" s="178"/>
      <c r="H194" s="178"/>
      <c r="I194" s="178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V194" s="22"/>
      <c r="W194" s="22"/>
      <c r="X194" s="22"/>
      <c r="Y194" s="8"/>
      <c r="Z194" s="8"/>
      <c r="AA194" s="7"/>
      <c r="AB194" s="7"/>
      <c r="AC194" s="22"/>
      <c r="AD194" s="7"/>
      <c r="AE194" s="22"/>
      <c r="AF194" s="22"/>
      <c r="AG194" s="22"/>
      <c r="AH194" s="22"/>
      <c r="AP194" s="5"/>
      <c r="AQ194" s="58"/>
      <c r="AS194" s="58"/>
      <c r="AT194" s="5"/>
      <c r="AX194" s="5"/>
      <c r="BB194" s="5"/>
      <c r="BC194" s="5"/>
      <c r="BD194" s="5"/>
      <c r="BE194" s="5"/>
      <c r="BF194" s="5"/>
      <c r="BI194" s="6"/>
      <c r="BJ194" s="5"/>
      <c r="BM194" s="6"/>
      <c r="BN194" s="5"/>
      <c r="BX194" s="5"/>
    </row>
    <row r="195" spans="1:76" ht="30" hidden="1" customHeight="1" x14ac:dyDescent="0.15">
      <c r="B195" s="110"/>
      <c r="C195" s="177"/>
      <c r="D195" s="177"/>
      <c r="E195" s="177"/>
      <c r="F195" s="177"/>
      <c r="G195" s="178"/>
      <c r="H195" s="178"/>
      <c r="I195" s="178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V195" s="22"/>
      <c r="W195" s="22"/>
      <c r="X195" s="22"/>
      <c r="Y195" s="8"/>
      <c r="Z195" s="8"/>
      <c r="AA195" s="7"/>
      <c r="AB195" s="7"/>
      <c r="AC195" s="22"/>
      <c r="AD195" s="7"/>
      <c r="AE195" s="22"/>
      <c r="AF195" s="22"/>
      <c r="AG195" s="22"/>
      <c r="AH195" s="22"/>
      <c r="AP195" s="5"/>
      <c r="AQ195" s="58"/>
      <c r="AS195" s="58"/>
      <c r="AT195" s="5"/>
      <c r="AX195" s="5"/>
      <c r="BB195" s="5"/>
      <c r="BC195" s="5"/>
      <c r="BD195" s="5"/>
      <c r="BE195" s="5"/>
      <c r="BF195" s="5"/>
      <c r="BI195" s="6"/>
      <c r="BJ195" s="5"/>
      <c r="BM195" s="6"/>
      <c r="BN195" s="5"/>
      <c r="BX195" s="5"/>
    </row>
    <row r="196" spans="1:76" ht="30" hidden="1" customHeight="1" x14ac:dyDescent="0.15">
      <c r="B196" s="110"/>
      <c r="C196" s="177"/>
      <c r="D196" s="177"/>
      <c r="E196" s="177"/>
      <c r="F196" s="177"/>
      <c r="G196" s="178"/>
      <c r="H196" s="178"/>
      <c r="I196" s="178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V196" s="22"/>
      <c r="W196" s="22"/>
      <c r="X196" s="22"/>
      <c r="Y196" s="8"/>
      <c r="Z196" s="8"/>
      <c r="AA196" s="7"/>
      <c r="AB196" s="7"/>
      <c r="AC196" s="22"/>
      <c r="AD196" s="7"/>
      <c r="AE196" s="22"/>
      <c r="AF196" s="22"/>
      <c r="AG196" s="22"/>
      <c r="AH196" s="22"/>
      <c r="AP196" s="5"/>
      <c r="AQ196" s="58"/>
      <c r="AS196" s="58"/>
      <c r="AT196" s="5"/>
      <c r="AX196" s="5"/>
      <c r="BB196" s="5"/>
      <c r="BC196" s="5"/>
      <c r="BD196" s="5"/>
      <c r="BE196" s="5"/>
      <c r="BF196" s="5"/>
      <c r="BI196" s="6"/>
      <c r="BJ196" s="5"/>
      <c r="BM196" s="6"/>
      <c r="BN196" s="5"/>
      <c r="BX196" s="5"/>
    </row>
    <row r="197" spans="1:76" ht="30" hidden="1" customHeight="1" x14ac:dyDescent="0.15">
      <c r="B197" s="110"/>
      <c r="C197" s="177"/>
      <c r="D197" s="177"/>
      <c r="E197" s="177"/>
      <c r="F197" s="177"/>
      <c r="G197" s="178"/>
      <c r="H197" s="178"/>
      <c r="I197" s="178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V197" s="22"/>
      <c r="W197" s="22"/>
      <c r="X197" s="22"/>
      <c r="Y197" s="8"/>
      <c r="Z197" s="8"/>
      <c r="AA197" s="7"/>
      <c r="AB197" s="7"/>
      <c r="AC197" s="22"/>
      <c r="AD197" s="7"/>
      <c r="AE197" s="22"/>
      <c r="AF197" s="22"/>
      <c r="AG197" s="22"/>
      <c r="AH197" s="22"/>
      <c r="AP197" s="5"/>
      <c r="AQ197" s="58"/>
      <c r="AS197" s="58"/>
      <c r="AT197" s="5"/>
      <c r="AX197" s="5"/>
      <c r="BB197" s="5"/>
      <c r="BC197" s="5"/>
      <c r="BD197" s="5"/>
      <c r="BE197" s="5"/>
      <c r="BF197" s="5"/>
      <c r="BI197" s="6"/>
      <c r="BJ197" s="5"/>
      <c r="BM197" s="6"/>
      <c r="BN197" s="5"/>
      <c r="BX197" s="5"/>
    </row>
    <row r="198" spans="1:76" ht="30" hidden="1" customHeight="1" x14ac:dyDescent="0.15">
      <c r="B198" s="110"/>
      <c r="C198" s="177"/>
      <c r="D198" s="177"/>
      <c r="E198" s="177"/>
      <c r="F198" s="177"/>
      <c r="G198" s="178"/>
      <c r="H198" s="178"/>
      <c r="I198" s="178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V198" s="22"/>
      <c r="W198" s="22"/>
      <c r="X198" s="22"/>
      <c r="Y198" s="8"/>
      <c r="Z198" s="8"/>
      <c r="AA198" s="7"/>
      <c r="AB198" s="7"/>
      <c r="AC198" s="22"/>
      <c r="AD198" s="7"/>
      <c r="AE198" s="22"/>
      <c r="AF198" s="22"/>
      <c r="AG198" s="22"/>
      <c r="AH198" s="22"/>
      <c r="AP198" s="5"/>
      <c r="AQ198" s="58"/>
      <c r="AS198" s="58"/>
      <c r="AT198" s="5"/>
      <c r="AX198" s="5"/>
      <c r="BB198" s="5"/>
      <c r="BC198" s="5"/>
      <c r="BD198" s="5"/>
      <c r="BE198" s="5"/>
      <c r="BF198" s="5"/>
      <c r="BI198" s="6"/>
      <c r="BJ198" s="5"/>
      <c r="BM198" s="6"/>
      <c r="BN198" s="5"/>
      <c r="BX198" s="5"/>
    </row>
    <row r="199" spans="1:76" ht="30" hidden="1" customHeight="1" x14ac:dyDescent="0.15">
      <c r="B199" s="110"/>
      <c r="C199" s="177"/>
      <c r="D199" s="177"/>
      <c r="E199" s="177"/>
      <c r="F199" s="177"/>
      <c r="G199" s="178"/>
      <c r="H199" s="178"/>
      <c r="I199" s="178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V199" s="22"/>
      <c r="W199" s="22"/>
      <c r="X199" s="22"/>
      <c r="Y199" s="8"/>
      <c r="Z199" s="8"/>
      <c r="AA199" s="7"/>
      <c r="AB199" s="7"/>
      <c r="AC199" s="22"/>
      <c r="AD199" s="7"/>
      <c r="AE199" s="22"/>
      <c r="AF199" s="22"/>
      <c r="AG199" s="22"/>
      <c r="AH199" s="22"/>
      <c r="AP199" s="5"/>
      <c r="AQ199" s="58"/>
      <c r="AS199" s="58"/>
      <c r="AT199" s="5"/>
      <c r="AX199" s="5"/>
      <c r="BB199" s="5"/>
      <c r="BC199" s="5"/>
      <c r="BD199" s="5"/>
      <c r="BE199" s="5"/>
      <c r="BF199" s="5"/>
      <c r="BI199" s="6"/>
      <c r="BJ199" s="5"/>
      <c r="BM199" s="6"/>
      <c r="BN199" s="5"/>
      <c r="BX199" s="5"/>
    </row>
    <row r="200" spans="1:76" ht="30" hidden="1" customHeight="1" x14ac:dyDescent="0.15">
      <c r="B200" s="110"/>
      <c r="C200" s="177"/>
      <c r="D200" s="177"/>
      <c r="E200" s="177"/>
      <c r="F200" s="177"/>
      <c r="G200" s="178"/>
      <c r="H200" s="178"/>
      <c r="I200" s="178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V200" s="22"/>
      <c r="W200" s="22"/>
      <c r="X200" s="22"/>
      <c r="Y200" s="8"/>
      <c r="Z200" s="8"/>
      <c r="AA200" s="7"/>
      <c r="AB200" s="7"/>
      <c r="AC200" s="22"/>
      <c r="AD200" s="7"/>
      <c r="AE200" s="22"/>
      <c r="AF200" s="22"/>
      <c r="AG200" s="22"/>
      <c r="AH200" s="22"/>
      <c r="AP200" s="5"/>
      <c r="AQ200" s="58"/>
      <c r="AS200" s="58"/>
      <c r="AT200" s="5"/>
      <c r="AX200" s="5"/>
      <c r="BB200" s="5"/>
      <c r="BC200" s="5"/>
      <c r="BD200" s="5"/>
      <c r="BE200" s="5"/>
      <c r="BF200" s="5"/>
      <c r="BI200" s="6"/>
      <c r="BJ200" s="5"/>
      <c r="BM200" s="6"/>
      <c r="BN200" s="5"/>
      <c r="BX200" s="5"/>
    </row>
    <row r="201" spans="1:76" ht="30" hidden="1" customHeight="1" x14ac:dyDescent="0.15">
      <c r="B201" s="110"/>
      <c r="C201" s="110"/>
      <c r="D201" s="110"/>
      <c r="E201" s="110"/>
      <c r="F201" s="110"/>
      <c r="G201" s="110"/>
      <c r="H201" s="110"/>
      <c r="I201" s="110"/>
      <c r="V201" s="22"/>
      <c r="W201" s="22"/>
      <c r="X201" s="22"/>
      <c r="Y201" s="8"/>
      <c r="Z201" s="8"/>
      <c r="AA201" s="7"/>
      <c r="AB201" s="7"/>
      <c r="AC201" s="22"/>
      <c r="AD201" s="7"/>
      <c r="AE201" s="22"/>
      <c r="AF201" s="22"/>
      <c r="AG201" s="22"/>
      <c r="AH201" s="22"/>
      <c r="AP201" s="5"/>
      <c r="AQ201" s="58"/>
      <c r="AS201" s="58"/>
      <c r="AT201" s="5"/>
      <c r="AX201" s="5"/>
      <c r="BB201" s="5"/>
      <c r="BC201" s="5"/>
      <c r="BD201" s="5"/>
      <c r="BE201" s="5"/>
      <c r="BF201" s="5"/>
      <c r="BI201" s="6"/>
      <c r="BJ201" s="5"/>
      <c r="BM201" s="6"/>
      <c r="BN201" s="5"/>
      <c r="BX201" s="5"/>
    </row>
    <row r="202" spans="1:76" ht="30" hidden="1" customHeight="1" x14ac:dyDescent="0.15"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P202" s="5"/>
      <c r="AQ202" s="58"/>
      <c r="AS202" s="58"/>
      <c r="AT202" s="5"/>
      <c r="AX202" s="5"/>
      <c r="BB202" s="5"/>
      <c r="BC202" s="5"/>
      <c r="BD202" s="5"/>
      <c r="BE202" s="5"/>
      <c r="BF202" s="5"/>
      <c r="BI202" s="6"/>
      <c r="BJ202" s="5"/>
      <c r="BM202" s="6"/>
      <c r="BN202" s="5"/>
      <c r="BX202" s="5"/>
    </row>
    <row r="203" spans="1:76" ht="30" hidden="1" customHeight="1" x14ac:dyDescent="0.15">
      <c r="A203" s="589"/>
      <c r="B203" s="589"/>
      <c r="C203" s="589"/>
      <c r="D203" s="589"/>
      <c r="E203" s="589"/>
      <c r="F203" s="589"/>
      <c r="G203" s="589"/>
      <c r="H203" s="589"/>
      <c r="I203" s="589"/>
      <c r="J203" s="589"/>
      <c r="K203" s="589"/>
      <c r="L203" s="589"/>
      <c r="M203" s="589"/>
      <c r="N203" s="589"/>
      <c r="O203" s="589"/>
      <c r="P203" s="589"/>
      <c r="Q203" s="589"/>
      <c r="R203" s="589"/>
      <c r="S203" s="589"/>
      <c r="T203" s="589"/>
      <c r="V203" s="22"/>
      <c r="W203" s="22"/>
      <c r="X203" s="22"/>
      <c r="Y203" s="8"/>
      <c r="Z203" s="8"/>
      <c r="AA203" s="22"/>
      <c r="AB203" s="22"/>
      <c r="AC203" s="22"/>
      <c r="AD203" s="22"/>
      <c r="AE203" s="22"/>
      <c r="AF203" s="22"/>
      <c r="AG203" s="22"/>
      <c r="AH203" s="22"/>
      <c r="AN203" s="22"/>
      <c r="AO203" s="22"/>
      <c r="AP203" s="22"/>
      <c r="AQ203" s="22"/>
      <c r="AR203" s="22"/>
      <c r="AS203" s="22"/>
      <c r="AT203" s="22"/>
      <c r="AU203" s="22"/>
    </row>
    <row r="204" spans="1:76" ht="30" hidden="1" customHeight="1" x14ac:dyDescent="0.15">
      <c r="Y204" s="8"/>
      <c r="Z204" s="8"/>
      <c r="AA204" s="22"/>
      <c r="AB204" s="7"/>
    </row>
    <row r="205" spans="1:76" ht="30" hidden="1" customHeight="1" x14ac:dyDescent="0.15">
      <c r="U205" s="100"/>
      <c r="V205" s="100"/>
      <c r="W205" s="100"/>
      <c r="X205" s="100"/>
      <c r="Y205" s="100"/>
      <c r="Z205" s="100"/>
    </row>
    <row r="206" spans="1:76" ht="30" hidden="1" customHeight="1" x14ac:dyDescent="0.15"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</row>
    <row r="207" spans="1:76" ht="30" hidden="1" customHeight="1" x14ac:dyDescent="0.15"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</row>
    <row r="208" spans="1:76" ht="30" hidden="1" customHeight="1" x14ac:dyDescent="0.15"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</row>
  </sheetData>
  <sheetProtection algorithmName="SHA-512" hashValue="ErByPOa3n0oZFsumC6NshLWNiC+euSD09wIBzoodnwHq4CFqQ6hL6xCw09VP5NHnRLQ6zNu8wbS5knkyViaDcA==" saltValue="qOPR0A/QwChVHWK1vVcBFw==" spinCount="100000" sheet="1" objects="1" scenarios="1"/>
  <protectedRanges>
    <protectedRange sqref="BB13:BB150 BF13:BF150 BJ13:BJ150 BN13:BN150" name="Rango10"/>
    <protectedRange sqref="AX13:AX150" name="Rango9"/>
    <protectedRange sqref="AX13:AX150" name="Rango7"/>
    <protectedRange sqref="AP13:AP150" name="Rango5"/>
    <protectedRange sqref="B176 Y204:AB204 AI176 BO173:BP178 AQ173:AS178 K176:L176 G178:H178 AV176:AW176 AZ176:BA176 AA176:AB176" name="Rango6_5"/>
    <protectedRange sqref="I8 J7:L7 T8 O8:P8 N7:T7 A9:BA9 F8:G8 AC7:BA7 AA8:BA8 Y7:Z7 A8 A7:D7 H7 Y8 V7:W8" name="Rango2"/>
    <protectedRange sqref="B8" name="Rango2_1"/>
    <protectedRange sqref="AT13:AT150" name="Rango6"/>
    <protectedRange sqref="H175 X175" name="Rango6_5_2"/>
  </protectedRanges>
  <mergeCells count="341">
    <mergeCell ref="BB159:BC159"/>
    <mergeCell ref="AU159:AW159"/>
    <mergeCell ref="AZ155:BA157"/>
    <mergeCell ref="BB155:BC157"/>
    <mergeCell ref="B157:M157"/>
    <mergeCell ref="AM155:AR155"/>
    <mergeCell ref="AM156:AR156"/>
    <mergeCell ref="AM157:AR157"/>
    <mergeCell ref="AM158:AR158"/>
    <mergeCell ref="AM159:AR159"/>
    <mergeCell ref="B159:M159"/>
    <mergeCell ref="W159:AA159"/>
    <mergeCell ref="Q155:T155"/>
    <mergeCell ref="Q156:T156"/>
    <mergeCell ref="Q157:T157"/>
    <mergeCell ref="Q159:T159"/>
    <mergeCell ref="AM160:AR160"/>
    <mergeCell ref="AA182:AC182"/>
    <mergeCell ref="AU160:AW160"/>
    <mergeCell ref="AU161:AW161"/>
    <mergeCell ref="W157:AA157"/>
    <mergeCell ref="S182:W182"/>
    <mergeCell ref="S183:W183"/>
    <mergeCell ref="S184:W184"/>
    <mergeCell ref="AA183:AC183"/>
    <mergeCell ref="AU158:AW158"/>
    <mergeCell ref="K163:X163"/>
    <mergeCell ref="K161:X161"/>
    <mergeCell ref="S180:AH180"/>
    <mergeCell ref="V171:X171"/>
    <mergeCell ref="K171:U171"/>
    <mergeCell ref="X175:AC175"/>
    <mergeCell ref="X176:AD176"/>
    <mergeCell ref="AD159:AF159"/>
    <mergeCell ref="AD182:AE182"/>
    <mergeCell ref="AF183:AH183"/>
    <mergeCell ref="AF184:AH184"/>
    <mergeCell ref="AF182:AH182"/>
    <mergeCell ref="X182:Z182"/>
    <mergeCell ref="AA184:AC184"/>
    <mergeCell ref="H174:M174"/>
    <mergeCell ref="C180:Q180"/>
    <mergeCell ref="AA181:AC181"/>
    <mergeCell ref="X183:Z183"/>
    <mergeCell ref="N187:O187"/>
    <mergeCell ref="P187:Q187"/>
    <mergeCell ref="B178:I178"/>
    <mergeCell ref="P186:Q186"/>
    <mergeCell ref="G181:I181"/>
    <mergeCell ref="G183:I183"/>
    <mergeCell ref="K178:X178"/>
    <mergeCell ref="C185:F185"/>
    <mergeCell ref="C186:F186"/>
    <mergeCell ref="S181:W181"/>
    <mergeCell ref="X184:Z184"/>
    <mergeCell ref="N181:Q181"/>
    <mergeCell ref="X181:Z181"/>
    <mergeCell ref="AD184:AE184"/>
    <mergeCell ref="AD183:AE183"/>
    <mergeCell ref="AF185:AH185"/>
    <mergeCell ref="AD181:AH181"/>
    <mergeCell ref="AD185:AE185"/>
    <mergeCell ref="V167:X167"/>
    <mergeCell ref="V168:X168"/>
    <mergeCell ref="V169:X169"/>
    <mergeCell ref="V170:X170"/>
    <mergeCell ref="AA185:AC185"/>
    <mergeCell ref="X185:Z185"/>
    <mergeCell ref="C145:F145"/>
    <mergeCell ref="C146:F146"/>
    <mergeCell ref="C118:F118"/>
    <mergeCell ref="C119:F119"/>
    <mergeCell ref="C120:F120"/>
    <mergeCell ref="C121:F121"/>
    <mergeCell ref="C140:F140"/>
    <mergeCell ref="C124:F124"/>
    <mergeCell ref="C125:F125"/>
    <mergeCell ref="C142:F142"/>
    <mergeCell ref="C143:F143"/>
    <mergeCell ref="C144:F144"/>
    <mergeCell ref="C127:F127"/>
    <mergeCell ref="C128:F128"/>
    <mergeCell ref="C129:F129"/>
    <mergeCell ref="C130:F130"/>
    <mergeCell ref="C131:F131"/>
    <mergeCell ref="C132:F132"/>
    <mergeCell ref="C133:F133"/>
    <mergeCell ref="C139:F139"/>
    <mergeCell ref="C135:F135"/>
    <mergeCell ref="C136:F136"/>
    <mergeCell ref="C141:F141"/>
    <mergeCell ref="C126:F126"/>
    <mergeCell ref="C19:F19"/>
    <mergeCell ref="C49:F49"/>
    <mergeCell ref="C137:F137"/>
    <mergeCell ref="C138:F138"/>
    <mergeCell ref="C69:F69"/>
    <mergeCell ref="C70:F70"/>
    <mergeCell ref="C61:F61"/>
    <mergeCell ref="C62:F62"/>
    <mergeCell ref="C63:F63"/>
    <mergeCell ref="C64:F64"/>
    <mergeCell ref="C27:F27"/>
    <mergeCell ref="C31:F31"/>
    <mergeCell ref="C28:F28"/>
    <mergeCell ref="C29:F29"/>
    <mergeCell ref="C50:F50"/>
    <mergeCell ref="C51:F51"/>
    <mergeCell ref="C52:F52"/>
    <mergeCell ref="C60:F60"/>
    <mergeCell ref="C55:F55"/>
    <mergeCell ref="C56:F56"/>
    <mergeCell ref="C46:F46"/>
    <mergeCell ref="C43:F43"/>
    <mergeCell ref="C107:F107"/>
    <mergeCell ref="C96:F96"/>
    <mergeCell ref="G10:T10"/>
    <mergeCell ref="V10:AI10"/>
    <mergeCell ref="C24:F24"/>
    <mergeCell ref="C37:F37"/>
    <mergeCell ref="C21:F21"/>
    <mergeCell ref="C22:F22"/>
    <mergeCell ref="C14:F14"/>
    <mergeCell ref="C15:F15"/>
    <mergeCell ref="C12:F12"/>
    <mergeCell ref="B10:F11"/>
    <mergeCell ref="G11:M11"/>
    <mergeCell ref="N11:T11"/>
    <mergeCell ref="C23:F23"/>
    <mergeCell ref="C33:F33"/>
    <mergeCell ref="C34:F34"/>
    <mergeCell ref="C25:F25"/>
    <mergeCell ref="C26:F26"/>
    <mergeCell ref="C17:F17"/>
    <mergeCell ref="C20:F20"/>
    <mergeCell ref="C35:F35"/>
    <mergeCell ref="C36:F36"/>
    <mergeCell ref="C13:F13"/>
    <mergeCell ref="C16:F16"/>
    <mergeCell ref="C18:F18"/>
    <mergeCell ref="C97:F97"/>
    <mergeCell ref="N189:O189"/>
    <mergeCell ref="P189:Q189"/>
    <mergeCell ref="P184:Q184"/>
    <mergeCell ref="P185:Q185"/>
    <mergeCell ref="P182:Q182"/>
    <mergeCell ref="K164:U164"/>
    <mergeCell ref="K165:U165"/>
    <mergeCell ref="K166:U166"/>
    <mergeCell ref="H175:M175"/>
    <mergeCell ref="H173:L173"/>
    <mergeCell ref="H176:N176"/>
    <mergeCell ref="H177:N177"/>
    <mergeCell ref="S185:W185"/>
    <mergeCell ref="K167:U167"/>
    <mergeCell ref="K168:U168"/>
    <mergeCell ref="K169:U169"/>
    <mergeCell ref="K170:U170"/>
    <mergeCell ref="V164:X164"/>
    <mergeCell ref="V165:X165"/>
    <mergeCell ref="V166:X166"/>
    <mergeCell ref="X177:AD177"/>
    <mergeCell ref="X174:AC174"/>
    <mergeCell ref="C110:F110"/>
    <mergeCell ref="C32:F32"/>
    <mergeCell ref="C78:F78"/>
    <mergeCell ref="C71:F71"/>
    <mergeCell ref="C72:F72"/>
    <mergeCell ref="C91:F91"/>
    <mergeCell ref="C88:F88"/>
    <mergeCell ref="C89:F89"/>
    <mergeCell ref="C90:F90"/>
    <mergeCell ref="C41:F41"/>
    <mergeCell ref="C85:F85"/>
    <mergeCell ref="C81:F81"/>
    <mergeCell ref="C82:F82"/>
    <mergeCell ref="C44:F44"/>
    <mergeCell ref="C45:F45"/>
    <mergeCell ref="C111:F111"/>
    <mergeCell ref="C83:F83"/>
    <mergeCell ref="C79:F79"/>
    <mergeCell ref="C47:F47"/>
    <mergeCell ref="C48:F48"/>
    <mergeCell ref="C190:F190"/>
    <mergeCell ref="G188:I188"/>
    <mergeCell ref="J181:M181"/>
    <mergeCell ref="J183:M183"/>
    <mergeCell ref="C181:F181"/>
    <mergeCell ref="C182:F182"/>
    <mergeCell ref="C189:F189"/>
    <mergeCell ref="G189:I189"/>
    <mergeCell ref="J189:M189"/>
    <mergeCell ref="C184:F184"/>
    <mergeCell ref="C187:F187"/>
    <mergeCell ref="G187:I187"/>
    <mergeCell ref="J187:M187"/>
    <mergeCell ref="C102:F102"/>
    <mergeCell ref="C103:F103"/>
    <mergeCell ref="C92:F92"/>
    <mergeCell ref="C93:F93"/>
    <mergeCell ref="C94:F94"/>
    <mergeCell ref="C95:F95"/>
    <mergeCell ref="A203:T203"/>
    <mergeCell ref="G185:I185"/>
    <mergeCell ref="G186:I186"/>
    <mergeCell ref="C183:F183"/>
    <mergeCell ref="G182:I182"/>
    <mergeCell ref="J190:M190"/>
    <mergeCell ref="J184:M184"/>
    <mergeCell ref="J188:M188"/>
    <mergeCell ref="J182:M182"/>
    <mergeCell ref="P183:Q183"/>
    <mergeCell ref="N186:O186"/>
    <mergeCell ref="N185:O185"/>
    <mergeCell ref="N184:O184"/>
    <mergeCell ref="N183:O183"/>
    <mergeCell ref="J186:M186"/>
    <mergeCell ref="J185:M185"/>
    <mergeCell ref="N182:O182"/>
    <mergeCell ref="C188:F188"/>
    <mergeCell ref="G190:I190"/>
    <mergeCell ref="G184:I184"/>
    <mergeCell ref="P190:Q190"/>
    <mergeCell ref="N190:O190"/>
    <mergeCell ref="N188:O188"/>
    <mergeCell ref="P188:Q188"/>
    <mergeCell ref="CA152:CB152"/>
    <mergeCell ref="BQ153:BS153"/>
    <mergeCell ref="AU12:AW12"/>
    <mergeCell ref="AY12:BA12"/>
    <mergeCell ref="AQ12:AS12"/>
    <mergeCell ref="CA18:CB18"/>
    <mergeCell ref="CA19:CB19"/>
    <mergeCell ref="AU154:AW154"/>
    <mergeCell ref="AZ153:BC153"/>
    <mergeCell ref="AZ154:BC154"/>
    <mergeCell ref="CA15:CB15"/>
    <mergeCell ref="CA14:CB14"/>
    <mergeCell ref="CA16:CB16"/>
    <mergeCell ref="AU153:AW153"/>
    <mergeCell ref="BG12:BI12"/>
    <mergeCell ref="BC12:BE12"/>
    <mergeCell ref="BK12:BM12"/>
    <mergeCell ref="AM154:AR154"/>
    <mergeCell ref="AM153:AT153"/>
    <mergeCell ref="AF2:AI2"/>
    <mergeCell ref="AF3:AI3"/>
    <mergeCell ref="AF4:AI4"/>
    <mergeCell ref="AF5:AI5"/>
    <mergeCell ref="AD2:AE2"/>
    <mergeCell ref="AD3:AE3"/>
    <mergeCell ref="AD4:AE4"/>
    <mergeCell ref="AD5:AE5"/>
    <mergeCell ref="CA13:CB13"/>
    <mergeCell ref="AB8:AI8"/>
    <mergeCell ref="BQ10:BW10"/>
    <mergeCell ref="AM11:AP11"/>
    <mergeCell ref="AU11:AX11"/>
    <mergeCell ref="AY11:BB11"/>
    <mergeCell ref="BG11:BJ11"/>
    <mergeCell ref="AQ11:AT11"/>
    <mergeCell ref="V11:AB11"/>
    <mergeCell ref="AC11:AI11"/>
    <mergeCell ref="AM12:AO12"/>
    <mergeCell ref="BC11:BF11"/>
    <mergeCell ref="BQ11:BS11"/>
    <mergeCell ref="AL11:AL12"/>
    <mergeCell ref="BU11:BW11"/>
    <mergeCell ref="BK11:BN11"/>
    <mergeCell ref="I7:V7"/>
    <mergeCell ref="W155:AA155"/>
    <mergeCell ref="W153:AA153"/>
    <mergeCell ref="C150:F150"/>
    <mergeCell ref="B151:F151"/>
    <mergeCell ref="C42:F42"/>
    <mergeCell ref="W156:AA156"/>
    <mergeCell ref="C57:F57"/>
    <mergeCell ref="C58:F58"/>
    <mergeCell ref="C59:F59"/>
    <mergeCell ref="B8:H8"/>
    <mergeCell ref="W8:AA8"/>
    <mergeCell ref="C108:F108"/>
    <mergeCell ref="C149:F149"/>
    <mergeCell ref="C122:F122"/>
    <mergeCell ref="C148:F148"/>
    <mergeCell ref="C109:F109"/>
    <mergeCell ref="C105:F105"/>
    <mergeCell ref="C106:F106"/>
    <mergeCell ref="C147:F147"/>
    <mergeCell ref="C134:F134"/>
    <mergeCell ref="C65:F65"/>
    <mergeCell ref="W7:AA7"/>
    <mergeCell ref="C38:F38"/>
    <mergeCell ref="AL10:BN10"/>
    <mergeCell ref="AD155:AF157"/>
    <mergeCell ref="B154:M154"/>
    <mergeCell ref="B155:M155"/>
    <mergeCell ref="B156:M156"/>
    <mergeCell ref="AU155:AW155"/>
    <mergeCell ref="AU156:AW156"/>
    <mergeCell ref="AU157:AW157"/>
    <mergeCell ref="C53:F53"/>
    <mergeCell ref="C54:F54"/>
    <mergeCell ref="C66:F66"/>
    <mergeCell ref="C116:F116"/>
    <mergeCell ref="C117:F117"/>
    <mergeCell ref="C123:F123"/>
    <mergeCell ref="C30:F30"/>
    <mergeCell ref="C104:F104"/>
    <mergeCell ref="C75:F75"/>
    <mergeCell ref="C76:F76"/>
    <mergeCell ref="Q153:T153"/>
    <mergeCell ref="Q154:T154"/>
    <mergeCell ref="C39:F39"/>
    <mergeCell ref="C40:F40"/>
    <mergeCell ref="C100:F100"/>
    <mergeCell ref="C101:F101"/>
    <mergeCell ref="B2:J5"/>
    <mergeCell ref="K2:AC3"/>
    <mergeCell ref="K4:AC4"/>
    <mergeCell ref="K5:AC5"/>
    <mergeCell ref="B6:T6"/>
    <mergeCell ref="I8:V8"/>
    <mergeCell ref="W154:AA154"/>
    <mergeCell ref="C67:F67"/>
    <mergeCell ref="C68:F68"/>
    <mergeCell ref="C84:F84"/>
    <mergeCell ref="C80:F80"/>
    <mergeCell ref="C98:F98"/>
    <mergeCell ref="C99:F99"/>
    <mergeCell ref="C86:F86"/>
    <mergeCell ref="C87:F87"/>
    <mergeCell ref="C73:F73"/>
    <mergeCell ref="C74:F74"/>
    <mergeCell ref="C77:F77"/>
    <mergeCell ref="C112:F112"/>
    <mergeCell ref="C113:F113"/>
    <mergeCell ref="C114:F114"/>
    <mergeCell ref="C115:F115"/>
    <mergeCell ref="AB7:AI7"/>
    <mergeCell ref="B7:H7"/>
  </mergeCells>
  <conditionalFormatting sqref="S182:S184">
    <cfRule type="colorScale" priority="151">
      <colorScale>
        <cfvo type="min"/>
        <cfvo type="percentile" val="50"/>
        <cfvo type="max"/>
        <color rgb="FFF8696B"/>
        <color rgb="FFFCFCFF"/>
        <color rgb="FF5A8AC6"/>
      </colorScale>
    </cfRule>
    <cfRule type="dataBar" priority="15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{E6FD3613-323C-45FB-88EC-4D39A9194E04}</x14:id>
        </ext>
      </extLst>
    </cfRule>
  </conditionalFormatting>
  <conditionalFormatting sqref="AO13:AO150">
    <cfRule type="expression" dxfId="14" priority="95">
      <formula>AO13=$BQ$155</formula>
    </cfRule>
    <cfRule type="expression" dxfId="13" priority="96">
      <formula>AO13=$BQ$157</formula>
    </cfRule>
  </conditionalFormatting>
  <conditionalFormatting sqref="AS13:AS150">
    <cfRule type="expression" dxfId="12" priority="71">
      <formula>AS13=$BQ$155</formula>
    </cfRule>
    <cfRule type="expression" dxfId="11" priority="72">
      <formula>AS13=$BQ$157</formula>
    </cfRule>
  </conditionalFormatting>
  <conditionalFormatting sqref="AW13:AW150">
    <cfRule type="expression" dxfId="10" priority="69">
      <formula>AW13=$BQ$155</formula>
    </cfRule>
    <cfRule type="expression" dxfId="9" priority="70">
      <formula>AW13=$BQ$157</formula>
    </cfRule>
  </conditionalFormatting>
  <conditionalFormatting sqref="BA13:BA150">
    <cfRule type="expression" dxfId="8" priority="67">
      <formula>BA13=$BQ$155</formula>
    </cfRule>
    <cfRule type="expression" dxfId="7" priority="68">
      <formula>BA13=$BQ$157</formula>
    </cfRule>
  </conditionalFormatting>
  <conditionalFormatting sqref="BE13:BE150">
    <cfRule type="expression" dxfId="6" priority="11">
      <formula>BE13=$BQ$155</formula>
    </cfRule>
    <cfRule type="expression" dxfId="5" priority="12">
      <formula>BE13=$BQ$157</formula>
    </cfRule>
  </conditionalFormatting>
  <conditionalFormatting sqref="BI13:BI150">
    <cfRule type="expression" dxfId="4" priority="65">
      <formula>BI13=$BQ$155</formula>
    </cfRule>
    <cfRule type="expression" dxfId="3" priority="66">
      <formula>BI13=$BQ$157</formula>
    </cfRule>
  </conditionalFormatting>
  <conditionalFormatting sqref="BM13:BM150">
    <cfRule type="expression" dxfId="2" priority="3">
      <formula>BM13=$BQ$155</formula>
    </cfRule>
    <cfRule type="expression" dxfId="1" priority="4">
      <formula>BM13=$BQ$157</formula>
    </cfRule>
  </conditionalFormatting>
  <conditionalFormatting sqref="BY13:BY24 BY37:BY43 BY150">
    <cfRule type="colorScale" priority="127">
      <colorScale>
        <cfvo type="num" val="0"/>
        <cfvo type="percentile" val="50"/>
        <cfvo type="max"/>
        <color theme="3" tint="0.59999389629810485"/>
        <color rgb="FFFFEB84"/>
        <color rgb="FF63BE7B"/>
      </colorScale>
    </cfRule>
  </conditionalFormatting>
  <conditionalFormatting sqref="BY25:BY36">
    <cfRule type="colorScale" priority="64">
      <colorScale>
        <cfvo type="num" val="0"/>
        <cfvo type="percentile" val="50"/>
        <cfvo type="max"/>
        <color theme="3" tint="0.59999389629810485"/>
        <color rgb="FFFFEB84"/>
        <color rgb="FF63BE7B"/>
      </colorScale>
    </cfRule>
  </conditionalFormatting>
  <conditionalFormatting sqref="BY44:BY47">
    <cfRule type="colorScale" priority="32">
      <colorScale>
        <cfvo type="num" val="0"/>
        <cfvo type="percentile" val="50"/>
        <cfvo type="max"/>
        <color theme="3" tint="0.59999389629810485"/>
        <color rgb="FFFFEB84"/>
        <color rgb="FF63BE7B"/>
      </colorScale>
    </cfRule>
  </conditionalFormatting>
  <conditionalFormatting sqref="BY48:BY54">
    <cfRule type="colorScale" priority="35">
      <colorScale>
        <cfvo type="num" val="0"/>
        <cfvo type="percentile" val="50"/>
        <cfvo type="max"/>
        <color theme="3" tint="0.59999389629810485"/>
        <color rgb="FFFFEB84"/>
        <color rgb="FF63BE7B"/>
      </colorScale>
    </cfRule>
  </conditionalFormatting>
  <conditionalFormatting sqref="BY55:BY135">
    <cfRule type="colorScale" priority="48">
      <colorScale>
        <cfvo type="num" val="0"/>
        <cfvo type="percentile" val="50"/>
        <cfvo type="max"/>
        <color theme="3" tint="0.59999389629810485"/>
        <color rgb="FFFFEB84"/>
        <color rgb="FF63BE7B"/>
      </colorScale>
    </cfRule>
  </conditionalFormatting>
  <conditionalFormatting sqref="BY136:BY146 BY148:BY149">
    <cfRule type="colorScale" priority="51">
      <colorScale>
        <cfvo type="num" val="0"/>
        <cfvo type="percentile" val="50"/>
        <cfvo type="max"/>
        <color theme="3" tint="0.59999389629810485"/>
        <color rgb="FFFFEB84"/>
        <color rgb="FF63BE7B"/>
      </colorScale>
    </cfRule>
  </conditionalFormatting>
  <conditionalFormatting sqref="BY147">
    <cfRule type="colorScale" priority="19">
      <colorScale>
        <cfvo type="num" val="0"/>
        <cfvo type="percentile" val="50"/>
        <cfvo type="max"/>
        <color theme="3" tint="0.59999389629810485"/>
        <color rgb="FFFFEB84"/>
        <color rgb="FF63BE7B"/>
      </colorScale>
    </cfRule>
  </conditionalFormatting>
  <dataValidations count="1">
    <dataValidation type="list" allowBlank="1" showInputMessage="1" showErrorMessage="1" sqref="B13:B150" xr:uid="{00000000-0002-0000-0200-000000000000}">
      <formula1>$BQ$12:$BS$12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58" orientation="landscape" r:id="rId1"/>
  <rowBreaks count="5" manualBreakCount="5">
    <brk id="23" max="60" man="1"/>
    <brk id="45" max="60" man="1"/>
    <brk id="117" max="60" man="1"/>
    <brk id="146" max="66" man="1"/>
    <brk id="190" max="66" man="1"/>
  </rowBreaks>
  <colBreaks count="1" manualBreakCount="1">
    <brk id="36" max="195" man="1"/>
  </colBreaks>
  <cellWatches>
    <cellWatch r="Q154"/>
  </cellWatche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FD3613-323C-45FB-88EC-4D39A9194E0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S182:S184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Datos!$G$2:$G$11</xm:f>
          </x14:formula1>
          <xm:sqref>AB7:AI7</xm:sqref>
        </x14:dataValidation>
        <x14:dataValidation type="list" allowBlank="1" showInputMessage="1" showErrorMessage="1" xr:uid="{00000000-0002-0000-0200-000002000000}">
          <x14:formula1>
            <xm:f>Datos!$H$2:$H$9</xm:f>
          </x14:formula1>
          <xm:sqref>K5:AC5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WVZ158"/>
  <sheetViews>
    <sheetView zoomScaleNormal="100" zoomScaleSheetLayoutView="110" workbookViewId="0">
      <selection activeCell="P9" sqref="P9"/>
    </sheetView>
  </sheetViews>
  <sheetFormatPr baseColWidth="10" defaultColWidth="0" defaultRowHeight="13.5" zeroHeight="1" x14ac:dyDescent="0.25"/>
  <cols>
    <col min="1" max="1" width="1.7109375" style="41" customWidth="1"/>
    <col min="2" max="2" width="3.42578125" style="41" customWidth="1"/>
    <col min="3" max="3" width="11.42578125" style="41" customWidth="1"/>
    <col min="4" max="4" width="8.7109375" style="41" customWidth="1"/>
    <col min="5" max="5" width="3.42578125" style="41" customWidth="1"/>
    <col min="6" max="6" width="7.85546875" style="132" customWidth="1"/>
    <col min="7" max="7" width="7.7109375" style="132" customWidth="1"/>
    <col min="8" max="8" width="10.7109375" style="132" customWidth="1"/>
    <col min="9" max="9" width="9.85546875" style="132" customWidth="1"/>
    <col min="10" max="10" width="8.7109375" style="132" customWidth="1"/>
    <col min="11" max="11" width="5.42578125" style="132" customWidth="1"/>
    <col min="12" max="12" width="11.28515625" style="132" customWidth="1"/>
    <col min="13" max="13" width="8.140625" style="132" customWidth="1"/>
    <col min="14" max="14" width="11.85546875" style="132" customWidth="1"/>
    <col min="15" max="15" width="10" style="132" customWidth="1"/>
    <col min="16" max="16" width="10.85546875" style="132" customWidth="1"/>
    <col min="17" max="17" width="6.42578125" style="132" customWidth="1"/>
    <col min="18" max="18" width="1.7109375" style="41" customWidth="1"/>
    <col min="19" max="248" width="11.42578125" style="41" hidden="1"/>
    <col min="249" max="249" width="2.28515625" style="41" hidden="1"/>
    <col min="250" max="250" width="3.140625" style="41" hidden="1"/>
    <col min="251" max="251" width="29.7109375" style="41" hidden="1"/>
    <col min="252" max="252" width="7" style="41" hidden="1"/>
    <col min="253" max="253" width="32.85546875" style="41" hidden="1"/>
    <col min="254" max="254" width="6.5703125" style="41" hidden="1"/>
    <col min="255" max="262" width="6.28515625" style="41" hidden="1"/>
    <col min="263" max="263" width="2.28515625" style="41" hidden="1"/>
    <col min="264" max="504" width="11.42578125" style="41" hidden="1"/>
    <col min="505" max="505" width="2.28515625" style="41" hidden="1"/>
    <col min="506" max="506" width="3.140625" style="41" hidden="1"/>
    <col min="507" max="507" width="29.7109375" style="41" hidden="1"/>
    <col min="508" max="508" width="7" style="41" hidden="1"/>
    <col min="509" max="509" width="32.85546875" style="41" hidden="1"/>
    <col min="510" max="510" width="6.5703125" style="41" hidden="1"/>
    <col min="511" max="518" width="6.28515625" style="41" hidden="1"/>
    <col min="519" max="519" width="2.28515625" style="41" hidden="1"/>
    <col min="520" max="760" width="11.42578125" style="41" hidden="1"/>
    <col min="761" max="761" width="2.28515625" style="41" hidden="1"/>
    <col min="762" max="762" width="3.140625" style="41" hidden="1"/>
    <col min="763" max="763" width="29.7109375" style="41" hidden="1"/>
    <col min="764" max="764" width="7" style="41" hidden="1"/>
    <col min="765" max="765" width="32.85546875" style="41" hidden="1"/>
    <col min="766" max="766" width="6.5703125" style="41" hidden="1"/>
    <col min="767" max="774" width="6.28515625" style="41" hidden="1"/>
    <col min="775" max="775" width="2.28515625" style="41" hidden="1"/>
    <col min="776" max="1016" width="11.42578125" style="41" hidden="1"/>
    <col min="1017" max="1017" width="2.28515625" style="41" hidden="1"/>
    <col min="1018" max="1018" width="3.140625" style="41" hidden="1"/>
    <col min="1019" max="1019" width="29.7109375" style="41" hidden="1"/>
    <col min="1020" max="1020" width="7" style="41" hidden="1"/>
    <col min="1021" max="1021" width="32.85546875" style="41" hidden="1"/>
    <col min="1022" max="1022" width="6.5703125" style="41" hidden="1"/>
    <col min="1023" max="1030" width="6.28515625" style="41" hidden="1"/>
    <col min="1031" max="1031" width="2.28515625" style="41" hidden="1"/>
    <col min="1032" max="1272" width="11.42578125" style="41" hidden="1"/>
    <col min="1273" max="1273" width="2.28515625" style="41" hidden="1"/>
    <col min="1274" max="1274" width="3.140625" style="41" hidden="1"/>
    <col min="1275" max="1275" width="29.7109375" style="41" hidden="1"/>
    <col min="1276" max="1276" width="7" style="41" hidden="1"/>
    <col min="1277" max="1277" width="32.85546875" style="41" hidden="1"/>
    <col min="1278" max="1278" width="6.5703125" style="41" hidden="1"/>
    <col min="1279" max="1286" width="6.28515625" style="41" hidden="1"/>
    <col min="1287" max="1287" width="2.28515625" style="41" hidden="1"/>
    <col min="1288" max="1528" width="11.42578125" style="41" hidden="1"/>
    <col min="1529" max="1529" width="2.28515625" style="41" hidden="1"/>
    <col min="1530" max="1530" width="3.140625" style="41" hidden="1"/>
    <col min="1531" max="1531" width="29.7109375" style="41" hidden="1"/>
    <col min="1532" max="1532" width="7" style="41" hidden="1"/>
    <col min="1533" max="1533" width="32.85546875" style="41" hidden="1"/>
    <col min="1534" max="1534" width="6.5703125" style="41" hidden="1"/>
    <col min="1535" max="1542" width="6.28515625" style="41" hidden="1"/>
    <col min="1543" max="1543" width="2.28515625" style="41" hidden="1"/>
    <col min="1544" max="1784" width="11.42578125" style="41" hidden="1"/>
    <col min="1785" max="1785" width="2.28515625" style="41" hidden="1"/>
    <col min="1786" max="1786" width="3.140625" style="41" hidden="1"/>
    <col min="1787" max="1787" width="29.7109375" style="41" hidden="1"/>
    <col min="1788" max="1788" width="7" style="41" hidden="1"/>
    <col min="1789" max="1789" width="32.85546875" style="41" hidden="1"/>
    <col min="1790" max="1790" width="6.5703125" style="41" hidden="1"/>
    <col min="1791" max="1798" width="6.28515625" style="41" hidden="1"/>
    <col min="1799" max="1799" width="2.28515625" style="41" hidden="1"/>
    <col min="1800" max="2040" width="11.42578125" style="41" hidden="1"/>
    <col min="2041" max="2041" width="2.28515625" style="41" hidden="1"/>
    <col min="2042" max="2042" width="3.140625" style="41" hidden="1"/>
    <col min="2043" max="2043" width="29.7109375" style="41" hidden="1"/>
    <col min="2044" max="2044" width="7" style="41" hidden="1"/>
    <col min="2045" max="2045" width="32.85546875" style="41" hidden="1"/>
    <col min="2046" max="2046" width="6.5703125" style="41" hidden="1"/>
    <col min="2047" max="2054" width="6.28515625" style="41" hidden="1"/>
    <col min="2055" max="2055" width="2.28515625" style="41" hidden="1"/>
    <col min="2056" max="2296" width="11.42578125" style="41" hidden="1"/>
    <col min="2297" max="2297" width="2.28515625" style="41" hidden="1"/>
    <col min="2298" max="2298" width="3.140625" style="41" hidden="1"/>
    <col min="2299" max="2299" width="29.7109375" style="41" hidden="1"/>
    <col min="2300" max="2300" width="7" style="41" hidden="1"/>
    <col min="2301" max="2301" width="32.85546875" style="41" hidden="1"/>
    <col min="2302" max="2302" width="6.5703125" style="41" hidden="1"/>
    <col min="2303" max="2310" width="6.28515625" style="41" hidden="1"/>
    <col min="2311" max="2311" width="2.28515625" style="41" hidden="1"/>
    <col min="2312" max="2552" width="11.42578125" style="41" hidden="1"/>
    <col min="2553" max="2553" width="2.28515625" style="41" hidden="1"/>
    <col min="2554" max="2554" width="3.140625" style="41" hidden="1"/>
    <col min="2555" max="2555" width="29.7109375" style="41" hidden="1"/>
    <col min="2556" max="2556" width="7" style="41" hidden="1"/>
    <col min="2557" max="2557" width="32.85546875" style="41" hidden="1"/>
    <col min="2558" max="2558" width="6.5703125" style="41" hidden="1"/>
    <col min="2559" max="2566" width="6.28515625" style="41" hidden="1"/>
    <col min="2567" max="2567" width="2.28515625" style="41" hidden="1"/>
    <col min="2568" max="2808" width="11.42578125" style="41" hidden="1"/>
    <col min="2809" max="2809" width="2.28515625" style="41" hidden="1"/>
    <col min="2810" max="2810" width="3.140625" style="41" hidden="1"/>
    <col min="2811" max="2811" width="29.7109375" style="41" hidden="1"/>
    <col min="2812" max="2812" width="7" style="41" hidden="1"/>
    <col min="2813" max="2813" width="32.85546875" style="41" hidden="1"/>
    <col min="2814" max="2814" width="6.5703125" style="41" hidden="1"/>
    <col min="2815" max="2822" width="6.28515625" style="41" hidden="1"/>
    <col min="2823" max="2823" width="2.28515625" style="41" hidden="1"/>
    <col min="2824" max="3064" width="11.42578125" style="41" hidden="1"/>
    <col min="3065" max="3065" width="2.28515625" style="41" hidden="1"/>
    <col min="3066" max="3066" width="3.140625" style="41" hidden="1"/>
    <col min="3067" max="3067" width="29.7109375" style="41" hidden="1"/>
    <col min="3068" max="3068" width="7" style="41" hidden="1"/>
    <col min="3069" max="3069" width="32.85546875" style="41" hidden="1"/>
    <col min="3070" max="3070" width="6.5703125" style="41" hidden="1"/>
    <col min="3071" max="3078" width="6.28515625" style="41" hidden="1"/>
    <col min="3079" max="3079" width="2.28515625" style="41" hidden="1"/>
    <col min="3080" max="3320" width="11.42578125" style="41" hidden="1"/>
    <col min="3321" max="3321" width="2.28515625" style="41" hidden="1"/>
    <col min="3322" max="3322" width="3.140625" style="41" hidden="1"/>
    <col min="3323" max="3323" width="29.7109375" style="41" hidden="1"/>
    <col min="3324" max="3324" width="7" style="41" hidden="1"/>
    <col min="3325" max="3325" width="32.85546875" style="41" hidden="1"/>
    <col min="3326" max="3326" width="6.5703125" style="41" hidden="1"/>
    <col min="3327" max="3334" width="6.28515625" style="41" hidden="1"/>
    <col min="3335" max="3335" width="2.28515625" style="41" hidden="1"/>
    <col min="3336" max="3576" width="11.42578125" style="41" hidden="1"/>
    <col min="3577" max="3577" width="2.28515625" style="41" hidden="1"/>
    <col min="3578" max="3578" width="3.140625" style="41" hidden="1"/>
    <col min="3579" max="3579" width="29.7109375" style="41" hidden="1"/>
    <col min="3580" max="3580" width="7" style="41" hidden="1"/>
    <col min="3581" max="3581" width="32.85546875" style="41" hidden="1"/>
    <col min="3582" max="3582" width="6.5703125" style="41" hidden="1"/>
    <col min="3583" max="3590" width="6.28515625" style="41" hidden="1"/>
    <col min="3591" max="3591" width="2.28515625" style="41" hidden="1"/>
    <col min="3592" max="3832" width="11.42578125" style="41" hidden="1"/>
    <col min="3833" max="3833" width="2.28515625" style="41" hidden="1"/>
    <col min="3834" max="3834" width="3.140625" style="41" hidden="1"/>
    <col min="3835" max="3835" width="29.7109375" style="41" hidden="1"/>
    <col min="3836" max="3836" width="7" style="41" hidden="1"/>
    <col min="3837" max="3837" width="32.85546875" style="41" hidden="1"/>
    <col min="3838" max="3838" width="6.5703125" style="41" hidden="1"/>
    <col min="3839" max="3846" width="6.28515625" style="41" hidden="1"/>
    <col min="3847" max="3847" width="2.28515625" style="41" hidden="1"/>
    <col min="3848" max="4088" width="11.42578125" style="41" hidden="1"/>
    <col min="4089" max="4089" width="2.28515625" style="41" hidden="1"/>
    <col min="4090" max="4090" width="3.140625" style="41" hidden="1"/>
    <col min="4091" max="4091" width="29.7109375" style="41" hidden="1"/>
    <col min="4092" max="4092" width="7" style="41" hidden="1"/>
    <col min="4093" max="4093" width="32.85546875" style="41" hidden="1"/>
    <col min="4094" max="4094" width="6.5703125" style="41" hidden="1"/>
    <col min="4095" max="4102" width="6.28515625" style="41" hidden="1"/>
    <col min="4103" max="4103" width="2.28515625" style="41" hidden="1"/>
    <col min="4104" max="4344" width="11.42578125" style="41" hidden="1"/>
    <col min="4345" max="4345" width="2.28515625" style="41" hidden="1"/>
    <col min="4346" max="4346" width="3.140625" style="41" hidden="1"/>
    <col min="4347" max="4347" width="29.7109375" style="41" hidden="1"/>
    <col min="4348" max="4348" width="7" style="41" hidden="1"/>
    <col min="4349" max="4349" width="32.85546875" style="41" hidden="1"/>
    <col min="4350" max="4350" width="6.5703125" style="41" hidden="1"/>
    <col min="4351" max="4358" width="6.28515625" style="41" hidden="1"/>
    <col min="4359" max="4359" width="2.28515625" style="41" hidden="1"/>
    <col min="4360" max="4600" width="11.42578125" style="41" hidden="1"/>
    <col min="4601" max="4601" width="2.28515625" style="41" hidden="1"/>
    <col min="4602" max="4602" width="3.140625" style="41" hidden="1"/>
    <col min="4603" max="4603" width="29.7109375" style="41" hidden="1"/>
    <col min="4604" max="4604" width="7" style="41" hidden="1"/>
    <col min="4605" max="4605" width="32.85546875" style="41" hidden="1"/>
    <col min="4606" max="4606" width="6.5703125" style="41" hidden="1"/>
    <col min="4607" max="4614" width="6.28515625" style="41" hidden="1"/>
    <col min="4615" max="4615" width="2.28515625" style="41" hidden="1"/>
    <col min="4616" max="4856" width="11.42578125" style="41" hidden="1"/>
    <col min="4857" max="4857" width="2.28515625" style="41" hidden="1"/>
    <col min="4858" max="4858" width="3.140625" style="41" hidden="1"/>
    <col min="4859" max="4859" width="29.7109375" style="41" hidden="1"/>
    <col min="4860" max="4860" width="7" style="41" hidden="1"/>
    <col min="4861" max="4861" width="32.85546875" style="41" hidden="1"/>
    <col min="4862" max="4862" width="6.5703125" style="41" hidden="1"/>
    <col min="4863" max="4870" width="6.28515625" style="41" hidden="1"/>
    <col min="4871" max="4871" width="2.28515625" style="41" hidden="1"/>
    <col min="4872" max="5112" width="11.42578125" style="41" hidden="1"/>
    <col min="5113" max="5113" width="2.28515625" style="41" hidden="1"/>
    <col min="5114" max="5114" width="3.140625" style="41" hidden="1"/>
    <col min="5115" max="5115" width="29.7109375" style="41" hidden="1"/>
    <col min="5116" max="5116" width="7" style="41" hidden="1"/>
    <col min="5117" max="5117" width="32.85546875" style="41" hidden="1"/>
    <col min="5118" max="5118" width="6.5703125" style="41" hidden="1"/>
    <col min="5119" max="5126" width="6.28515625" style="41" hidden="1"/>
    <col min="5127" max="5127" width="2.28515625" style="41" hidden="1"/>
    <col min="5128" max="5368" width="11.42578125" style="41" hidden="1"/>
    <col min="5369" max="5369" width="2.28515625" style="41" hidden="1"/>
    <col min="5370" max="5370" width="3.140625" style="41" hidden="1"/>
    <col min="5371" max="5371" width="29.7109375" style="41" hidden="1"/>
    <col min="5372" max="5372" width="7" style="41" hidden="1"/>
    <col min="5373" max="5373" width="32.85546875" style="41" hidden="1"/>
    <col min="5374" max="5374" width="6.5703125" style="41" hidden="1"/>
    <col min="5375" max="5382" width="6.28515625" style="41" hidden="1"/>
    <col min="5383" max="5383" width="2.28515625" style="41" hidden="1"/>
    <col min="5384" max="5624" width="11.42578125" style="41" hidden="1"/>
    <col min="5625" max="5625" width="2.28515625" style="41" hidden="1"/>
    <col min="5626" max="5626" width="3.140625" style="41" hidden="1"/>
    <col min="5627" max="5627" width="29.7109375" style="41" hidden="1"/>
    <col min="5628" max="5628" width="7" style="41" hidden="1"/>
    <col min="5629" max="5629" width="32.85546875" style="41" hidden="1"/>
    <col min="5630" max="5630" width="6.5703125" style="41" hidden="1"/>
    <col min="5631" max="5638" width="6.28515625" style="41" hidden="1"/>
    <col min="5639" max="5639" width="2.28515625" style="41" hidden="1"/>
    <col min="5640" max="5880" width="11.42578125" style="41" hidden="1"/>
    <col min="5881" max="5881" width="2.28515625" style="41" hidden="1"/>
    <col min="5882" max="5882" width="3.140625" style="41" hidden="1"/>
    <col min="5883" max="5883" width="29.7109375" style="41" hidden="1"/>
    <col min="5884" max="5884" width="7" style="41" hidden="1"/>
    <col min="5885" max="5885" width="32.85546875" style="41" hidden="1"/>
    <col min="5886" max="5886" width="6.5703125" style="41" hidden="1"/>
    <col min="5887" max="5894" width="6.28515625" style="41" hidden="1"/>
    <col min="5895" max="5895" width="2.28515625" style="41" hidden="1"/>
    <col min="5896" max="6136" width="11.42578125" style="41" hidden="1"/>
    <col min="6137" max="6137" width="2.28515625" style="41" hidden="1"/>
    <col min="6138" max="6138" width="3.140625" style="41" hidden="1"/>
    <col min="6139" max="6139" width="29.7109375" style="41" hidden="1"/>
    <col min="6140" max="6140" width="7" style="41" hidden="1"/>
    <col min="6141" max="6141" width="32.85546875" style="41" hidden="1"/>
    <col min="6142" max="6142" width="6.5703125" style="41" hidden="1"/>
    <col min="6143" max="6150" width="6.28515625" style="41" hidden="1"/>
    <col min="6151" max="6151" width="2.28515625" style="41" hidden="1"/>
    <col min="6152" max="6392" width="11.42578125" style="41" hidden="1"/>
    <col min="6393" max="6393" width="2.28515625" style="41" hidden="1"/>
    <col min="6394" max="6394" width="3.140625" style="41" hidden="1"/>
    <col min="6395" max="6395" width="29.7109375" style="41" hidden="1"/>
    <col min="6396" max="6396" width="7" style="41" hidden="1"/>
    <col min="6397" max="6397" width="32.85546875" style="41" hidden="1"/>
    <col min="6398" max="6398" width="6.5703125" style="41" hidden="1"/>
    <col min="6399" max="6406" width="6.28515625" style="41" hidden="1"/>
    <col min="6407" max="6407" width="2.28515625" style="41" hidden="1"/>
    <col min="6408" max="6648" width="11.42578125" style="41" hidden="1"/>
    <col min="6649" max="6649" width="2.28515625" style="41" hidden="1"/>
    <col min="6650" max="6650" width="3.140625" style="41" hidden="1"/>
    <col min="6651" max="6651" width="29.7109375" style="41" hidden="1"/>
    <col min="6652" max="6652" width="7" style="41" hidden="1"/>
    <col min="6653" max="6653" width="32.85546875" style="41" hidden="1"/>
    <col min="6654" max="6654" width="6.5703125" style="41" hidden="1"/>
    <col min="6655" max="6662" width="6.28515625" style="41" hidden="1"/>
    <col min="6663" max="6663" width="2.28515625" style="41" hidden="1"/>
    <col min="6664" max="6904" width="11.42578125" style="41" hidden="1"/>
    <col min="6905" max="6905" width="2.28515625" style="41" hidden="1"/>
    <col min="6906" max="6906" width="3.140625" style="41" hidden="1"/>
    <col min="6907" max="6907" width="29.7109375" style="41" hidden="1"/>
    <col min="6908" max="6908" width="7" style="41" hidden="1"/>
    <col min="6909" max="6909" width="32.85546875" style="41" hidden="1"/>
    <col min="6910" max="6910" width="6.5703125" style="41" hidden="1"/>
    <col min="6911" max="6918" width="6.28515625" style="41" hidden="1"/>
    <col min="6919" max="6919" width="2.28515625" style="41" hidden="1"/>
    <col min="6920" max="7160" width="11.42578125" style="41" hidden="1"/>
    <col min="7161" max="7161" width="2.28515625" style="41" hidden="1"/>
    <col min="7162" max="7162" width="3.140625" style="41" hidden="1"/>
    <col min="7163" max="7163" width="29.7109375" style="41" hidden="1"/>
    <col min="7164" max="7164" width="7" style="41" hidden="1"/>
    <col min="7165" max="7165" width="32.85546875" style="41" hidden="1"/>
    <col min="7166" max="7166" width="6.5703125" style="41" hidden="1"/>
    <col min="7167" max="7174" width="6.28515625" style="41" hidden="1"/>
    <col min="7175" max="7175" width="2.28515625" style="41" hidden="1"/>
    <col min="7176" max="7416" width="11.42578125" style="41" hidden="1"/>
    <col min="7417" max="7417" width="2.28515625" style="41" hidden="1"/>
    <col min="7418" max="7418" width="3.140625" style="41" hidden="1"/>
    <col min="7419" max="7419" width="29.7109375" style="41" hidden="1"/>
    <col min="7420" max="7420" width="7" style="41" hidden="1"/>
    <col min="7421" max="7421" width="32.85546875" style="41" hidden="1"/>
    <col min="7422" max="7422" width="6.5703125" style="41" hidden="1"/>
    <col min="7423" max="7430" width="6.28515625" style="41" hidden="1"/>
    <col min="7431" max="7431" width="2.28515625" style="41" hidden="1"/>
    <col min="7432" max="7672" width="11.42578125" style="41" hidden="1"/>
    <col min="7673" max="7673" width="2.28515625" style="41" hidden="1"/>
    <col min="7674" max="7674" width="3.140625" style="41" hidden="1"/>
    <col min="7675" max="7675" width="29.7109375" style="41" hidden="1"/>
    <col min="7676" max="7676" width="7" style="41" hidden="1"/>
    <col min="7677" max="7677" width="32.85546875" style="41" hidden="1"/>
    <col min="7678" max="7678" width="6.5703125" style="41" hidden="1"/>
    <col min="7679" max="7686" width="6.28515625" style="41" hidden="1"/>
    <col min="7687" max="7687" width="2.28515625" style="41" hidden="1"/>
    <col min="7688" max="7928" width="11.42578125" style="41" hidden="1"/>
    <col min="7929" max="7929" width="2.28515625" style="41" hidden="1"/>
    <col min="7930" max="7930" width="3.140625" style="41" hidden="1"/>
    <col min="7931" max="7931" width="29.7109375" style="41" hidden="1"/>
    <col min="7932" max="7932" width="7" style="41" hidden="1"/>
    <col min="7933" max="7933" width="32.85546875" style="41" hidden="1"/>
    <col min="7934" max="7934" width="6.5703125" style="41" hidden="1"/>
    <col min="7935" max="7942" width="6.28515625" style="41" hidden="1"/>
    <col min="7943" max="7943" width="2.28515625" style="41" hidden="1"/>
    <col min="7944" max="8184" width="11.42578125" style="41" hidden="1"/>
    <col min="8185" max="8185" width="2.28515625" style="41" hidden="1"/>
    <col min="8186" max="8186" width="3.140625" style="41" hidden="1"/>
    <col min="8187" max="8187" width="29.7109375" style="41" hidden="1"/>
    <col min="8188" max="8188" width="7" style="41" hidden="1"/>
    <col min="8189" max="8189" width="32.85546875" style="41" hidden="1"/>
    <col min="8190" max="8190" width="6.5703125" style="41" hidden="1"/>
    <col min="8191" max="8198" width="6.28515625" style="41" hidden="1"/>
    <col min="8199" max="8199" width="2.28515625" style="41" hidden="1"/>
    <col min="8200" max="8440" width="11.42578125" style="41" hidden="1"/>
    <col min="8441" max="8441" width="2.28515625" style="41" hidden="1"/>
    <col min="8442" max="8442" width="3.140625" style="41" hidden="1"/>
    <col min="8443" max="8443" width="29.7109375" style="41" hidden="1"/>
    <col min="8444" max="8444" width="7" style="41" hidden="1"/>
    <col min="8445" max="8445" width="32.85546875" style="41" hidden="1"/>
    <col min="8446" max="8446" width="6.5703125" style="41" hidden="1"/>
    <col min="8447" max="8454" width="6.28515625" style="41" hidden="1"/>
    <col min="8455" max="8455" width="2.28515625" style="41" hidden="1"/>
    <col min="8456" max="8696" width="11.42578125" style="41" hidden="1"/>
    <col min="8697" max="8697" width="2.28515625" style="41" hidden="1"/>
    <col min="8698" max="8698" width="3.140625" style="41" hidden="1"/>
    <col min="8699" max="8699" width="29.7109375" style="41" hidden="1"/>
    <col min="8700" max="8700" width="7" style="41" hidden="1"/>
    <col min="8701" max="8701" width="32.85546875" style="41" hidden="1"/>
    <col min="8702" max="8702" width="6.5703125" style="41" hidden="1"/>
    <col min="8703" max="8710" width="6.28515625" style="41" hidden="1"/>
    <col min="8711" max="8711" width="2.28515625" style="41" hidden="1"/>
    <col min="8712" max="8952" width="11.42578125" style="41" hidden="1"/>
    <col min="8953" max="8953" width="2.28515625" style="41" hidden="1"/>
    <col min="8954" max="8954" width="3.140625" style="41" hidden="1"/>
    <col min="8955" max="8955" width="29.7109375" style="41" hidden="1"/>
    <col min="8956" max="8956" width="7" style="41" hidden="1"/>
    <col min="8957" max="8957" width="32.85546875" style="41" hidden="1"/>
    <col min="8958" max="8958" width="6.5703125" style="41" hidden="1"/>
    <col min="8959" max="8966" width="6.28515625" style="41" hidden="1"/>
    <col min="8967" max="8967" width="2.28515625" style="41" hidden="1"/>
    <col min="8968" max="9208" width="11.42578125" style="41" hidden="1"/>
    <col min="9209" max="9209" width="2.28515625" style="41" hidden="1"/>
    <col min="9210" max="9210" width="3.140625" style="41" hidden="1"/>
    <col min="9211" max="9211" width="29.7109375" style="41" hidden="1"/>
    <col min="9212" max="9212" width="7" style="41" hidden="1"/>
    <col min="9213" max="9213" width="32.85546875" style="41" hidden="1"/>
    <col min="9214" max="9214" width="6.5703125" style="41" hidden="1"/>
    <col min="9215" max="9222" width="6.28515625" style="41" hidden="1"/>
    <col min="9223" max="9223" width="2.28515625" style="41" hidden="1"/>
    <col min="9224" max="9464" width="11.42578125" style="41" hidden="1"/>
    <col min="9465" max="9465" width="2.28515625" style="41" hidden="1"/>
    <col min="9466" max="9466" width="3.140625" style="41" hidden="1"/>
    <col min="9467" max="9467" width="29.7109375" style="41" hidden="1"/>
    <col min="9468" max="9468" width="7" style="41" hidden="1"/>
    <col min="9469" max="9469" width="32.85546875" style="41" hidden="1"/>
    <col min="9470" max="9470" width="6.5703125" style="41" hidden="1"/>
    <col min="9471" max="9478" width="6.28515625" style="41" hidden="1"/>
    <col min="9479" max="9479" width="2.28515625" style="41" hidden="1"/>
    <col min="9480" max="9720" width="11.42578125" style="41" hidden="1"/>
    <col min="9721" max="9721" width="2.28515625" style="41" hidden="1"/>
    <col min="9722" max="9722" width="3.140625" style="41" hidden="1"/>
    <col min="9723" max="9723" width="29.7109375" style="41" hidden="1"/>
    <col min="9724" max="9724" width="7" style="41" hidden="1"/>
    <col min="9725" max="9725" width="32.85546875" style="41" hidden="1"/>
    <col min="9726" max="9726" width="6.5703125" style="41" hidden="1"/>
    <col min="9727" max="9734" width="6.28515625" style="41" hidden="1"/>
    <col min="9735" max="9735" width="2.28515625" style="41" hidden="1"/>
    <col min="9736" max="9976" width="11.42578125" style="41" hidden="1"/>
    <col min="9977" max="9977" width="2.28515625" style="41" hidden="1"/>
    <col min="9978" max="9978" width="3.140625" style="41" hidden="1"/>
    <col min="9979" max="9979" width="29.7109375" style="41" hidden="1"/>
    <col min="9980" max="9980" width="7" style="41" hidden="1"/>
    <col min="9981" max="9981" width="32.85546875" style="41" hidden="1"/>
    <col min="9982" max="9982" width="6.5703125" style="41" hidden="1"/>
    <col min="9983" max="9990" width="6.28515625" style="41" hidden="1"/>
    <col min="9991" max="9991" width="2.28515625" style="41" hidden="1"/>
    <col min="9992" max="10232" width="11.42578125" style="41" hidden="1"/>
    <col min="10233" max="10233" width="2.28515625" style="41" hidden="1"/>
    <col min="10234" max="10234" width="3.140625" style="41" hidden="1"/>
    <col min="10235" max="10235" width="29.7109375" style="41" hidden="1"/>
    <col min="10236" max="10236" width="7" style="41" hidden="1"/>
    <col min="10237" max="10237" width="32.85546875" style="41" hidden="1"/>
    <col min="10238" max="10238" width="6.5703125" style="41" hidden="1"/>
    <col min="10239" max="10246" width="6.28515625" style="41" hidden="1"/>
    <col min="10247" max="10247" width="2.28515625" style="41" hidden="1"/>
    <col min="10248" max="10488" width="11.42578125" style="41" hidden="1"/>
    <col min="10489" max="10489" width="2.28515625" style="41" hidden="1"/>
    <col min="10490" max="10490" width="3.140625" style="41" hidden="1"/>
    <col min="10491" max="10491" width="29.7109375" style="41" hidden="1"/>
    <col min="10492" max="10492" width="7" style="41" hidden="1"/>
    <col min="10493" max="10493" width="32.85546875" style="41" hidden="1"/>
    <col min="10494" max="10494" width="6.5703125" style="41" hidden="1"/>
    <col min="10495" max="10502" width="6.28515625" style="41" hidden="1"/>
    <col min="10503" max="10503" width="2.28515625" style="41" hidden="1"/>
    <col min="10504" max="10744" width="11.42578125" style="41" hidden="1"/>
    <col min="10745" max="10745" width="2.28515625" style="41" hidden="1"/>
    <col min="10746" max="10746" width="3.140625" style="41" hidden="1"/>
    <col min="10747" max="10747" width="29.7109375" style="41" hidden="1"/>
    <col min="10748" max="10748" width="7" style="41" hidden="1"/>
    <col min="10749" max="10749" width="32.85546875" style="41" hidden="1"/>
    <col min="10750" max="10750" width="6.5703125" style="41" hidden="1"/>
    <col min="10751" max="10758" width="6.28515625" style="41" hidden="1"/>
    <col min="10759" max="10759" width="2.28515625" style="41" hidden="1"/>
    <col min="10760" max="11000" width="11.42578125" style="41" hidden="1"/>
    <col min="11001" max="11001" width="2.28515625" style="41" hidden="1"/>
    <col min="11002" max="11002" width="3.140625" style="41" hidden="1"/>
    <col min="11003" max="11003" width="29.7109375" style="41" hidden="1"/>
    <col min="11004" max="11004" width="7" style="41" hidden="1"/>
    <col min="11005" max="11005" width="32.85546875" style="41" hidden="1"/>
    <col min="11006" max="11006" width="6.5703125" style="41" hidden="1"/>
    <col min="11007" max="11014" width="6.28515625" style="41" hidden="1"/>
    <col min="11015" max="11015" width="2.28515625" style="41" hidden="1"/>
    <col min="11016" max="11256" width="11.42578125" style="41" hidden="1"/>
    <col min="11257" max="11257" width="2.28515625" style="41" hidden="1"/>
    <col min="11258" max="11258" width="3.140625" style="41" hidden="1"/>
    <col min="11259" max="11259" width="29.7109375" style="41" hidden="1"/>
    <col min="11260" max="11260" width="7" style="41" hidden="1"/>
    <col min="11261" max="11261" width="32.85546875" style="41" hidden="1"/>
    <col min="11262" max="11262" width="6.5703125" style="41" hidden="1"/>
    <col min="11263" max="11270" width="6.28515625" style="41" hidden="1"/>
    <col min="11271" max="11271" width="2.28515625" style="41" hidden="1"/>
    <col min="11272" max="11512" width="11.42578125" style="41" hidden="1"/>
    <col min="11513" max="11513" width="2.28515625" style="41" hidden="1"/>
    <col min="11514" max="11514" width="3.140625" style="41" hidden="1"/>
    <col min="11515" max="11515" width="29.7109375" style="41" hidden="1"/>
    <col min="11516" max="11516" width="7" style="41" hidden="1"/>
    <col min="11517" max="11517" width="32.85546875" style="41" hidden="1"/>
    <col min="11518" max="11518" width="6.5703125" style="41" hidden="1"/>
    <col min="11519" max="11526" width="6.28515625" style="41" hidden="1"/>
    <col min="11527" max="11527" width="2.28515625" style="41" hidden="1"/>
    <col min="11528" max="11768" width="11.42578125" style="41" hidden="1"/>
    <col min="11769" max="11769" width="2.28515625" style="41" hidden="1"/>
    <col min="11770" max="11770" width="3.140625" style="41" hidden="1"/>
    <col min="11771" max="11771" width="29.7109375" style="41" hidden="1"/>
    <col min="11772" max="11772" width="7" style="41" hidden="1"/>
    <col min="11773" max="11773" width="32.85546875" style="41" hidden="1"/>
    <col min="11774" max="11774" width="6.5703125" style="41" hidden="1"/>
    <col min="11775" max="11782" width="6.28515625" style="41" hidden="1"/>
    <col min="11783" max="11783" width="2.28515625" style="41" hidden="1"/>
    <col min="11784" max="12024" width="11.42578125" style="41" hidden="1"/>
    <col min="12025" max="12025" width="2.28515625" style="41" hidden="1"/>
    <col min="12026" max="12026" width="3.140625" style="41" hidden="1"/>
    <col min="12027" max="12027" width="29.7109375" style="41" hidden="1"/>
    <col min="12028" max="12028" width="7" style="41" hidden="1"/>
    <col min="12029" max="12029" width="32.85546875" style="41" hidden="1"/>
    <col min="12030" max="12030" width="6.5703125" style="41" hidden="1"/>
    <col min="12031" max="12038" width="6.28515625" style="41" hidden="1"/>
    <col min="12039" max="12039" width="2.28515625" style="41" hidden="1"/>
    <col min="12040" max="12280" width="11.42578125" style="41" hidden="1"/>
    <col min="12281" max="12281" width="2.28515625" style="41" hidden="1"/>
    <col min="12282" max="12282" width="3.140625" style="41" hidden="1"/>
    <col min="12283" max="12283" width="29.7109375" style="41" hidden="1"/>
    <col min="12284" max="12284" width="7" style="41" hidden="1"/>
    <col min="12285" max="12285" width="32.85546875" style="41" hidden="1"/>
    <col min="12286" max="12286" width="6.5703125" style="41" hidden="1"/>
    <col min="12287" max="12294" width="6.28515625" style="41" hidden="1"/>
    <col min="12295" max="12295" width="2.28515625" style="41" hidden="1"/>
    <col min="12296" max="12536" width="11.42578125" style="41" hidden="1"/>
    <col min="12537" max="12537" width="2.28515625" style="41" hidden="1"/>
    <col min="12538" max="12538" width="3.140625" style="41" hidden="1"/>
    <col min="12539" max="12539" width="29.7109375" style="41" hidden="1"/>
    <col min="12540" max="12540" width="7" style="41" hidden="1"/>
    <col min="12541" max="12541" width="32.85546875" style="41" hidden="1"/>
    <col min="12542" max="12542" width="6.5703125" style="41" hidden="1"/>
    <col min="12543" max="12550" width="6.28515625" style="41" hidden="1"/>
    <col min="12551" max="12551" width="2.28515625" style="41" hidden="1"/>
    <col min="12552" max="12792" width="11.42578125" style="41" hidden="1"/>
    <col min="12793" max="12793" width="2.28515625" style="41" hidden="1"/>
    <col min="12794" max="12794" width="3.140625" style="41" hidden="1"/>
    <col min="12795" max="12795" width="29.7109375" style="41" hidden="1"/>
    <col min="12796" max="12796" width="7" style="41" hidden="1"/>
    <col min="12797" max="12797" width="32.85546875" style="41" hidden="1"/>
    <col min="12798" max="12798" width="6.5703125" style="41" hidden="1"/>
    <col min="12799" max="12806" width="6.28515625" style="41" hidden="1"/>
    <col min="12807" max="12807" width="2.28515625" style="41" hidden="1"/>
    <col min="12808" max="13048" width="11.42578125" style="41" hidden="1"/>
    <col min="13049" max="13049" width="2.28515625" style="41" hidden="1"/>
    <col min="13050" max="13050" width="3.140625" style="41" hidden="1"/>
    <col min="13051" max="13051" width="29.7109375" style="41" hidden="1"/>
    <col min="13052" max="13052" width="7" style="41" hidden="1"/>
    <col min="13053" max="13053" width="32.85546875" style="41" hidden="1"/>
    <col min="13054" max="13054" width="6.5703125" style="41" hidden="1"/>
    <col min="13055" max="13062" width="6.28515625" style="41" hidden="1"/>
    <col min="13063" max="13063" width="2.28515625" style="41" hidden="1"/>
    <col min="13064" max="13304" width="11.42578125" style="41" hidden="1"/>
    <col min="13305" max="13305" width="2.28515625" style="41" hidden="1"/>
    <col min="13306" max="13306" width="3.140625" style="41" hidden="1"/>
    <col min="13307" max="13307" width="29.7109375" style="41" hidden="1"/>
    <col min="13308" max="13308" width="7" style="41" hidden="1"/>
    <col min="13309" max="13309" width="32.85546875" style="41" hidden="1"/>
    <col min="13310" max="13310" width="6.5703125" style="41" hidden="1"/>
    <col min="13311" max="13318" width="6.28515625" style="41" hidden="1"/>
    <col min="13319" max="13319" width="2.28515625" style="41" hidden="1"/>
    <col min="13320" max="13560" width="11.42578125" style="41" hidden="1"/>
    <col min="13561" max="13561" width="2.28515625" style="41" hidden="1"/>
    <col min="13562" max="13562" width="3.140625" style="41" hidden="1"/>
    <col min="13563" max="13563" width="29.7109375" style="41" hidden="1"/>
    <col min="13564" max="13564" width="7" style="41" hidden="1"/>
    <col min="13565" max="13565" width="32.85546875" style="41" hidden="1"/>
    <col min="13566" max="13566" width="6.5703125" style="41" hidden="1"/>
    <col min="13567" max="13574" width="6.28515625" style="41" hidden="1"/>
    <col min="13575" max="13575" width="2.28515625" style="41" hidden="1"/>
    <col min="13576" max="13816" width="11.42578125" style="41" hidden="1"/>
    <col min="13817" max="13817" width="2.28515625" style="41" hidden="1"/>
    <col min="13818" max="13818" width="3.140625" style="41" hidden="1"/>
    <col min="13819" max="13819" width="29.7109375" style="41" hidden="1"/>
    <col min="13820" max="13820" width="7" style="41" hidden="1"/>
    <col min="13821" max="13821" width="32.85546875" style="41" hidden="1"/>
    <col min="13822" max="13822" width="6.5703125" style="41" hidden="1"/>
    <col min="13823" max="13830" width="6.28515625" style="41" hidden="1"/>
    <col min="13831" max="13831" width="2.28515625" style="41" hidden="1"/>
    <col min="13832" max="14072" width="11.42578125" style="41" hidden="1"/>
    <col min="14073" max="14073" width="2.28515625" style="41" hidden="1"/>
    <col min="14074" max="14074" width="3.140625" style="41" hidden="1"/>
    <col min="14075" max="14075" width="29.7109375" style="41" hidden="1"/>
    <col min="14076" max="14076" width="7" style="41" hidden="1"/>
    <col min="14077" max="14077" width="32.85546875" style="41" hidden="1"/>
    <col min="14078" max="14078" width="6.5703125" style="41" hidden="1"/>
    <col min="14079" max="14086" width="6.28515625" style="41" hidden="1"/>
    <col min="14087" max="14087" width="2.28515625" style="41" hidden="1"/>
    <col min="14088" max="14328" width="11.42578125" style="41" hidden="1"/>
    <col min="14329" max="14329" width="2.28515625" style="41" hidden="1"/>
    <col min="14330" max="14330" width="3.140625" style="41" hidden="1"/>
    <col min="14331" max="14331" width="29.7109375" style="41" hidden="1"/>
    <col min="14332" max="14332" width="7" style="41" hidden="1"/>
    <col min="14333" max="14333" width="32.85546875" style="41" hidden="1"/>
    <col min="14334" max="14334" width="6.5703125" style="41" hidden="1"/>
    <col min="14335" max="14342" width="6.28515625" style="41" hidden="1"/>
    <col min="14343" max="14343" width="2.28515625" style="41" hidden="1"/>
    <col min="14344" max="14584" width="11.42578125" style="41" hidden="1"/>
    <col min="14585" max="14585" width="2.28515625" style="41" hidden="1"/>
    <col min="14586" max="14586" width="3.140625" style="41" hidden="1"/>
    <col min="14587" max="14587" width="29.7109375" style="41" hidden="1"/>
    <col min="14588" max="14588" width="7" style="41" hidden="1"/>
    <col min="14589" max="14589" width="32.85546875" style="41" hidden="1"/>
    <col min="14590" max="14590" width="6.5703125" style="41" hidden="1"/>
    <col min="14591" max="14598" width="6.28515625" style="41" hidden="1"/>
    <col min="14599" max="14599" width="2.28515625" style="41" hidden="1"/>
    <col min="14600" max="14840" width="11.42578125" style="41" hidden="1"/>
    <col min="14841" max="14841" width="2.28515625" style="41" hidden="1"/>
    <col min="14842" max="14842" width="3.140625" style="41" hidden="1"/>
    <col min="14843" max="14843" width="29.7109375" style="41" hidden="1"/>
    <col min="14844" max="14844" width="7" style="41" hidden="1"/>
    <col min="14845" max="14845" width="32.85546875" style="41" hidden="1"/>
    <col min="14846" max="14846" width="6.5703125" style="41" hidden="1"/>
    <col min="14847" max="14854" width="6.28515625" style="41" hidden="1"/>
    <col min="14855" max="14855" width="2.28515625" style="41" hidden="1"/>
    <col min="14856" max="15096" width="11.42578125" style="41" hidden="1"/>
    <col min="15097" max="15097" width="2.28515625" style="41" hidden="1"/>
    <col min="15098" max="15098" width="3.140625" style="41" hidden="1"/>
    <col min="15099" max="15099" width="29.7109375" style="41" hidden="1"/>
    <col min="15100" max="15100" width="7" style="41" hidden="1"/>
    <col min="15101" max="15101" width="32.85546875" style="41" hidden="1"/>
    <col min="15102" max="15102" width="6.5703125" style="41" hidden="1"/>
    <col min="15103" max="15110" width="6.28515625" style="41" hidden="1"/>
    <col min="15111" max="15111" width="2.28515625" style="41" hidden="1"/>
    <col min="15112" max="15352" width="11.42578125" style="41" hidden="1"/>
    <col min="15353" max="15353" width="2.28515625" style="41" hidden="1"/>
    <col min="15354" max="15354" width="3.140625" style="41" hidden="1"/>
    <col min="15355" max="15355" width="29.7109375" style="41" hidden="1"/>
    <col min="15356" max="15356" width="7" style="41" hidden="1"/>
    <col min="15357" max="15357" width="32.85546875" style="41" hidden="1"/>
    <col min="15358" max="15358" width="6.5703125" style="41" hidden="1"/>
    <col min="15359" max="15366" width="6.28515625" style="41" hidden="1"/>
    <col min="15367" max="15367" width="2.28515625" style="41" hidden="1"/>
    <col min="15368" max="15608" width="11.42578125" style="41" hidden="1"/>
    <col min="15609" max="15609" width="2.28515625" style="41" hidden="1"/>
    <col min="15610" max="15610" width="3.140625" style="41" hidden="1"/>
    <col min="15611" max="15611" width="29.7109375" style="41" hidden="1"/>
    <col min="15612" max="15612" width="7" style="41" hidden="1"/>
    <col min="15613" max="15613" width="32.85546875" style="41" hidden="1"/>
    <col min="15614" max="15614" width="6.5703125" style="41" hidden="1"/>
    <col min="15615" max="15622" width="6.28515625" style="41" hidden="1"/>
    <col min="15623" max="15623" width="2.28515625" style="41" hidden="1"/>
    <col min="15624" max="15864" width="11.42578125" style="41" hidden="1"/>
    <col min="15865" max="15865" width="2.28515625" style="41" hidden="1"/>
    <col min="15866" max="15866" width="3.140625" style="41" hidden="1"/>
    <col min="15867" max="15867" width="29.7109375" style="41" hidden="1"/>
    <col min="15868" max="15868" width="7" style="41" hidden="1"/>
    <col min="15869" max="15869" width="32.85546875" style="41" hidden="1"/>
    <col min="15870" max="15870" width="6.5703125" style="41" hidden="1"/>
    <col min="15871" max="15878" width="6.28515625" style="41" hidden="1"/>
    <col min="15879" max="15879" width="2.28515625" style="41" hidden="1"/>
    <col min="15880" max="16120" width="11.42578125" style="41" hidden="1"/>
    <col min="16121" max="16121" width="2.28515625" style="41" hidden="1"/>
    <col min="16122" max="16122" width="3.140625" style="41" hidden="1"/>
    <col min="16123" max="16123" width="29.7109375" style="41" hidden="1"/>
    <col min="16124" max="16124" width="7" style="41" hidden="1"/>
    <col min="16125" max="16125" width="32.85546875" style="41" hidden="1"/>
    <col min="16126" max="16126" width="6.5703125" style="41" hidden="1"/>
    <col min="16127" max="16134" width="6.28515625" style="41" hidden="1"/>
    <col min="16135" max="16135" width="2.28515625" style="41" hidden="1"/>
    <col min="16136" max="16136" width="32.85546875" style="41" hidden="1"/>
    <col min="16137" max="16137" width="6.5703125" style="41" hidden="1"/>
    <col min="16138" max="16145" width="6.28515625" style="41" hidden="1"/>
    <col min="16146" max="16146" width="2.28515625" style="41" hidden="1"/>
    <col min="16147" max="16384" width="11.42578125" style="41" hidden="1"/>
  </cols>
  <sheetData>
    <row r="1" spans="1:29" ht="9.9499999999999993" customHeight="1" thickBot="1" x14ac:dyDescent="0.3">
      <c r="A1" s="50"/>
      <c r="B1" s="48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7"/>
    </row>
    <row r="2" spans="1:29" ht="17.25" customHeight="1" x14ac:dyDescent="0.25">
      <c r="A2" s="46"/>
      <c r="B2" s="670"/>
      <c r="C2" s="671"/>
      <c r="D2" s="671"/>
      <c r="E2" s="672"/>
      <c r="F2" s="685" t="s">
        <v>0</v>
      </c>
      <c r="G2" s="685"/>
      <c r="H2" s="685"/>
      <c r="I2" s="685"/>
      <c r="J2" s="685"/>
      <c r="K2" s="685"/>
      <c r="L2" s="685"/>
      <c r="M2" s="685"/>
      <c r="N2" s="686"/>
      <c r="O2" s="164" t="s">
        <v>63</v>
      </c>
      <c r="P2" s="681">
        <f>Datos!I2</f>
        <v>44928</v>
      </c>
      <c r="Q2" s="682"/>
      <c r="R2" s="44"/>
    </row>
    <row r="3" spans="1:29" ht="17.25" customHeight="1" thickBot="1" x14ac:dyDescent="0.3">
      <c r="A3" s="46"/>
      <c r="B3" s="673"/>
      <c r="C3" s="674"/>
      <c r="D3" s="674"/>
      <c r="E3" s="675"/>
      <c r="F3" s="687"/>
      <c r="G3" s="687"/>
      <c r="H3" s="687"/>
      <c r="I3" s="687"/>
      <c r="J3" s="687"/>
      <c r="K3" s="687"/>
      <c r="L3" s="687"/>
      <c r="M3" s="687"/>
      <c r="N3" s="688"/>
      <c r="O3" s="161" t="s">
        <v>193</v>
      </c>
      <c r="P3" s="692">
        <v>1</v>
      </c>
      <c r="Q3" s="693"/>
      <c r="R3" s="44"/>
    </row>
    <row r="4" spans="1:29" ht="21" customHeight="1" x14ac:dyDescent="0.25">
      <c r="A4" s="46"/>
      <c r="B4" s="673"/>
      <c r="C4" s="674"/>
      <c r="D4" s="674"/>
      <c r="E4" s="675"/>
      <c r="F4" s="667" t="e">
        <f>#REF!</f>
        <v>#REF!</v>
      </c>
      <c r="G4" s="667"/>
      <c r="H4" s="667"/>
      <c r="I4" s="667"/>
      <c r="J4" s="667"/>
      <c r="K4" s="667"/>
      <c r="L4" s="667"/>
      <c r="M4" s="667"/>
      <c r="N4" s="689"/>
      <c r="O4" s="162" t="s">
        <v>65</v>
      </c>
      <c r="P4" s="694" t="s">
        <v>192</v>
      </c>
      <c r="Q4" s="695"/>
      <c r="R4" s="44"/>
    </row>
    <row r="5" spans="1:29" ht="17.25" customHeight="1" thickBot="1" x14ac:dyDescent="0.3">
      <c r="A5" s="46"/>
      <c r="B5" s="676"/>
      <c r="C5" s="677"/>
      <c r="D5" s="677"/>
      <c r="E5" s="678"/>
      <c r="F5" s="690" t="s">
        <v>261</v>
      </c>
      <c r="G5" s="690"/>
      <c r="H5" s="690"/>
      <c r="I5" s="690"/>
      <c r="J5" s="690"/>
      <c r="K5" s="690"/>
      <c r="L5" s="690"/>
      <c r="M5" s="690"/>
      <c r="N5" s="691"/>
      <c r="O5" s="163" t="s">
        <v>60</v>
      </c>
      <c r="P5" s="683" t="e">
        <f>#REF!</f>
        <v>#REF!</v>
      </c>
      <c r="Q5" s="684"/>
      <c r="R5" s="44"/>
    </row>
    <row r="6" spans="1:29" ht="9.9499999999999993" customHeight="1" x14ac:dyDescent="0.25">
      <c r="A6" s="46"/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44"/>
    </row>
    <row r="7" spans="1:29" s="40" customFormat="1" ht="15" customHeight="1" x14ac:dyDescent="0.25">
      <c r="A7" s="3"/>
      <c r="B7" s="696" t="s">
        <v>56</v>
      </c>
      <c r="C7" s="697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79" t="s">
        <v>79</v>
      </c>
      <c r="O7" s="679"/>
      <c r="P7" s="680" t="s">
        <v>403</v>
      </c>
      <c r="Q7" s="698"/>
      <c r="R7" s="43"/>
      <c r="S7" s="41"/>
      <c r="T7" s="41"/>
      <c r="U7" s="45"/>
      <c r="V7" s="41"/>
      <c r="W7" s="56"/>
      <c r="X7" s="56"/>
      <c r="Y7" s="41"/>
      <c r="Z7" s="45"/>
      <c r="AA7" s="41"/>
      <c r="AB7" s="56"/>
      <c r="AC7" s="41"/>
    </row>
    <row r="8" spans="1:29" s="40" customFormat="1" ht="15" customHeight="1" x14ac:dyDescent="0.25">
      <c r="A8" s="3"/>
      <c r="B8" s="717" t="s">
        <v>188</v>
      </c>
      <c r="C8" s="718"/>
      <c r="D8" s="718"/>
      <c r="E8" s="718"/>
      <c r="F8" s="718"/>
      <c r="G8" s="718"/>
      <c r="H8" s="706"/>
      <c r="I8" s="706"/>
      <c r="J8" s="706"/>
      <c r="K8" s="706"/>
      <c r="L8" s="706"/>
      <c r="M8" s="706"/>
      <c r="N8" s="706"/>
      <c r="O8" s="159" t="s">
        <v>99</v>
      </c>
      <c r="P8" s="699"/>
      <c r="Q8" s="700"/>
      <c r="R8" s="43"/>
      <c r="S8" s="41"/>
      <c r="T8" s="41"/>
      <c r="U8" s="45"/>
      <c r="V8" s="41"/>
      <c r="W8" s="56"/>
      <c r="X8" s="56"/>
      <c r="Y8" s="41"/>
      <c r="Z8" s="45"/>
      <c r="AA8" s="41"/>
      <c r="AB8" s="56"/>
    </row>
    <row r="9" spans="1:29" ht="9.9499999999999993" customHeight="1" x14ac:dyDescent="0.25">
      <c r="A9" s="46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4"/>
      <c r="U9" s="241" t="s">
        <v>241</v>
      </c>
      <c r="V9" s="241" t="s">
        <v>196</v>
      </c>
    </row>
    <row r="10" spans="1:29" ht="16.5" customHeight="1" x14ac:dyDescent="0.25">
      <c r="A10" s="46"/>
      <c r="B10" s="719" t="s">
        <v>57</v>
      </c>
      <c r="C10" s="719"/>
      <c r="D10" s="719"/>
      <c r="E10" s="703"/>
      <c r="F10" s="704"/>
      <c r="G10" s="704"/>
      <c r="H10" s="704"/>
      <c r="I10" s="704"/>
      <c r="J10" s="704"/>
      <c r="K10" s="704"/>
      <c r="L10" s="704"/>
      <c r="M10" s="704"/>
      <c r="N10" s="704"/>
      <c r="O10" s="704"/>
      <c r="P10" s="704"/>
      <c r="Q10" s="705"/>
      <c r="R10" s="44"/>
      <c r="U10" s="241" t="s">
        <v>242</v>
      </c>
      <c r="V10" s="241" t="s">
        <v>195</v>
      </c>
    </row>
    <row r="11" spans="1:29" ht="16.5" customHeight="1" x14ac:dyDescent="0.25">
      <c r="A11" s="46"/>
      <c r="B11" s="708" t="s">
        <v>106</v>
      </c>
      <c r="C11" s="708" t="s">
        <v>109</v>
      </c>
      <c r="D11" s="708" t="s">
        <v>6</v>
      </c>
      <c r="E11" s="710" t="s">
        <v>97</v>
      </c>
      <c r="F11" s="711"/>
      <c r="G11" s="711"/>
      <c r="H11" s="711"/>
      <c r="I11" s="711"/>
      <c r="J11" s="711"/>
      <c r="K11" s="712"/>
      <c r="L11" s="709" t="s">
        <v>75</v>
      </c>
      <c r="M11" s="709"/>
      <c r="N11" s="709"/>
      <c r="O11" s="709"/>
      <c r="P11" s="709"/>
      <c r="Q11" s="709"/>
      <c r="R11" s="44"/>
      <c r="U11" s="241" t="s">
        <v>253</v>
      </c>
      <c r="V11" s="241"/>
    </row>
    <row r="12" spans="1:29" ht="30.75" customHeight="1" x14ac:dyDescent="0.25">
      <c r="A12" s="46"/>
      <c r="B12" s="708"/>
      <c r="C12" s="708"/>
      <c r="D12" s="708"/>
      <c r="E12" s="713" t="s">
        <v>2</v>
      </c>
      <c r="F12" s="714"/>
      <c r="G12" s="124" t="s">
        <v>58</v>
      </c>
      <c r="H12" s="124" t="s">
        <v>8</v>
      </c>
      <c r="I12" s="124" t="s">
        <v>3</v>
      </c>
      <c r="J12" s="124" t="s">
        <v>7</v>
      </c>
      <c r="K12" s="124" t="s">
        <v>11</v>
      </c>
      <c r="L12" s="125" t="s">
        <v>2</v>
      </c>
      <c r="M12" s="125" t="s">
        <v>58</v>
      </c>
      <c r="N12" s="125" t="s">
        <v>8</v>
      </c>
      <c r="O12" s="125" t="s">
        <v>3</v>
      </c>
      <c r="P12" s="125" t="s">
        <v>7</v>
      </c>
      <c r="Q12" s="125" t="s">
        <v>11</v>
      </c>
      <c r="R12" s="44"/>
      <c r="U12" s="241" t="s">
        <v>257</v>
      </c>
      <c r="V12" s="241"/>
    </row>
    <row r="13" spans="1:29" ht="33.950000000000003" customHeight="1" x14ac:dyDescent="0.25">
      <c r="A13" s="46"/>
      <c r="B13" s="150"/>
      <c r="C13" s="154"/>
      <c r="D13" s="154"/>
      <c r="E13" s="701"/>
      <c r="F13" s="702"/>
      <c r="G13" s="154"/>
      <c r="H13" s="167"/>
      <c r="I13" s="157"/>
      <c r="J13" s="239"/>
      <c r="K13" s="153"/>
      <c r="L13" s="167"/>
      <c r="M13" s="154"/>
      <c r="N13" s="167"/>
      <c r="O13" s="127" t="str">
        <f>IF(I13=0," ",I13)</f>
        <v xml:space="preserve"> </v>
      </c>
      <c r="P13" s="127" t="str">
        <f>IF(J13=0," ",J13)</f>
        <v xml:space="preserve"> </v>
      </c>
      <c r="Q13" s="127" t="str">
        <f>IF(K13=0," ",K13)</f>
        <v xml:space="preserve"> </v>
      </c>
      <c r="R13" s="44"/>
    </row>
    <row r="14" spans="1:29" ht="33.950000000000003" customHeight="1" x14ac:dyDescent="0.25">
      <c r="A14" s="46"/>
      <c r="B14" s="150"/>
      <c r="C14" s="154"/>
      <c r="D14" s="154"/>
      <c r="E14" s="701"/>
      <c r="F14" s="702"/>
      <c r="G14" s="154"/>
      <c r="H14" s="167"/>
      <c r="I14" s="157"/>
      <c r="J14" s="239"/>
      <c r="K14" s="167"/>
      <c r="L14" s="154"/>
      <c r="M14" s="234"/>
      <c r="N14" s="167"/>
      <c r="O14" s="127" t="str">
        <f t="shared" ref="O14:O77" si="0">IF(I14=0," ",I14)</f>
        <v xml:space="preserve"> </v>
      </c>
      <c r="P14" s="127" t="str">
        <f t="shared" ref="P14:P77" si="1">IF(J14=0," ",J14)</f>
        <v xml:space="preserve"> </v>
      </c>
      <c r="Q14" s="127" t="str">
        <f>IF(K14=0," ",K14)</f>
        <v xml:space="preserve"> </v>
      </c>
      <c r="R14" s="44"/>
    </row>
    <row r="15" spans="1:29" ht="33.950000000000003" customHeight="1" x14ac:dyDescent="0.25">
      <c r="A15" s="46"/>
      <c r="B15" s="150"/>
      <c r="C15" s="154"/>
      <c r="D15" s="154"/>
      <c r="E15" s="701"/>
      <c r="F15" s="702"/>
      <c r="G15" s="154"/>
      <c r="H15" s="167"/>
      <c r="I15" s="157"/>
      <c r="J15" s="239"/>
      <c r="K15" s="167"/>
      <c r="L15" s="167"/>
      <c r="M15" s="154"/>
      <c r="N15" s="167"/>
      <c r="O15" s="127" t="str">
        <f t="shared" si="0"/>
        <v xml:space="preserve"> </v>
      </c>
      <c r="P15" s="127" t="str">
        <f t="shared" si="1"/>
        <v xml:space="preserve"> </v>
      </c>
      <c r="Q15" s="127" t="str">
        <f t="shared" ref="Q15:Q77" si="2">IF(K15=0," ",K15)</f>
        <v xml:space="preserve"> </v>
      </c>
      <c r="R15" s="44"/>
    </row>
    <row r="16" spans="1:29" ht="33.950000000000003" customHeight="1" x14ac:dyDescent="0.25">
      <c r="A16" s="46"/>
      <c r="B16" s="150"/>
      <c r="C16" s="154"/>
      <c r="D16" s="154"/>
      <c r="E16" s="701"/>
      <c r="F16" s="702"/>
      <c r="G16" s="154"/>
      <c r="H16" s="167"/>
      <c r="I16" s="157"/>
      <c r="J16" s="239"/>
      <c r="K16" s="167"/>
      <c r="L16" s="167"/>
      <c r="M16" s="154"/>
      <c r="N16" s="167"/>
      <c r="O16" s="127" t="str">
        <f t="shared" si="0"/>
        <v xml:space="preserve"> </v>
      </c>
      <c r="P16" s="127" t="str">
        <f t="shared" si="1"/>
        <v xml:space="preserve"> </v>
      </c>
      <c r="Q16" s="127" t="str">
        <f t="shared" si="2"/>
        <v xml:space="preserve"> </v>
      </c>
      <c r="R16" s="44"/>
    </row>
    <row r="17" spans="1:18" ht="33.950000000000003" customHeight="1" x14ac:dyDescent="0.25">
      <c r="A17" s="46"/>
      <c r="B17" s="150"/>
      <c r="C17" s="154"/>
      <c r="D17" s="154"/>
      <c r="E17" s="701"/>
      <c r="F17" s="702"/>
      <c r="G17" s="154"/>
      <c r="H17" s="167"/>
      <c r="I17" s="157"/>
      <c r="J17" s="239"/>
      <c r="K17" s="167"/>
      <c r="L17" s="167"/>
      <c r="M17" s="154"/>
      <c r="N17" s="167"/>
      <c r="O17" s="127" t="str">
        <f t="shared" si="0"/>
        <v xml:space="preserve"> </v>
      </c>
      <c r="P17" s="127" t="str">
        <f t="shared" si="1"/>
        <v xml:space="preserve"> </v>
      </c>
      <c r="Q17" s="127" t="str">
        <f t="shared" si="2"/>
        <v xml:space="preserve"> </v>
      </c>
      <c r="R17" s="44"/>
    </row>
    <row r="18" spans="1:18" ht="33.950000000000003" customHeight="1" x14ac:dyDescent="0.25">
      <c r="A18" s="46"/>
      <c r="B18" s="150"/>
      <c r="C18" s="154"/>
      <c r="D18" s="154"/>
      <c r="E18" s="701"/>
      <c r="F18" s="702"/>
      <c r="G18" s="167"/>
      <c r="H18" s="167"/>
      <c r="I18" s="157"/>
      <c r="J18" s="239"/>
      <c r="K18" s="167"/>
      <c r="L18" s="168"/>
      <c r="M18" s="169"/>
      <c r="N18" s="168"/>
      <c r="O18" s="127" t="str">
        <f t="shared" si="0"/>
        <v xml:space="preserve"> </v>
      </c>
      <c r="P18" s="127" t="str">
        <f t="shared" si="1"/>
        <v xml:space="preserve"> </v>
      </c>
      <c r="Q18" s="127" t="str">
        <f t="shared" si="2"/>
        <v xml:space="preserve"> </v>
      </c>
      <c r="R18" s="44"/>
    </row>
    <row r="19" spans="1:18" ht="33.950000000000003" customHeight="1" x14ac:dyDescent="0.25">
      <c r="A19" s="46"/>
      <c r="B19" s="150"/>
      <c r="C19" s="154"/>
      <c r="D19" s="154"/>
      <c r="E19" s="701"/>
      <c r="F19" s="702"/>
      <c r="G19" s="167"/>
      <c r="H19" s="167"/>
      <c r="I19" s="157"/>
      <c r="J19" s="239"/>
      <c r="K19" s="167"/>
      <c r="L19" s="168"/>
      <c r="M19" s="169"/>
      <c r="N19" s="168"/>
      <c r="O19" s="127" t="str">
        <f t="shared" si="0"/>
        <v xml:space="preserve"> </v>
      </c>
      <c r="P19" s="127" t="str">
        <f t="shared" si="1"/>
        <v xml:space="preserve"> </v>
      </c>
      <c r="Q19" s="127" t="str">
        <f t="shared" si="2"/>
        <v xml:space="preserve"> </v>
      </c>
      <c r="R19" s="44"/>
    </row>
    <row r="20" spans="1:18" ht="33.950000000000003" customHeight="1" x14ac:dyDescent="0.25">
      <c r="A20" s="46"/>
      <c r="B20" s="150"/>
      <c r="C20" s="154"/>
      <c r="D20" s="154"/>
      <c r="E20" s="701"/>
      <c r="F20" s="702"/>
      <c r="G20" s="167"/>
      <c r="H20" s="167"/>
      <c r="I20" s="157"/>
      <c r="J20" s="239"/>
      <c r="K20" s="167"/>
      <c r="L20" s="168"/>
      <c r="M20" s="169"/>
      <c r="N20" s="168"/>
      <c r="O20" s="127" t="str">
        <f t="shared" si="0"/>
        <v xml:space="preserve"> </v>
      </c>
      <c r="P20" s="127" t="str">
        <f t="shared" si="1"/>
        <v xml:space="preserve"> </v>
      </c>
      <c r="Q20" s="127" t="str">
        <f t="shared" si="2"/>
        <v xml:space="preserve"> </v>
      </c>
      <c r="R20" s="44"/>
    </row>
    <row r="21" spans="1:18" ht="33.950000000000003" customHeight="1" x14ac:dyDescent="0.25">
      <c r="A21" s="46"/>
      <c r="B21" s="150"/>
      <c r="C21" s="154"/>
      <c r="D21" s="154"/>
      <c r="E21" s="701"/>
      <c r="F21" s="702"/>
      <c r="G21" s="167"/>
      <c r="H21" s="167"/>
      <c r="I21" s="157"/>
      <c r="J21" s="239"/>
      <c r="K21" s="167"/>
      <c r="L21" s="168"/>
      <c r="M21" s="169"/>
      <c r="N21" s="168"/>
      <c r="O21" s="127" t="str">
        <f t="shared" si="0"/>
        <v xml:space="preserve"> </v>
      </c>
      <c r="P21" s="127" t="str">
        <f t="shared" si="1"/>
        <v xml:space="preserve"> </v>
      </c>
      <c r="Q21" s="127" t="str">
        <f t="shared" si="2"/>
        <v xml:space="preserve"> </v>
      </c>
      <c r="R21" s="44"/>
    </row>
    <row r="22" spans="1:18" ht="33.950000000000003" customHeight="1" x14ac:dyDescent="0.25">
      <c r="A22" s="46"/>
      <c r="B22" s="150"/>
      <c r="C22" s="154"/>
      <c r="D22" s="154"/>
      <c r="E22" s="701"/>
      <c r="F22" s="702"/>
      <c r="G22" s="154"/>
      <c r="H22" s="167"/>
      <c r="I22" s="157"/>
      <c r="J22" s="239"/>
      <c r="K22" s="167"/>
      <c r="L22" s="167"/>
      <c r="M22" s="154"/>
      <c r="N22" s="167"/>
      <c r="O22" s="127" t="str">
        <f t="shared" si="0"/>
        <v xml:space="preserve"> </v>
      </c>
      <c r="P22" s="127" t="str">
        <f t="shared" si="1"/>
        <v xml:space="preserve"> </v>
      </c>
      <c r="Q22" s="127" t="str">
        <f t="shared" si="2"/>
        <v xml:space="preserve"> </v>
      </c>
      <c r="R22" s="44"/>
    </row>
    <row r="23" spans="1:18" ht="33.950000000000003" customHeight="1" x14ac:dyDescent="0.25">
      <c r="A23" s="46"/>
      <c r="B23" s="150"/>
      <c r="C23" s="154"/>
      <c r="D23" s="154"/>
      <c r="E23" s="701"/>
      <c r="F23" s="702"/>
      <c r="G23" s="154"/>
      <c r="H23" s="167"/>
      <c r="I23" s="157"/>
      <c r="J23" s="239"/>
      <c r="K23" s="167"/>
      <c r="L23" s="154"/>
      <c r="M23" s="234"/>
      <c r="N23" s="167"/>
      <c r="O23" s="127" t="str">
        <f t="shared" si="0"/>
        <v xml:space="preserve"> </v>
      </c>
      <c r="P23" s="127" t="str">
        <f t="shared" si="1"/>
        <v xml:space="preserve"> </v>
      </c>
      <c r="Q23" s="127" t="str">
        <f t="shared" si="2"/>
        <v xml:space="preserve"> </v>
      </c>
      <c r="R23" s="44"/>
    </row>
    <row r="24" spans="1:18" ht="33.950000000000003" customHeight="1" x14ac:dyDescent="0.25">
      <c r="A24" s="46"/>
      <c r="B24" s="150"/>
      <c r="C24" s="154"/>
      <c r="D24" s="154"/>
      <c r="E24" s="701"/>
      <c r="F24" s="702"/>
      <c r="G24" s="154"/>
      <c r="H24" s="167"/>
      <c r="I24" s="157"/>
      <c r="J24" s="239"/>
      <c r="K24" s="167"/>
      <c r="L24" s="167"/>
      <c r="M24" s="154"/>
      <c r="N24" s="167"/>
      <c r="O24" s="127" t="str">
        <f t="shared" si="0"/>
        <v xml:space="preserve"> </v>
      </c>
      <c r="P24" s="127" t="str">
        <f t="shared" si="1"/>
        <v xml:space="preserve"> </v>
      </c>
      <c r="Q24" s="127" t="str">
        <f t="shared" si="2"/>
        <v xml:space="preserve"> </v>
      </c>
      <c r="R24" s="44"/>
    </row>
    <row r="25" spans="1:18" ht="33.950000000000003" customHeight="1" x14ac:dyDescent="0.25">
      <c r="A25" s="46"/>
      <c r="B25" s="150"/>
      <c r="C25" s="154"/>
      <c r="D25" s="154"/>
      <c r="E25" s="701"/>
      <c r="F25" s="702"/>
      <c r="G25" s="154"/>
      <c r="H25" s="167"/>
      <c r="I25" s="157"/>
      <c r="J25" s="239"/>
      <c r="K25" s="167"/>
      <c r="L25" s="167"/>
      <c r="M25" s="154"/>
      <c r="N25" s="167"/>
      <c r="O25" s="127" t="str">
        <f t="shared" si="0"/>
        <v xml:space="preserve"> </v>
      </c>
      <c r="P25" s="127" t="str">
        <f t="shared" si="1"/>
        <v xml:space="preserve"> </v>
      </c>
      <c r="Q25" s="127" t="str">
        <f t="shared" si="2"/>
        <v xml:space="preserve"> </v>
      </c>
      <c r="R25" s="44"/>
    </row>
    <row r="26" spans="1:18" ht="33.950000000000003" customHeight="1" x14ac:dyDescent="0.25">
      <c r="A26" s="46"/>
      <c r="B26" s="150"/>
      <c r="C26" s="154"/>
      <c r="D26" s="154"/>
      <c r="E26" s="701"/>
      <c r="F26" s="702"/>
      <c r="G26" s="154"/>
      <c r="H26" s="167"/>
      <c r="I26" s="157"/>
      <c r="J26" s="239"/>
      <c r="K26" s="167"/>
      <c r="L26" s="167"/>
      <c r="M26" s="154"/>
      <c r="N26" s="167"/>
      <c r="O26" s="127" t="str">
        <f t="shared" si="0"/>
        <v xml:space="preserve"> </v>
      </c>
      <c r="P26" s="127" t="str">
        <f t="shared" si="1"/>
        <v xml:space="preserve"> </v>
      </c>
      <c r="Q26" s="127" t="str">
        <f t="shared" si="2"/>
        <v xml:space="preserve"> </v>
      </c>
      <c r="R26" s="44"/>
    </row>
    <row r="27" spans="1:18" ht="33.950000000000003" customHeight="1" x14ac:dyDescent="0.25">
      <c r="A27" s="46"/>
      <c r="B27" s="150"/>
      <c r="C27" s="154"/>
      <c r="D27" s="154"/>
      <c r="E27" s="701"/>
      <c r="F27" s="702"/>
      <c r="G27" s="167"/>
      <c r="H27" s="167"/>
      <c r="I27" s="157"/>
      <c r="J27" s="239"/>
      <c r="K27" s="167"/>
      <c r="L27" s="168"/>
      <c r="M27" s="169"/>
      <c r="N27" s="168"/>
      <c r="O27" s="127" t="str">
        <f t="shared" si="0"/>
        <v xml:space="preserve"> </v>
      </c>
      <c r="P27" s="127" t="str">
        <f t="shared" si="1"/>
        <v xml:space="preserve"> </v>
      </c>
      <c r="Q27" s="127" t="str">
        <f t="shared" si="2"/>
        <v xml:space="preserve"> </v>
      </c>
      <c r="R27" s="44"/>
    </row>
    <row r="28" spans="1:18" ht="33.950000000000003" customHeight="1" x14ac:dyDescent="0.25">
      <c r="A28" s="46"/>
      <c r="B28" s="150"/>
      <c r="C28" s="154"/>
      <c r="D28" s="154"/>
      <c r="E28" s="701"/>
      <c r="F28" s="702"/>
      <c r="G28" s="167"/>
      <c r="H28" s="167"/>
      <c r="I28" s="157"/>
      <c r="J28" s="239"/>
      <c r="K28" s="167"/>
      <c r="L28" s="168"/>
      <c r="M28" s="169"/>
      <c r="N28" s="168"/>
      <c r="O28" s="127" t="str">
        <f t="shared" si="0"/>
        <v xml:space="preserve"> </v>
      </c>
      <c r="P28" s="127" t="str">
        <f t="shared" si="1"/>
        <v xml:space="preserve"> </v>
      </c>
      <c r="Q28" s="127" t="str">
        <f t="shared" si="2"/>
        <v xml:space="preserve"> </v>
      </c>
      <c r="R28" s="44"/>
    </row>
    <row r="29" spans="1:18" ht="33.950000000000003" customHeight="1" x14ac:dyDescent="0.25">
      <c r="A29" s="46"/>
      <c r="B29" s="150"/>
      <c r="C29" s="154"/>
      <c r="D29" s="154"/>
      <c r="E29" s="701"/>
      <c r="F29" s="702"/>
      <c r="G29" s="167"/>
      <c r="H29" s="167"/>
      <c r="I29" s="157"/>
      <c r="J29" s="239"/>
      <c r="K29" s="167"/>
      <c r="L29" s="168"/>
      <c r="M29" s="169"/>
      <c r="N29" s="168"/>
      <c r="O29" s="127" t="str">
        <f t="shared" si="0"/>
        <v xml:space="preserve"> </v>
      </c>
      <c r="P29" s="127" t="str">
        <f t="shared" si="1"/>
        <v xml:space="preserve"> </v>
      </c>
      <c r="Q29" s="127" t="str">
        <f t="shared" si="2"/>
        <v xml:space="preserve"> </v>
      </c>
      <c r="R29" s="44"/>
    </row>
    <row r="30" spans="1:18" ht="33.950000000000003" customHeight="1" x14ac:dyDescent="0.25">
      <c r="A30" s="46"/>
      <c r="B30" s="150"/>
      <c r="C30" s="154"/>
      <c r="D30" s="154"/>
      <c r="E30" s="701"/>
      <c r="F30" s="702"/>
      <c r="G30" s="167"/>
      <c r="H30" s="167"/>
      <c r="I30" s="157"/>
      <c r="J30" s="239"/>
      <c r="K30" s="167"/>
      <c r="L30" s="168"/>
      <c r="M30" s="169"/>
      <c r="N30" s="168"/>
      <c r="O30" s="127" t="str">
        <f t="shared" si="0"/>
        <v xml:space="preserve"> </v>
      </c>
      <c r="P30" s="127" t="str">
        <f t="shared" si="1"/>
        <v xml:space="preserve"> </v>
      </c>
      <c r="Q30" s="127" t="str">
        <f t="shared" si="2"/>
        <v xml:space="preserve"> </v>
      </c>
      <c r="R30" s="44"/>
    </row>
    <row r="31" spans="1:18" ht="33.950000000000003" customHeight="1" x14ac:dyDescent="0.25">
      <c r="A31" s="46"/>
      <c r="B31" s="150"/>
      <c r="C31" s="154"/>
      <c r="D31" s="154"/>
      <c r="E31" s="701"/>
      <c r="F31" s="702"/>
      <c r="G31" s="167"/>
      <c r="H31" s="167"/>
      <c r="I31" s="157"/>
      <c r="J31" s="239"/>
      <c r="K31" s="167"/>
      <c r="L31" s="168"/>
      <c r="M31" s="169"/>
      <c r="N31" s="168"/>
      <c r="O31" s="127" t="str">
        <f t="shared" si="0"/>
        <v xml:space="preserve"> </v>
      </c>
      <c r="P31" s="127" t="str">
        <f t="shared" si="1"/>
        <v xml:space="preserve"> </v>
      </c>
      <c r="Q31" s="127" t="str">
        <f t="shared" si="2"/>
        <v xml:space="preserve"> </v>
      </c>
      <c r="R31" s="44"/>
    </row>
    <row r="32" spans="1:18" ht="33.950000000000003" customHeight="1" x14ac:dyDescent="0.25">
      <c r="A32" s="46"/>
      <c r="B32" s="150"/>
      <c r="C32" s="154"/>
      <c r="D32" s="154"/>
      <c r="E32" s="701"/>
      <c r="F32" s="702"/>
      <c r="G32" s="167"/>
      <c r="H32" s="167"/>
      <c r="I32" s="157"/>
      <c r="J32" s="239"/>
      <c r="K32" s="167"/>
      <c r="L32" s="168"/>
      <c r="M32" s="169"/>
      <c r="N32" s="168"/>
      <c r="O32" s="127" t="str">
        <f t="shared" si="0"/>
        <v xml:space="preserve"> </v>
      </c>
      <c r="P32" s="127" t="str">
        <f t="shared" si="1"/>
        <v xml:space="preserve"> </v>
      </c>
      <c r="Q32" s="127" t="str">
        <f t="shared" si="2"/>
        <v xml:space="preserve"> </v>
      </c>
      <c r="R32" s="44"/>
    </row>
    <row r="33" spans="1:18" ht="33.950000000000003" customHeight="1" x14ac:dyDescent="0.25">
      <c r="A33" s="46"/>
      <c r="B33" s="150"/>
      <c r="C33" s="154"/>
      <c r="D33" s="154"/>
      <c r="E33" s="701"/>
      <c r="F33" s="702"/>
      <c r="G33" s="154"/>
      <c r="H33" s="167"/>
      <c r="I33" s="157"/>
      <c r="J33" s="239"/>
      <c r="K33" s="167"/>
      <c r="L33" s="167"/>
      <c r="M33" s="154"/>
      <c r="N33" s="167"/>
      <c r="O33" s="127" t="str">
        <f t="shared" si="0"/>
        <v xml:space="preserve"> </v>
      </c>
      <c r="P33" s="127" t="str">
        <f t="shared" si="1"/>
        <v xml:space="preserve"> </v>
      </c>
      <c r="Q33" s="127" t="str">
        <f t="shared" si="2"/>
        <v xml:space="preserve"> </v>
      </c>
      <c r="R33" s="44"/>
    </row>
    <row r="34" spans="1:18" ht="33.950000000000003" customHeight="1" x14ac:dyDescent="0.25">
      <c r="A34" s="46"/>
      <c r="B34" s="150"/>
      <c r="C34" s="154"/>
      <c r="D34" s="154"/>
      <c r="E34" s="701"/>
      <c r="F34" s="702"/>
      <c r="G34" s="154"/>
      <c r="H34" s="167"/>
      <c r="I34" s="157"/>
      <c r="J34" s="239"/>
      <c r="K34" s="167"/>
      <c r="L34" s="154"/>
      <c r="M34" s="234"/>
      <c r="N34" s="167"/>
      <c r="O34" s="127" t="str">
        <f t="shared" si="0"/>
        <v xml:space="preserve"> </v>
      </c>
      <c r="P34" s="127" t="str">
        <f t="shared" si="1"/>
        <v xml:space="preserve"> </v>
      </c>
      <c r="Q34" s="127" t="str">
        <f t="shared" si="2"/>
        <v xml:space="preserve"> </v>
      </c>
      <c r="R34" s="44"/>
    </row>
    <row r="35" spans="1:18" ht="33.950000000000003" customHeight="1" x14ac:dyDescent="0.25">
      <c r="A35" s="46"/>
      <c r="B35" s="150"/>
      <c r="C35" s="154"/>
      <c r="D35" s="154"/>
      <c r="E35" s="701"/>
      <c r="F35" s="702"/>
      <c r="G35" s="154"/>
      <c r="H35" s="167"/>
      <c r="I35" s="157"/>
      <c r="J35" s="239"/>
      <c r="K35" s="167"/>
      <c r="L35" s="167"/>
      <c r="M35" s="154"/>
      <c r="N35" s="167"/>
      <c r="O35" s="127" t="str">
        <f t="shared" si="0"/>
        <v xml:space="preserve"> </v>
      </c>
      <c r="P35" s="127" t="str">
        <f t="shared" si="1"/>
        <v xml:space="preserve"> </v>
      </c>
      <c r="Q35" s="127" t="str">
        <f t="shared" si="2"/>
        <v xml:space="preserve"> </v>
      </c>
      <c r="R35" s="44"/>
    </row>
    <row r="36" spans="1:18" ht="33.950000000000003" customHeight="1" x14ac:dyDescent="0.25">
      <c r="A36" s="46"/>
      <c r="B36" s="150"/>
      <c r="C36" s="154"/>
      <c r="D36" s="154"/>
      <c r="E36" s="701"/>
      <c r="F36" s="702"/>
      <c r="G36" s="154"/>
      <c r="H36" s="167"/>
      <c r="I36" s="157"/>
      <c r="J36" s="239"/>
      <c r="K36" s="167"/>
      <c r="L36" s="167"/>
      <c r="M36" s="154"/>
      <c r="N36" s="167"/>
      <c r="O36" s="127" t="str">
        <f t="shared" si="0"/>
        <v xml:space="preserve"> </v>
      </c>
      <c r="P36" s="127" t="str">
        <f t="shared" si="1"/>
        <v xml:space="preserve"> </v>
      </c>
      <c r="Q36" s="127" t="str">
        <f t="shared" si="2"/>
        <v xml:space="preserve"> </v>
      </c>
      <c r="R36" s="44"/>
    </row>
    <row r="37" spans="1:18" ht="33.950000000000003" customHeight="1" x14ac:dyDescent="0.25">
      <c r="A37" s="46"/>
      <c r="B37" s="150"/>
      <c r="C37" s="154"/>
      <c r="D37" s="154"/>
      <c r="E37" s="701"/>
      <c r="F37" s="702"/>
      <c r="G37" s="154"/>
      <c r="H37" s="167"/>
      <c r="I37" s="157"/>
      <c r="J37" s="239"/>
      <c r="K37" s="167"/>
      <c r="L37" s="167"/>
      <c r="M37" s="154"/>
      <c r="N37" s="167"/>
      <c r="O37" s="127" t="str">
        <f t="shared" si="0"/>
        <v xml:space="preserve"> </v>
      </c>
      <c r="P37" s="127" t="str">
        <f t="shared" si="1"/>
        <v xml:space="preserve"> </v>
      </c>
      <c r="Q37" s="127" t="str">
        <f t="shared" si="2"/>
        <v xml:space="preserve"> </v>
      </c>
      <c r="R37" s="44"/>
    </row>
    <row r="38" spans="1:18" ht="33.950000000000003" customHeight="1" x14ac:dyDescent="0.25">
      <c r="A38" s="46"/>
      <c r="B38" s="150"/>
      <c r="C38" s="154"/>
      <c r="D38" s="154"/>
      <c r="E38" s="701"/>
      <c r="F38" s="702"/>
      <c r="G38" s="167"/>
      <c r="H38" s="167"/>
      <c r="I38" s="157"/>
      <c r="J38" s="239"/>
      <c r="K38" s="167"/>
      <c r="L38" s="168"/>
      <c r="M38" s="169"/>
      <c r="N38" s="168"/>
      <c r="O38" s="127" t="str">
        <f t="shared" si="0"/>
        <v xml:space="preserve"> </v>
      </c>
      <c r="P38" s="127" t="str">
        <f t="shared" si="1"/>
        <v xml:space="preserve"> </v>
      </c>
      <c r="Q38" s="127" t="str">
        <f t="shared" si="2"/>
        <v xml:space="preserve"> </v>
      </c>
      <c r="R38" s="44"/>
    </row>
    <row r="39" spans="1:18" ht="33.950000000000003" customHeight="1" x14ac:dyDescent="0.25">
      <c r="A39" s="46"/>
      <c r="B39" s="150"/>
      <c r="C39" s="154"/>
      <c r="D39" s="154"/>
      <c r="E39" s="701"/>
      <c r="F39" s="702"/>
      <c r="G39" s="167"/>
      <c r="H39" s="167"/>
      <c r="I39" s="157"/>
      <c r="J39" s="239"/>
      <c r="K39" s="167"/>
      <c r="L39" s="168"/>
      <c r="M39" s="169"/>
      <c r="N39" s="168"/>
      <c r="O39" s="127" t="str">
        <f t="shared" si="0"/>
        <v xml:space="preserve"> </v>
      </c>
      <c r="P39" s="127" t="str">
        <f t="shared" si="1"/>
        <v xml:space="preserve"> </v>
      </c>
      <c r="Q39" s="127" t="str">
        <f t="shared" si="2"/>
        <v xml:space="preserve"> </v>
      </c>
      <c r="R39" s="44"/>
    </row>
    <row r="40" spans="1:18" ht="33.950000000000003" customHeight="1" x14ac:dyDescent="0.25">
      <c r="A40" s="46"/>
      <c r="B40" s="150"/>
      <c r="C40" s="154"/>
      <c r="D40" s="154"/>
      <c r="E40" s="701"/>
      <c r="F40" s="702"/>
      <c r="G40" s="167"/>
      <c r="H40" s="167"/>
      <c r="I40" s="157"/>
      <c r="J40" s="239"/>
      <c r="K40" s="167"/>
      <c r="L40" s="168"/>
      <c r="M40" s="169"/>
      <c r="N40" s="168"/>
      <c r="O40" s="127" t="str">
        <f t="shared" si="0"/>
        <v xml:space="preserve"> </v>
      </c>
      <c r="P40" s="127" t="str">
        <f t="shared" si="1"/>
        <v xml:space="preserve"> </v>
      </c>
      <c r="Q40" s="127" t="str">
        <f t="shared" si="2"/>
        <v xml:space="preserve"> </v>
      </c>
      <c r="R40" s="44"/>
    </row>
    <row r="41" spans="1:18" ht="33.950000000000003" customHeight="1" x14ac:dyDescent="0.25">
      <c r="A41" s="46"/>
      <c r="B41" s="150"/>
      <c r="C41" s="154"/>
      <c r="D41" s="154"/>
      <c r="E41" s="233"/>
      <c r="F41" s="234"/>
      <c r="G41" s="167"/>
      <c r="H41" s="167"/>
      <c r="I41" s="157"/>
      <c r="J41" s="239"/>
      <c r="K41" s="167"/>
      <c r="L41" s="168"/>
      <c r="M41" s="169"/>
      <c r="N41" s="168"/>
      <c r="O41" s="127" t="str">
        <f t="shared" si="0"/>
        <v xml:space="preserve"> </v>
      </c>
      <c r="P41" s="127" t="str">
        <f t="shared" si="1"/>
        <v xml:space="preserve"> </v>
      </c>
      <c r="Q41" s="127" t="str">
        <f t="shared" si="2"/>
        <v xml:space="preserve"> </v>
      </c>
      <c r="R41" s="44"/>
    </row>
    <row r="42" spans="1:18" ht="33.950000000000003" customHeight="1" x14ac:dyDescent="0.25">
      <c r="A42" s="46"/>
      <c r="B42" s="150"/>
      <c r="C42" s="154"/>
      <c r="D42" s="154"/>
      <c r="E42" s="233"/>
      <c r="F42" s="234"/>
      <c r="G42" s="167"/>
      <c r="H42" s="167"/>
      <c r="I42" s="157"/>
      <c r="J42" s="239"/>
      <c r="K42" s="167"/>
      <c r="L42" s="168"/>
      <c r="M42" s="169"/>
      <c r="N42" s="168"/>
      <c r="O42" s="127" t="str">
        <f t="shared" si="0"/>
        <v xml:space="preserve"> </v>
      </c>
      <c r="P42" s="127" t="str">
        <f t="shared" si="1"/>
        <v xml:space="preserve"> </v>
      </c>
      <c r="Q42" s="127" t="str">
        <f t="shared" si="2"/>
        <v xml:space="preserve"> </v>
      </c>
      <c r="R42" s="44"/>
    </row>
    <row r="43" spans="1:18" ht="33.950000000000003" customHeight="1" x14ac:dyDescent="0.25">
      <c r="A43" s="46"/>
      <c r="B43" s="150"/>
      <c r="C43" s="154"/>
      <c r="D43" s="154"/>
      <c r="E43" s="233"/>
      <c r="F43" s="234"/>
      <c r="G43" s="167"/>
      <c r="H43" s="167"/>
      <c r="I43" s="157"/>
      <c r="J43" s="239"/>
      <c r="K43" s="167"/>
      <c r="L43" s="168"/>
      <c r="M43" s="169"/>
      <c r="N43" s="168"/>
      <c r="O43" s="127" t="str">
        <f t="shared" si="0"/>
        <v xml:space="preserve"> </v>
      </c>
      <c r="P43" s="127" t="str">
        <f t="shared" si="1"/>
        <v xml:space="preserve"> </v>
      </c>
      <c r="Q43" s="127" t="str">
        <f t="shared" si="2"/>
        <v xml:space="preserve"> </v>
      </c>
      <c r="R43" s="44"/>
    </row>
    <row r="44" spans="1:18" ht="33.950000000000003" customHeight="1" x14ac:dyDescent="0.25">
      <c r="A44" s="46"/>
      <c r="B44" s="150"/>
      <c r="C44" s="154"/>
      <c r="D44" s="154"/>
      <c r="E44" s="233"/>
      <c r="F44" s="234"/>
      <c r="G44" s="167"/>
      <c r="H44" s="167"/>
      <c r="I44" s="157"/>
      <c r="J44" s="239"/>
      <c r="K44" s="167"/>
      <c r="L44" s="168"/>
      <c r="M44" s="169"/>
      <c r="N44" s="168"/>
      <c r="O44" s="127" t="str">
        <f t="shared" si="0"/>
        <v xml:space="preserve"> </v>
      </c>
      <c r="P44" s="127" t="str">
        <f t="shared" si="1"/>
        <v xml:space="preserve"> </v>
      </c>
      <c r="Q44" s="127" t="str">
        <f t="shared" si="2"/>
        <v xml:space="preserve"> </v>
      </c>
      <c r="R44" s="44"/>
    </row>
    <row r="45" spans="1:18" ht="33.950000000000003" customHeight="1" x14ac:dyDescent="0.25">
      <c r="A45" s="46"/>
      <c r="B45" s="150"/>
      <c r="C45" s="154"/>
      <c r="D45" s="154"/>
      <c r="E45" s="233"/>
      <c r="F45" s="234"/>
      <c r="G45" s="167"/>
      <c r="H45" s="167"/>
      <c r="I45" s="157"/>
      <c r="J45" s="239"/>
      <c r="K45" s="167"/>
      <c r="L45" s="168"/>
      <c r="M45" s="169"/>
      <c r="N45" s="168"/>
      <c r="O45" s="127" t="str">
        <f t="shared" si="0"/>
        <v xml:space="preserve"> </v>
      </c>
      <c r="P45" s="127" t="str">
        <f t="shared" si="1"/>
        <v xml:space="preserve"> </v>
      </c>
      <c r="Q45" s="127" t="str">
        <f t="shared" si="2"/>
        <v xml:space="preserve"> </v>
      </c>
      <c r="R45" s="44"/>
    </row>
    <row r="46" spans="1:18" ht="33.950000000000003" customHeight="1" x14ac:dyDescent="0.25">
      <c r="A46" s="46"/>
      <c r="B46" s="150"/>
      <c r="C46" s="154"/>
      <c r="D46" s="154"/>
      <c r="E46" s="233"/>
      <c r="F46" s="234"/>
      <c r="G46" s="167"/>
      <c r="H46" s="167"/>
      <c r="I46" s="157"/>
      <c r="J46" s="239"/>
      <c r="K46" s="167"/>
      <c r="L46" s="168"/>
      <c r="M46" s="169"/>
      <c r="N46" s="168"/>
      <c r="O46" s="127" t="str">
        <f t="shared" si="0"/>
        <v xml:space="preserve"> </v>
      </c>
      <c r="P46" s="127" t="str">
        <f t="shared" si="1"/>
        <v xml:space="preserve"> </v>
      </c>
      <c r="Q46" s="127" t="str">
        <f t="shared" si="2"/>
        <v xml:space="preserve"> </v>
      </c>
      <c r="R46" s="44"/>
    </row>
    <row r="47" spans="1:18" ht="33.950000000000003" customHeight="1" x14ac:dyDescent="0.25">
      <c r="A47" s="46"/>
      <c r="B47" s="150"/>
      <c r="C47" s="154"/>
      <c r="D47" s="154"/>
      <c r="E47" s="233"/>
      <c r="F47" s="234"/>
      <c r="G47" s="167"/>
      <c r="H47" s="167"/>
      <c r="I47" s="157"/>
      <c r="J47" s="239"/>
      <c r="K47" s="167"/>
      <c r="L47" s="168"/>
      <c r="M47" s="169"/>
      <c r="N47" s="168"/>
      <c r="O47" s="127" t="str">
        <f t="shared" si="0"/>
        <v xml:space="preserve"> </v>
      </c>
      <c r="P47" s="127" t="str">
        <f t="shared" si="1"/>
        <v xml:space="preserve"> </v>
      </c>
      <c r="Q47" s="127" t="str">
        <f t="shared" si="2"/>
        <v xml:space="preserve"> </v>
      </c>
      <c r="R47" s="44"/>
    </row>
    <row r="48" spans="1:18" ht="33.950000000000003" customHeight="1" x14ac:dyDescent="0.25">
      <c r="A48" s="46"/>
      <c r="B48" s="150"/>
      <c r="C48" s="154"/>
      <c r="D48" s="154"/>
      <c r="E48" s="233"/>
      <c r="F48" s="234"/>
      <c r="G48" s="167"/>
      <c r="H48" s="167"/>
      <c r="I48" s="157"/>
      <c r="J48" s="239"/>
      <c r="K48" s="167"/>
      <c r="L48" s="168"/>
      <c r="M48" s="169"/>
      <c r="N48" s="168"/>
      <c r="O48" s="127" t="str">
        <f t="shared" si="0"/>
        <v xml:space="preserve"> </v>
      </c>
      <c r="P48" s="127" t="str">
        <f t="shared" si="1"/>
        <v xml:space="preserve"> </v>
      </c>
      <c r="Q48" s="127" t="str">
        <f t="shared" si="2"/>
        <v xml:space="preserve"> </v>
      </c>
      <c r="R48" s="44"/>
    </row>
    <row r="49" spans="1:18" ht="33.950000000000003" customHeight="1" x14ac:dyDescent="0.25">
      <c r="A49" s="46"/>
      <c r="B49" s="150"/>
      <c r="C49" s="154"/>
      <c r="D49" s="154"/>
      <c r="E49" s="233"/>
      <c r="F49" s="234"/>
      <c r="G49" s="167"/>
      <c r="H49" s="167"/>
      <c r="I49" s="157"/>
      <c r="J49" s="239"/>
      <c r="K49" s="167"/>
      <c r="L49" s="168"/>
      <c r="M49" s="169"/>
      <c r="N49" s="168"/>
      <c r="O49" s="127" t="str">
        <f t="shared" si="0"/>
        <v xml:space="preserve"> </v>
      </c>
      <c r="P49" s="127" t="str">
        <f t="shared" si="1"/>
        <v xml:space="preserve"> </v>
      </c>
      <c r="Q49" s="127" t="str">
        <f t="shared" si="2"/>
        <v xml:space="preserve"> </v>
      </c>
      <c r="R49" s="44"/>
    </row>
    <row r="50" spans="1:18" ht="33.950000000000003" customHeight="1" x14ac:dyDescent="0.25">
      <c r="A50" s="46"/>
      <c r="B50" s="150"/>
      <c r="C50" s="154"/>
      <c r="D50" s="154"/>
      <c r="E50" s="233"/>
      <c r="F50" s="234"/>
      <c r="G50" s="167"/>
      <c r="H50" s="167"/>
      <c r="I50" s="157"/>
      <c r="J50" s="239"/>
      <c r="K50" s="167"/>
      <c r="L50" s="168"/>
      <c r="M50" s="169"/>
      <c r="N50" s="168"/>
      <c r="O50" s="127" t="str">
        <f t="shared" si="0"/>
        <v xml:space="preserve"> </v>
      </c>
      <c r="P50" s="127" t="str">
        <f t="shared" si="1"/>
        <v xml:space="preserve"> </v>
      </c>
      <c r="Q50" s="127" t="str">
        <f t="shared" si="2"/>
        <v xml:space="preserve"> </v>
      </c>
      <c r="R50" s="44"/>
    </row>
    <row r="51" spans="1:18" ht="33.950000000000003" customHeight="1" x14ac:dyDescent="0.25">
      <c r="A51" s="46"/>
      <c r="B51" s="150"/>
      <c r="C51" s="154"/>
      <c r="D51" s="154"/>
      <c r="E51" s="233"/>
      <c r="F51" s="234"/>
      <c r="G51" s="167"/>
      <c r="H51" s="167"/>
      <c r="I51" s="157"/>
      <c r="J51" s="239"/>
      <c r="K51" s="167"/>
      <c r="L51" s="168"/>
      <c r="M51" s="169"/>
      <c r="N51" s="168"/>
      <c r="O51" s="127" t="str">
        <f t="shared" si="0"/>
        <v xml:space="preserve"> </v>
      </c>
      <c r="P51" s="127" t="str">
        <f t="shared" si="1"/>
        <v xml:space="preserve"> </v>
      </c>
      <c r="Q51" s="127" t="str">
        <f t="shared" si="2"/>
        <v xml:space="preserve"> </v>
      </c>
      <c r="R51" s="44"/>
    </row>
    <row r="52" spans="1:18" ht="33.950000000000003" customHeight="1" x14ac:dyDescent="0.25">
      <c r="A52" s="46"/>
      <c r="B52" s="150"/>
      <c r="C52" s="154"/>
      <c r="D52" s="154"/>
      <c r="E52" s="233"/>
      <c r="F52" s="234"/>
      <c r="G52" s="167"/>
      <c r="H52" s="167"/>
      <c r="I52" s="157"/>
      <c r="J52" s="239"/>
      <c r="K52" s="167"/>
      <c r="L52" s="168"/>
      <c r="M52" s="169"/>
      <c r="N52" s="168"/>
      <c r="O52" s="127" t="str">
        <f t="shared" si="0"/>
        <v xml:space="preserve"> </v>
      </c>
      <c r="P52" s="127" t="str">
        <f t="shared" si="1"/>
        <v xml:space="preserve"> </v>
      </c>
      <c r="Q52" s="127" t="str">
        <f t="shared" si="2"/>
        <v xml:space="preserve"> </v>
      </c>
      <c r="R52" s="44"/>
    </row>
    <row r="53" spans="1:18" ht="33.950000000000003" customHeight="1" x14ac:dyDescent="0.25">
      <c r="A53" s="46"/>
      <c r="B53" s="150"/>
      <c r="C53" s="154"/>
      <c r="D53" s="154"/>
      <c r="E53" s="233"/>
      <c r="F53" s="234"/>
      <c r="G53" s="167"/>
      <c r="H53" s="167"/>
      <c r="I53" s="157"/>
      <c r="J53" s="239"/>
      <c r="K53" s="167"/>
      <c r="L53" s="168"/>
      <c r="M53" s="169"/>
      <c r="N53" s="168"/>
      <c r="O53" s="127" t="str">
        <f t="shared" si="0"/>
        <v xml:space="preserve"> </v>
      </c>
      <c r="P53" s="127" t="str">
        <f t="shared" si="1"/>
        <v xml:space="preserve"> </v>
      </c>
      <c r="Q53" s="127" t="str">
        <f t="shared" si="2"/>
        <v xml:space="preserve"> </v>
      </c>
      <c r="R53" s="44"/>
    </row>
    <row r="54" spans="1:18" ht="33.950000000000003" customHeight="1" x14ac:dyDescent="0.25">
      <c r="A54" s="46"/>
      <c r="B54" s="150"/>
      <c r="C54" s="154"/>
      <c r="D54" s="154"/>
      <c r="E54" s="233"/>
      <c r="F54" s="234"/>
      <c r="G54" s="167"/>
      <c r="H54" s="167"/>
      <c r="I54" s="157"/>
      <c r="J54" s="239"/>
      <c r="K54" s="167"/>
      <c r="L54" s="168"/>
      <c r="M54" s="169"/>
      <c r="N54" s="168"/>
      <c r="O54" s="127" t="str">
        <f t="shared" si="0"/>
        <v xml:space="preserve"> </v>
      </c>
      <c r="P54" s="127" t="str">
        <f t="shared" si="1"/>
        <v xml:space="preserve"> </v>
      </c>
      <c r="Q54" s="127" t="str">
        <f t="shared" si="2"/>
        <v xml:space="preserve"> </v>
      </c>
      <c r="R54" s="44"/>
    </row>
    <row r="55" spans="1:18" ht="33.950000000000003" customHeight="1" x14ac:dyDescent="0.25">
      <c r="A55" s="46"/>
      <c r="B55" s="150"/>
      <c r="C55" s="154"/>
      <c r="D55" s="154"/>
      <c r="E55" s="233"/>
      <c r="F55" s="234"/>
      <c r="G55" s="167"/>
      <c r="H55" s="167"/>
      <c r="I55" s="157"/>
      <c r="J55" s="239"/>
      <c r="K55" s="167"/>
      <c r="L55" s="168"/>
      <c r="M55" s="169"/>
      <c r="N55" s="168"/>
      <c r="O55" s="127" t="str">
        <f t="shared" si="0"/>
        <v xml:space="preserve"> </v>
      </c>
      <c r="P55" s="127" t="str">
        <f t="shared" si="1"/>
        <v xml:space="preserve"> </v>
      </c>
      <c r="Q55" s="127" t="str">
        <f t="shared" si="2"/>
        <v xml:space="preserve"> </v>
      </c>
      <c r="R55" s="44"/>
    </row>
    <row r="56" spans="1:18" ht="33.950000000000003" customHeight="1" x14ac:dyDescent="0.25">
      <c r="A56" s="46"/>
      <c r="B56" s="150"/>
      <c r="C56" s="154"/>
      <c r="D56" s="154"/>
      <c r="E56" s="233"/>
      <c r="F56" s="234"/>
      <c r="G56" s="167"/>
      <c r="H56" s="167"/>
      <c r="I56" s="157"/>
      <c r="J56" s="239"/>
      <c r="K56" s="167"/>
      <c r="L56" s="168"/>
      <c r="M56" s="169"/>
      <c r="N56" s="168"/>
      <c r="O56" s="127" t="str">
        <f t="shared" si="0"/>
        <v xml:space="preserve"> </v>
      </c>
      <c r="P56" s="127" t="str">
        <f t="shared" si="1"/>
        <v xml:space="preserve"> </v>
      </c>
      <c r="Q56" s="127" t="str">
        <f t="shared" si="2"/>
        <v xml:space="preserve"> </v>
      </c>
      <c r="R56" s="44"/>
    </row>
    <row r="57" spans="1:18" ht="33.950000000000003" customHeight="1" x14ac:dyDescent="0.25">
      <c r="A57" s="46"/>
      <c r="B57" s="150"/>
      <c r="C57" s="154"/>
      <c r="D57" s="154"/>
      <c r="E57" s="233"/>
      <c r="F57" s="234"/>
      <c r="G57" s="167"/>
      <c r="H57" s="167"/>
      <c r="I57" s="157"/>
      <c r="J57" s="239"/>
      <c r="K57" s="167"/>
      <c r="L57" s="168"/>
      <c r="M57" s="169"/>
      <c r="N57" s="168"/>
      <c r="O57" s="127" t="str">
        <f t="shared" si="0"/>
        <v xml:space="preserve"> </v>
      </c>
      <c r="P57" s="127" t="str">
        <f t="shared" si="1"/>
        <v xml:space="preserve"> </v>
      </c>
      <c r="Q57" s="127" t="str">
        <f t="shared" si="2"/>
        <v xml:space="preserve"> </v>
      </c>
      <c r="R57" s="44"/>
    </row>
    <row r="58" spans="1:18" ht="33.950000000000003" customHeight="1" x14ac:dyDescent="0.25">
      <c r="A58" s="46"/>
      <c r="B58" s="150"/>
      <c r="C58" s="154"/>
      <c r="D58" s="154"/>
      <c r="E58" s="233"/>
      <c r="F58" s="234"/>
      <c r="G58" s="167"/>
      <c r="H58" s="167"/>
      <c r="I58" s="157"/>
      <c r="J58" s="239"/>
      <c r="K58" s="167"/>
      <c r="L58" s="168"/>
      <c r="M58" s="169"/>
      <c r="N58" s="168"/>
      <c r="O58" s="127" t="str">
        <f t="shared" si="0"/>
        <v xml:space="preserve"> </v>
      </c>
      <c r="P58" s="127" t="str">
        <f t="shared" si="1"/>
        <v xml:space="preserve"> </v>
      </c>
      <c r="Q58" s="127" t="str">
        <f t="shared" si="2"/>
        <v xml:space="preserve"> </v>
      </c>
      <c r="R58" s="44"/>
    </row>
    <row r="59" spans="1:18" ht="33.950000000000003" customHeight="1" x14ac:dyDescent="0.25">
      <c r="A59" s="46"/>
      <c r="B59" s="150"/>
      <c r="C59" s="154"/>
      <c r="D59" s="154"/>
      <c r="E59" s="233"/>
      <c r="F59" s="234"/>
      <c r="G59" s="167"/>
      <c r="H59" s="167"/>
      <c r="I59" s="157"/>
      <c r="J59" s="239"/>
      <c r="K59" s="167"/>
      <c r="L59" s="168"/>
      <c r="M59" s="169"/>
      <c r="N59" s="168"/>
      <c r="O59" s="127" t="str">
        <f t="shared" si="0"/>
        <v xml:space="preserve"> </v>
      </c>
      <c r="P59" s="127" t="str">
        <f t="shared" si="1"/>
        <v xml:space="preserve"> </v>
      </c>
      <c r="Q59" s="127" t="str">
        <f t="shared" si="2"/>
        <v xml:space="preserve"> </v>
      </c>
      <c r="R59" s="44"/>
    </row>
    <row r="60" spans="1:18" ht="33.950000000000003" customHeight="1" x14ac:dyDescent="0.25">
      <c r="A60" s="46"/>
      <c r="B60" s="150"/>
      <c r="C60" s="154"/>
      <c r="D60" s="154"/>
      <c r="E60" s="233"/>
      <c r="F60" s="234"/>
      <c r="G60" s="167"/>
      <c r="H60" s="167"/>
      <c r="I60" s="157"/>
      <c r="J60" s="239"/>
      <c r="K60" s="167"/>
      <c r="L60" s="168"/>
      <c r="M60" s="169"/>
      <c r="N60" s="168"/>
      <c r="O60" s="127" t="str">
        <f t="shared" si="0"/>
        <v xml:space="preserve"> </v>
      </c>
      <c r="P60" s="127" t="str">
        <f t="shared" si="1"/>
        <v xml:space="preserve"> </v>
      </c>
      <c r="Q60" s="127" t="str">
        <f t="shared" si="2"/>
        <v xml:space="preserve"> </v>
      </c>
      <c r="R60" s="44"/>
    </row>
    <row r="61" spans="1:18" ht="33.950000000000003" customHeight="1" x14ac:dyDescent="0.25">
      <c r="A61" s="46"/>
      <c r="B61" s="150"/>
      <c r="C61" s="154"/>
      <c r="D61" s="154"/>
      <c r="E61" s="233"/>
      <c r="F61" s="234"/>
      <c r="G61" s="167"/>
      <c r="H61" s="167"/>
      <c r="I61" s="157"/>
      <c r="J61" s="239"/>
      <c r="K61" s="167"/>
      <c r="L61" s="168"/>
      <c r="M61" s="169"/>
      <c r="N61" s="168"/>
      <c r="O61" s="127" t="str">
        <f t="shared" si="0"/>
        <v xml:space="preserve"> </v>
      </c>
      <c r="P61" s="127" t="str">
        <f t="shared" si="1"/>
        <v xml:space="preserve"> </v>
      </c>
      <c r="Q61" s="127" t="str">
        <f t="shared" si="2"/>
        <v xml:space="preserve"> </v>
      </c>
      <c r="R61" s="44"/>
    </row>
    <row r="62" spans="1:18" ht="33.950000000000003" customHeight="1" x14ac:dyDescent="0.25">
      <c r="A62" s="46"/>
      <c r="B62" s="150"/>
      <c r="C62" s="154"/>
      <c r="D62" s="154"/>
      <c r="E62" s="233"/>
      <c r="F62" s="234"/>
      <c r="G62" s="167"/>
      <c r="H62" s="167"/>
      <c r="I62" s="157"/>
      <c r="J62" s="239"/>
      <c r="K62" s="167"/>
      <c r="L62" s="168"/>
      <c r="M62" s="169"/>
      <c r="N62" s="168"/>
      <c r="O62" s="127" t="str">
        <f t="shared" si="0"/>
        <v xml:space="preserve"> </v>
      </c>
      <c r="P62" s="127" t="str">
        <f t="shared" si="1"/>
        <v xml:space="preserve"> </v>
      </c>
      <c r="Q62" s="127" t="str">
        <f t="shared" si="2"/>
        <v xml:space="preserve"> </v>
      </c>
      <c r="R62" s="44"/>
    </row>
    <row r="63" spans="1:18" ht="33.950000000000003" customHeight="1" x14ac:dyDescent="0.25">
      <c r="A63" s="46"/>
      <c r="B63" s="150"/>
      <c r="C63" s="154"/>
      <c r="D63" s="154"/>
      <c r="E63" s="233"/>
      <c r="F63" s="234"/>
      <c r="G63" s="167"/>
      <c r="H63" s="167"/>
      <c r="I63" s="157"/>
      <c r="J63" s="239"/>
      <c r="K63" s="167"/>
      <c r="L63" s="168"/>
      <c r="M63" s="169"/>
      <c r="N63" s="168"/>
      <c r="O63" s="127" t="str">
        <f t="shared" si="0"/>
        <v xml:space="preserve"> </v>
      </c>
      <c r="P63" s="127" t="str">
        <f t="shared" si="1"/>
        <v xml:space="preserve"> </v>
      </c>
      <c r="Q63" s="127" t="str">
        <f t="shared" si="2"/>
        <v xml:space="preserve"> </v>
      </c>
      <c r="R63" s="44"/>
    </row>
    <row r="64" spans="1:18" ht="33.950000000000003" customHeight="1" x14ac:dyDescent="0.25">
      <c r="A64" s="46"/>
      <c r="B64" s="150"/>
      <c r="C64" s="154"/>
      <c r="D64" s="154"/>
      <c r="E64" s="233"/>
      <c r="F64" s="234"/>
      <c r="G64" s="167"/>
      <c r="H64" s="167"/>
      <c r="I64" s="157"/>
      <c r="J64" s="239"/>
      <c r="K64" s="167"/>
      <c r="L64" s="168"/>
      <c r="M64" s="169"/>
      <c r="N64" s="168"/>
      <c r="O64" s="127" t="str">
        <f t="shared" si="0"/>
        <v xml:space="preserve"> </v>
      </c>
      <c r="P64" s="127" t="str">
        <f t="shared" si="1"/>
        <v xml:space="preserve"> </v>
      </c>
      <c r="Q64" s="127" t="str">
        <f t="shared" si="2"/>
        <v xml:space="preserve"> </v>
      </c>
      <c r="R64" s="44"/>
    </row>
    <row r="65" spans="1:18" ht="33.950000000000003" customHeight="1" x14ac:dyDescent="0.25">
      <c r="A65" s="46"/>
      <c r="B65" s="150"/>
      <c r="C65" s="154"/>
      <c r="D65" s="154"/>
      <c r="E65" s="233"/>
      <c r="F65" s="234"/>
      <c r="G65" s="167"/>
      <c r="H65" s="167"/>
      <c r="I65" s="157"/>
      <c r="J65" s="239"/>
      <c r="K65" s="167"/>
      <c r="L65" s="168"/>
      <c r="M65" s="169"/>
      <c r="N65" s="168"/>
      <c r="O65" s="127" t="str">
        <f t="shared" si="0"/>
        <v xml:space="preserve"> </v>
      </c>
      <c r="P65" s="127" t="str">
        <f t="shared" si="1"/>
        <v xml:space="preserve"> </v>
      </c>
      <c r="Q65" s="127" t="str">
        <f t="shared" si="2"/>
        <v xml:space="preserve"> </v>
      </c>
      <c r="R65" s="44"/>
    </row>
    <row r="66" spans="1:18" ht="33.950000000000003" customHeight="1" x14ac:dyDescent="0.25">
      <c r="A66" s="46"/>
      <c r="B66" s="150"/>
      <c r="C66" s="154"/>
      <c r="D66" s="154"/>
      <c r="E66" s="233"/>
      <c r="F66" s="234"/>
      <c r="G66" s="167"/>
      <c r="H66" s="167"/>
      <c r="I66" s="157"/>
      <c r="J66" s="239"/>
      <c r="K66" s="167"/>
      <c r="L66" s="168"/>
      <c r="M66" s="169"/>
      <c r="N66" s="168"/>
      <c r="O66" s="127" t="str">
        <f t="shared" si="0"/>
        <v xml:space="preserve"> </v>
      </c>
      <c r="P66" s="127" t="str">
        <f t="shared" si="1"/>
        <v xml:space="preserve"> </v>
      </c>
      <c r="Q66" s="127" t="str">
        <f t="shared" si="2"/>
        <v xml:space="preserve"> </v>
      </c>
      <c r="R66" s="44"/>
    </row>
    <row r="67" spans="1:18" ht="33.950000000000003" customHeight="1" x14ac:dyDescent="0.25">
      <c r="A67" s="46"/>
      <c r="B67" s="150"/>
      <c r="C67" s="154"/>
      <c r="D67" s="154"/>
      <c r="E67" s="233"/>
      <c r="F67" s="234"/>
      <c r="G67" s="167"/>
      <c r="H67" s="167"/>
      <c r="I67" s="157"/>
      <c r="J67" s="239"/>
      <c r="K67" s="167"/>
      <c r="L67" s="168"/>
      <c r="M67" s="169"/>
      <c r="N67" s="168"/>
      <c r="O67" s="127" t="str">
        <f t="shared" si="0"/>
        <v xml:space="preserve"> </v>
      </c>
      <c r="P67" s="127" t="str">
        <f t="shared" si="1"/>
        <v xml:space="preserve"> </v>
      </c>
      <c r="Q67" s="127" t="str">
        <f t="shared" si="2"/>
        <v xml:space="preserve"> </v>
      </c>
      <c r="R67" s="44"/>
    </row>
    <row r="68" spans="1:18" ht="33.950000000000003" customHeight="1" x14ac:dyDescent="0.25">
      <c r="A68" s="46"/>
      <c r="B68" s="150"/>
      <c r="C68" s="154"/>
      <c r="D68" s="154"/>
      <c r="E68" s="233"/>
      <c r="F68" s="234"/>
      <c r="G68" s="167"/>
      <c r="H68" s="167"/>
      <c r="I68" s="157"/>
      <c r="J68" s="239"/>
      <c r="K68" s="167"/>
      <c r="L68" s="168"/>
      <c r="M68" s="169"/>
      <c r="N68" s="168"/>
      <c r="O68" s="127" t="str">
        <f t="shared" si="0"/>
        <v xml:space="preserve"> </v>
      </c>
      <c r="P68" s="127" t="str">
        <f t="shared" si="1"/>
        <v xml:space="preserve"> </v>
      </c>
      <c r="Q68" s="127" t="str">
        <f t="shared" si="2"/>
        <v xml:space="preserve"> </v>
      </c>
      <c r="R68" s="44"/>
    </row>
    <row r="69" spans="1:18" ht="33.950000000000003" customHeight="1" x14ac:dyDescent="0.25">
      <c r="A69" s="46"/>
      <c r="B69" s="150"/>
      <c r="C69" s="154"/>
      <c r="D69" s="154"/>
      <c r="E69" s="233"/>
      <c r="F69" s="234"/>
      <c r="G69" s="167"/>
      <c r="H69" s="167"/>
      <c r="I69" s="157"/>
      <c r="J69" s="239"/>
      <c r="K69" s="167"/>
      <c r="L69" s="168"/>
      <c r="M69" s="169"/>
      <c r="N69" s="168"/>
      <c r="O69" s="127" t="str">
        <f t="shared" si="0"/>
        <v xml:space="preserve"> </v>
      </c>
      <c r="P69" s="127" t="str">
        <f t="shared" si="1"/>
        <v xml:space="preserve"> </v>
      </c>
      <c r="Q69" s="127" t="str">
        <f t="shared" si="2"/>
        <v xml:space="preserve"> </v>
      </c>
      <c r="R69" s="44"/>
    </row>
    <row r="70" spans="1:18" ht="33.950000000000003" customHeight="1" x14ac:dyDescent="0.25">
      <c r="A70" s="46"/>
      <c r="B70" s="150"/>
      <c r="C70" s="154"/>
      <c r="D70" s="154"/>
      <c r="E70" s="233"/>
      <c r="F70" s="234"/>
      <c r="G70" s="167"/>
      <c r="H70" s="167"/>
      <c r="I70" s="157"/>
      <c r="J70" s="239"/>
      <c r="K70" s="167"/>
      <c r="L70" s="168"/>
      <c r="M70" s="169"/>
      <c r="N70" s="168"/>
      <c r="O70" s="127" t="str">
        <f t="shared" si="0"/>
        <v xml:space="preserve"> </v>
      </c>
      <c r="P70" s="127" t="str">
        <f t="shared" si="1"/>
        <v xml:space="preserve"> </v>
      </c>
      <c r="Q70" s="127" t="str">
        <f t="shared" si="2"/>
        <v xml:space="preserve"> </v>
      </c>
      <c r="R70" s="44"/>
    </row>
    <row r="71" spans="1:18" ht="33.950000000000003" customHeight="1" x14ac:dyDescent="0.25">
      <c r="A71" s="46"/>
      <c r="B71" s="150"/>
      <c r="C71" s="154"/>
      <c r="D71" s="154"/>
      <c r="E71" s="233"/>
      <c r="F71" s="234"/>
      <c r="G71" s="167"/>
      <c r="H71" s="167"/>
      <c r="I71" s="157"/>
      <c r="J71" s="239"/>
      <c r="K71" s="167"/>
      <c r="L71" s="168"/>
      <c r="M71" s="169"/>
      <c r="N71" s="168"/>
      <c r="O71" s="127" t="str">
        <f t="shared" si="0"/>
        <v xml:space="preserve"> </v>
      </c>
      <c r="P71" s="127" t="str">
        <f t="shared" si="1"/>
        <v xml:space="preserve"> </v>
      </c>
      <c r="Q71" s="127" t="str">
        <f t="shared" si="2"/>
        <v xml:space="preserve"> </v>
      </c>
      <c r="R71" s="44"/>
    </row>
    <row r="72" spans="1:18" ht="33.950000000000003" customHeight="1" x14ac:dyDescent="0.25">
      <c r="A72" s="46"/>
      <c r="B72" s="150"/>
      <c r="C72" s="154"/>
      <c r="D72" s="154"/>
      <c r="E72" s="233"/>
      <c r="F72" s="234"/>
      <c r="G72" s="167"/>
      <c r="H72" s="167"/>
      <c r="I72" s="157"/>
      <c r="J72" s="239"/>
      <c r="K72" s="167"/>
      <c r="L72" s="168"/>
      <c r="M72" s="169"/>
      <c r="N72" s="168"/>
      <c r="O72" s="127" t="str">
        <f t="shared" si="0"/>
        <v xml:space="preserve"> </v>
      </c>
      <c r="P72" s="127" t="str">
        <f t="shared" si="1"/>
        <v xml:space="preserve"> </v>
      </c>
      <c r="Q72" s="127" t="str">
        <f t="shared" si="2"/>
        <v xml:space="preserve"> </v>
      </c>
      <c r="R72" s="44"/>
    </row>
    <row r="73" spans="1:18" ht="33.950000000000003" customHeight="1" x14ac:dyDescent="0.25">
      <c r="A73" s="46"/>
      <c r="B73" s="150"/>
      <c r="C73" s="154"/>
      <c r="D73" s="154"/>
      <c r="E73" s="233"/>
      <c r="F73" s="234"/>
      <c r="G73" s="167"/>
      <c r="H73" s="167"/>
      <c r="I73" s="157"/>
      <c r="J73" s="239"/>
      <c r="K73" s="167"/>
      <c r="L73" s="168"/>
      <c r="M73" s="169"/>
      <c r="N73" s="168"/>
      <c r="O73" s="127" t="str">
        <f t="shared" si="0"/>
        <v xml:space="preserve"> </v>
      </c>
      <c r="P73" s="127" t="str">
        <f t="shared" si="1"/>
        <v xml:space="preserve"> </v>
      </c>
      <c r="Q73" s="127" t="str">
        <f t="shared" si="2"/>
        <v xml:space="preserve"> </v>
      </c>
      <c r="R73" s="44"/>
    </row>
    <row r="74" spans="1:18" ht="33.950000000000003" customHeight="1" x14ac:dyDescent="0.25">
      <c r="A74" s="46"/>
      <c r="B74" s="150"/>
      <c r="C74" s="154"/>
      <c r="D74" s="154"/>
      <c r="E74" s="233"/>
      <c r="F74" s="234"/>
      <c r="G74" s="167"/>
      <c r="H74" s="167"/>
      <c r="I74" s="157"/>
      <c r="J74" s="239"/>
      <c r="K74" s="167"/>
      <c r="L74" s="168"/>
      <c r="M74" s="169"/>
      <c r="N74" s="168"/>
      <c r="O74" s="127" t="str">
        <f t="shared" si="0"/>
        <v xml:space="preserve"> </v>
      </c>
      <c r="P74" s="127" t="str">
        <f t="shared" si="1"/>
        <v xml:space="preserve"> </v>
      </c>
      <c r="Q74" s="127" t="str">
        <f t="shared" si="2"/>
        <v xml:space="preserve"> </v>
      </c>
      <c r="R74" s="44"/>
    </row>
    <row r="75" spans="1:18" ht="33.950000000000003" customHeight="1" x14ac:dyDescent="0.25">
      <c r="A75" s="46"/>
      <c r="B75" s="150"/>
      <c r="C75" s="154"/>
      <c r="D75" s="154"/>
      <c r="E75" s="233"/>
      <c r="F75" s="234"/>
      <c r="G75" s="167"/>
      <c r="H75" s="167"/>
      <c r="I75" s="157"/>
      <c r="J75" s="239"/>
      <c r="K75" s="167"/>
      <c r="L75" s="168"/>
      <c r="M75" s="169"/>
      <c r="N75" s="168"/>
      <c r="O75" s="127" t="str">
        <f t="shared" si="0"/>
        <v xml:space="preserve"> </v>
      </c>
      <c r="P75" s="127" t="str">
        <f t="shared" si="1"/>
        <v xml:space="preserve"> </v>
      </c>
      <c r="Q75" s="127" t="str">
        <f t="shared" si="2"/>
        <v xml:space="preserve"> </v>
      </c>
      <c r="R75" s="44"/>
    </row>
    <row r="76" spans="1:18" ht="33.950000000000003" customHeight="1" x14ac:dyDescent="0.25">
      <c r="A76" s="46"/>
      <c r="B76" s="150"/>
      <c r="C76" s="154"/>
      <c r="D76" s="154"/>
      <c r="E76" s="233"/>
      <c r="F76" s="234"/>
      <c r="G76" s="167"/>
      <c r="H76" s="167"/>
      <c r="I76" s="157"/>
      <c r="J76" s="239"/>
      <c r="K76" s="167"/>
      <c r="L76" s="168"/>
      <c r="M76" s="169"/>
      <c r="N76" s="168"/>
      <c r="O76" s="127" t="str">
        <f t="shared" si="0"/>
        <v xml:space="preserve"> </v>
      </c>
      <c r="P76" s="127" t="str">
        <f t="shared" si="1"/>
        <v xml:space="preserve"> </v>
      </c>
      <c r="Q76" s="127" t="str">
        <f t="shared" si="2"/>
        <v xml:space="preserve"> </v>
      </c>
      <c r="R76" s="44"/>
    </row>
    <row r="77" spans="1:18" ht="33.950000000000003" customHeight="1" x14ac:dyDescent="0.25">
      <c r="A77" s="46"/>
      <c r="B77" s="150"/>
      <c r="C77" s="154"/>
      <c r="D77" s="154"/>
      <c r="E77" s="233"/>
      <c r="F77" s="234"/>
      <c r="G77" s="167"/>
      <c r="H77" s="167"/>
      <c r="I77" s="157"/>
      <c r="J77" s="239"/>
      <c r="K77" s="167"/>
      <c r="L77" s="168"/>
      <c r="M77" s="169"/>
      <c r="N77" s="168"/>
      <c r="O77" s="127" t="str">
        <f t="shared" si="0"/>
        <v xml:space="preserve"> </v>
      </c>
      <c r="P77" s="127" t="str">
        <f t="shared" si="1"/>
        <v xml:space="preserve"> </v>
      </c>
      <c r="Q77" s="127" t="str">
        <f t="shared" si="2"/>
        <v xml:space="preserve"> </v>
      </c>
      <c r="R77" s="44"/>
    </row>
    <row r="78" spans="1:18" ht="33.950000000000003" customHeight="1" x14ac:dyDescent="0.25">
      <c r="A78" s="46"/>
      <c r="B78" s="150"/>
      <c r="C78" s="154"/>
      <c r="D78" s="154"/>
      <c r="E78" s="233"/>
      <c r="F78" s="234"/>
      <c r="G78" s="167"/>
      <c r="H78" s="167"/>
      <c r="I78" s="157"/>
      <c r="J78" s="239"/>
      <c r="K78" s="167"/>
      <c r="L78" s="168"/>
      <c r="M78" s="169"/>
      <c r="N78" s="168"/>
      <c r="O78" s="127" t="str">
        <f t="shared" ref="O78:O141" si="3">IF(I78=0," ",I78)</f>
        <v xml:space="preserve"> </v>
      </c>
      <c r="P78" s="127" t="str">
        <f t="shared" ref="P78:P141" si="4">IF(J78=0," ",J78)</f>
        <v xml:space="preserve"> </v>
      </c>
      <c r="Q78" s="127" t="str">
        <f t="shared" ref="Q78:Q141" si="5">IF(K78=0," ",K78)</f>
        <v xml:space="preserve"> </v>
      </c>
      <c r="R78" s="44"/>
    </row>
    <row r="79" spans="1:18" ht="33.950000000000003" customHeight="1" x14ac:dyDescent="0.25">
      <c r="A79" s="46"/>
      <c r="B79" s="150"/>
      <c r="C79" s="154"/>
      <c r="D79" s="154"/>
      <c r="E79" s="233"/>
      <c r="F79" s="234"/>
      <c r="G79" s="167"/>
      <c r="H79" s="167"/>
      <c r="I79" s="157"/>
      <c r="J79" s="239"/>
      <c r="K79" s="167"/>
      <c r="L79" s="168"/>
      <c r="M79" s="169"/>
      <c r="N79" s="168"/>
      <c r="O79" s="127" t="str">
        <f t="shared" si="3"/>
        <v xml:space="preserve"> </v>
      </c>
      <c r="P79" s="127" t="str">
        <f t="shared" si="4"/>
        <v xml:space="preserve"> </v>
      </c>
      <c r="Q79" s="127" t="str">
        <f t="shared" si="5"/>
        <v xml:space="preserve"> </v>
      </c>
      <c r="R79" s="44"/>
    </row>
    <row r="80" spans="1:18" ht="33.950000000000003" customHeight="1" x14ac:dyDescent="0.25">
      <c r="A80" s="46"/>
      <c r="B80" s="150"/>
      <c r="C80" s="154"/>
      <c r="D80" s="154"/>
      <c r="E80" s="233"/>
      <c r="F80" s="234"/>
      <c r="G80" s="167"/>
      <c r="H80" s="167"/>
      <c r="I80" s="157"/>
      <c r="J80" s="239"/>
      <c r="K80" s="167"/>
      <c r="L80" s="168"/>
      <c r="M80" s="169"/>
      <c r="N80" s="168"/>
      <c r="O80" s="127" t="str">
        <f t="shared" si="3"/>
        <v xml:space="preserve"> </v>
      </c>
      <c r="P80" s="127" t="str">
        <f t="shared" si="4"/>
        <v xml:space="preserve"> </v>
      </c>
      <c r="Q80" s="127" t="str">
        <f t="shared" si="5"/>
        <v xml:space="preserve"> </v>
      </c>
      <c r="R80" s="44"/>
    </row>
    <row r="81" spans="1:18" ht="33.950000000000003" customHeight="1" x14ac:dyDescent="0.25">
      <c r="A81" s="46"/>
      <c r="B81" s="150"/>
      <c r="C81" s="154"/>
      <c r="D81" s="154"/>
      <c r="E81" s="233"/>
      <c r="F81" s="234"/>
      <c r="G81" s="167"/>
      <c r="H81" s="167"/>
      <c r="I81" s="157"/>
      <c r="J81" s="239"/>
      <c r="K81" s="167"/>
      <c r="L81" s="168"/>
      <c r="M81" s="169"/>
      <c r="N81" s="168"/>
      <c r="O81" s="127" t="str">
        <f t="shared" si="3"/>
        <v xml:space="preserve"> </v>
      </c>
      <c r="P81" s="127" t="str">
        <f t="shared" si="4"/>
        <v xml:space="preserve"> </v>
      </c>
      <c r="Q81" s="127" t="str">
        <f t="shared" si="5"/>
        <v xml:space="preserve"> </v>
      </c>
      <c r="R81" s="44"/>
    </row>
    <row r="82" spans="1:18" ht="33.950000000000003" customHeight="1" x14ac:dyDescent="0.25">
      <c r="A82" s="46"/>
      <c r="B82" s="150"/>
      <c r="C82" s="154"/>
      <c r="D82" s="154"/>
      <c r="E82" s="233"/>
      <c r="F82" s="234"/>
      <c r="G82" s="167"/>
      <c r="H82" s="167"/>
      <c r="I82" s="157"/>
      <c r="J82" s="239"/>
      <c r="K82" s="167"/>
      <c r="L82" s="168"/>
      <c r="M82" s="169"/>
      <c r="N82" s="168"/>
      <c r="O82" s="127" t="str">
        <f t="shared" si="3"/>
        <v xml:space="preserve"> </v>
      </c>
      <c r="P82" s="127" t="str">
        <f t="shared" si="4"/>
        <v xml:space="preserve"> </v>
      </c>
      <c r="Q82" s="127" t="str">
        <f t="shared" si="5"/>
        <v xml:space="preserve"> </v>
      </c>
      <c r="R82" s="44"/>
    </row>
    <row r="83" spans="1:18" ht="33.950000000000003" customHeight="1" x14ac:dyDescent="0.25">
      <c r="A83" s="46"/>
      <c r="B83" s="150"/>
      <c r="C83" s="154"/>
      <c r="D83" s="154"/>
      <c r="E83" s="233"/>
      <c r="F83" s="234"/>
      <c r="G83" s="167"/>
      <c r="H83" s="167"/>
      <c r="I83" s="157"/>
      <c r="J83" s="239"/>
      <c r="K83" s="167"/>
      <c r="L83" s="168"/>
      <c r="M83" s="169"/>
      <c r="N83" s="168"/>
      <c r="O83" s="127" t="str">
        <f t="shared" si="3"/>
        <v xml:space="preserve"> </v>
      </c>
      <c r="P83" s="127" t="str">
        <f t="shared" si="4"/>
        <v xml:space="preserve"> </v>
      </c>
      <c r="Q83" s="127" t="str">
        <f t="shared" si="5"/>
        <v xml:space="preserve"> </v>
      </c>
      <c r="R83" s="44"/>
    </row>
    <row r="84" spans="1:18" ht="33.950000000000003" customHeight="1" x14ac:dyDescent="0.25">
      <c r="A84" s="46"/>
      <c r="B84" s="150"/>
      <c r="C84" s="154"/>
      <c r="D84" s="154"/>
      <c r="E84" s="233"/>
      <c r="F84" s="234"/>
      <c r="G84" s="167"/>
      <c r="H84" s="167"/>
      <c r="I84" s="157"/>
      <c r="J84" s="239"/>
      <c r="K84" s="167"/>
      <c r="L84" s="168"/>
      <c r="M84" s="169"/>
      <c r="N84" s="168"/>
      <c r="O84" s="127" t="str">
        <f t="shared" si="3"/>
        <v xml:space="preserve"> </v>
      </c>
      <c r="P84" s="127" t="str">
        <f t="shared" si="4"/>
        <v xml:space="preserve"> </v>
      </c>
      <c r="Q84" s="127" t="str">
        <f t="shared" si="5"/>
        <v xml:space="preserve"> </v>
      </c>
      <c r="R84" s="44"/>
    </row>
    <row r="85" spans="1:18" ht="33.950000000000003" customHeight="1" x14ac:dyDescent="0.25">
      <c r="A85" s="46"/>
      <c r="B85" s="150"/>
      <c r="C85" s="154"/>
      <c r="D85" s="154"/>
      <c r="E85" s="233"/>
      <c r="F85" s="234"/>
      <c r="G85" s="167"/>
      <c r="H85" s="167"/>
      <c r="I85" s="157"/>
      <c r="J85" s="239"/>
      <c r="K85" s="167"/>
      <c r="L85" s="168"/>
      <c r="M85" s="169"/>
      <c r="N85" s="168"/>
      <c r="O85" s="127" t="str">
        <f t="shared" si="3"/>
        <v xml:space="preserve"> </v>
      </c>
      <c r="P85" s="127" t="str">
        <f t="shared" si="4"/>
        <v xml:space="preserve"> </v>
      </c>
      <c r="Q85" s="127" t="str">
        <f t="shared" si="5"/>
        <v xml:space="preserve"> </v>
      </c>
      <c r="R85" s="44"/>
    </row>
    <row r="86" spans="1:18" ht="33.950000000000003" customHeight="1" x14ac:dyDescent="0.25">
      <c r="A86" s="46"/>
      <c r="B86" s="150"/>
      <c r="C86" s="154"/>
      <c r="D86" s="154"/>
      <c r="E86" s="233"/>
      <c r="F86" s="234"/>
      <c r="G86" s="167"/>
      <c r="H86" s="167"/>
      <c r="I86" s="157"/>
      <c r="J86" s="239"/>
      <c r="K86" s="167"/>
      <c r="L86" s="168"/>
      <c r="M86" s="169"/>
      <c r="N86" s="168"/>
      <c r="O86" s="127" t="str">
        <f t="shared" si="3"/>
        <v xml:space="preserve"> </v>
      </c>
      <c r="P86" s="127" t="str">
        <f t="shared" si="4"/>
        <v xml:space="preserve"> </v>
      </c>
      <c r="Q86" s="127" t="str">
        <f t="shared" si="5"/>
        <v xml:space="preserve"> </v>
      </c>
      <c r="R86" s="44"/>
    </row>
    <row r="87" spans="1:18" ht="33.950000000000003" customHeight="1" x14ac:dyDescent="0.25">
      <c r="A87" s="46"/>
      <c r="B87" s="150"/>
      <c r="C87" s="154"/>
      <c r="D87" s="154"/>
      <c r="E87" s="233"/>
      <c r="F87" s="234"/>
      <c r="G87" s="167"/>
      <c r="H87" s="167"/>
      <c r="I87" s="157"/>
      <c r="J87" s="239"/>
      <c r="K87" s="167"/>
      <c r="L87" s="168"/>
      <c r="M87" s="169"/>
      <c r="N87" s="168"/>
      <c r="O87" s="127" t="str">
        <f t="shared" si="3"/>
        <v xml:space="preserve"> </v>
      </c>
      <c r="P87" s="127" t="str">
        <f t="shared" si="4"/>
        <v xml:space="preserve"> </v>
      </c>
      <c r="Q87" s="127" t="str">
        <f t="shared" si="5"/>
        <v xml:space="preserve"> </v>
      </c>
      <c r="R87" s="44"/>
    </row>
    <row r="88" spans="1:18" ht="33.950000000000003" customHeight="1" x14ac:dyDescent="0.25">
      <c r="A88" s="46"/>
      <c r="B88" s="150"/>
      <c r="C88" s="154"/>
      <c r="D88" s="154"/>
      <c r="E88" s="233"/>
      <c r="F88" s="234"/>
      <c r="G88" s="167"/>
      <c r="H88" s="167"/>
      <c r="I88" s="157"/>
      <c r="J88" s="239"/>
      <c r="K88" s="167"/>
      <c r="L88" s="168"/>
      <c r="M88" s="169"/>
      <c r="N88" s="168"/>
      <c r="O88" s="127" t="str">
        <f t="shared" si="3"/>
        <v xml:space="preserve"> </v>
      </c>
      <c r="P88" s="127" t="str">
        <f t="shared" si="4"/>
        <v xml:space="preserve"> </v>
      </c>
      <c r="Q88" s="127" t="str">
        <f t="shared" si="5"/>
        <v xml:space="preserve"> </v>
      </c>
      <c r="R88" s="44"/>
    </row>
    <row r="89" spans="1:18" ht="33.950000000000003" customHeight="1" x14ac:dyDescent="0.25">
      <c r="A89" s="46"/>
      <c r="B89" s="150"/>
      <c r="C89" s="154"/>
      <c r="D89" s="154"/>
      <c r="E89" s="233"/>
      <c r="F89" s="234"/>
      <c r="G89" s="167"/>
      <c r="H89" s="167"/>
      <c r="I89" s="157"/>
      <c r="J89" s="239"/>
      <c r="K89" s="167"/>
      <c r="L89" s="168"/>
      <c r="M89" s="169"/>
      <c r="N89" s="168"/>
      <c r="O89" s="127" t="str">
        <f t="shared" si="3"/>
        <v xml:space="preserve"> </v>
      </c>
      <c r="P89" s="127" t="str">
        <f t="shared" si="4"/>
        <v xml:space="preserve"> </v>
      </c>
      <c r="Q89" s="127" t="str">
        <f t="shared" si="5"/>
        <v xml:space="preserve"> </v>
      </c>
      <c r="R89" s="44"/>
    </row>
    <row r="90" spans="1:18" ht="33.950000000000003" customHeight="1" x14ac:dyDescent="0.25">
      <c r="A90" s="46"/>
      <c r="B90" s="150"/>
      <c r="C90" s="154"/>
      <c r="D90" s="154"/>
      <c r="E90" s="233"/>
      <c r="F90" s="234"/>
      <c r="G90" s="167"/>
      <c r="H90" s="167"/>
      <c r="I90" s="157"/>
      <c r="J90" s="239"/>
      <c r="K90" s="167"/>
      <c r="L90" s="168"/>
      <c r="M90" s="169"/>
      <c r="N90" s="168"/>
      <c r="O90" s="127" t="str">
        <f t="shared" si="3"/>
        <v xml:space="preserve"> </v>
      </c>
      <c r="P90" s="127" t="str">
        <f t="shared" si="4"/>
        <v xml:space="preserve"> </v>
      </c>
      <c r="Q90" s="127" t="str">
        <f t="shared" si="5"/>
        <v xml:space="preserve"> </v>
      </c>
      <c r="R90" s="44"/>
    </row>
    <row r="91" spans="1:18" ht="33.950000000000003" customHeight="1" x14ac:dyDescent="0.25">
      <c r="A91" s="46"/>
      <c r="B91" s="150"/>
      <c r="C91" s="154"/>
      <c r="D91" s="154"/>
      <c r="E91" s="233"/>
      <c r="F91" s="234"/>
      <c r="G91" s="167"/>
      <c r="H91" s="167"/>
      <c r="I91" s="157"/>
      <c r="J91" s="239"/>
      <c r="K91" s="167"/>
      <c r="L91" s="168"/>
      <c r="M91" s="169"/>
      <c r="N91" s="168"/>
      <c r="O91" s="127" t="str">
        <f t="shared" si="3"/>
        <v xml:space="preserve"> </v>
      </c>
      <c r="P91" s="127" t="str">
        <f t="shared" si="4"/>
        <v xml:space="preserve"> </v>
      </c>
      <c r="Q91" s="127" t="str">
        <f t="shared" si="5"/>
        <v xml:space="preserve"> </v>
      </c>
      <c r="R91" s="44"/>
    </row>
    <row r="92" spans="1:18" ht="33.950000000000003" customHeight="1" x14ac:dyDescent="0.25">
      <c r="A92" s="46"/>
      <c r="B92" s="150"/>
      <c r="C92" s="154"/>
      <c r="D92" s="154"/>
      <c r="E92" s="233"/>
      <c r="F92" s="234"/>
      <c r="G92" s="167"/>
      <c r="H92" s="167"/>
      <c r="I92" s="157"/>
      <c r="J92" s="239"/>
      <c r="K92" s="167"/>
      <c r="L92" s="168"/>
      <c r="M92" s="169"/>
      <c r="N92" s="168"/>
      <c r="O92" s="127" t="str">
        <f t="shared" si="3"/>
        <v xml:space="preserve"> </v>
      </c>
      <c r="P92" s="127" t="str">
        <f t="shared" si="4"/>
        <v xml:space="preserve"> </v>
      </c>
      <c r="Q92" s="127" t="str">
        <f t="shared" si="5"/>
        <v xml:space="preserve"> </v>
      </c>
      <c r="R92" s="44"/>
    </row>
    <row r="93" spans="1:18" ht="33.950000000000003" customHeight="1" x14ac:dyDescent="0.25">
      <c r="A93" s="46"/>
      <c r="B93" s="150"/>
      <c r="C93" s="154"/>
      <c r="D93" s="154"/>
      <c r="E93" s="233"/>
      <c r="F93" s="234"/>
      <c r="G93" s="167"/>
      <c r="H93" s="167"/>
      <c r="I93" s="157"/>
      <c r="J93" s="239"/>
      <c r="K93" s="167"/>
      <c r="L93" s="168"/>
      <c r="M93" s="169"/>
      <c r="N93" s="168"/>
      <c r="O93" s="127" t="str">
        <f t="shared" si="3"/>
        <v xml:space="preserve"> </v>
      </c>
      <c r="P93" s="127" t="str">
        <f t="shared" si="4"/>
        <v xml:space="preserve"> </v>
      </c>
      <c r="Q93" s="127" t="str">
        <f t="shared" si="5"/>
        <v xml:space="preserve"> </v>
      </c>
      <c r="R93" s="44"/>
    </row>
    <row r="94" spans="1:18" ht="33.950000000000003" customHeight="1" x14ac:dyDescent="0.25">
      <c r="A94" s="46"/>
      <c r="B94" s="150"/>
      <c r="C94" s="154"/>
      <c r="D94" s="154"/>
      <c r="E94" s="233"/>
      <c r="F94" s="234"/>
      <c r="G94" s="167"/>
      <c r="H94" s="167"/>
      <c r="I94" s="157"/>
      <c r="J94" s="239"/>
      <c r="K94" s="167"/>
      <c r="L94" s="168"/>
      <c r="M94" s="169"/>
      <c r="N94" s="168"/>
      <c r="O94" s="127" t="str">
        <f t="shared" si="3"/>
        <v xml:space="preserve"> </v>
      </c>
      <c r="P94" s="127" t="str">
        <f t="shared" si="4"/>
        <v xml:space="preserve"> </v>
      </c>
      <c r="Q94" s="127" t="str">
        <f t="shared" si="5"/>
        <v xml:space="preserve"> </v>
      </c>
      <c r="R94" s="44"/>
    </row>
    <row r="95" spans="1:18" ht="33.950000000000003" customHeight="1" x14ac:dyDescent="0.25">
      <c r="A95" s="46"/>
      <c r="B95" s="150"/>
      <c r="C95" s="154"/>
      <c r="D95" s="154"/>
      <c r="E95" s="233"/>
      <c r="F95" s="234"/>
      <c r="G95" s="167"/>
      <c r="H95" s="167"/>
      <c r="I95" s="157"/>
      <c r="J95" s="239"/>
      <c r="K95" s="167"/>
      <c r="L95" s="168"/>
      <c r="M95" s="169"/>
      <c r="N95" s="168"/>
      <c r="O95" s="127" t="str">
        <f t="shared" si="3"/>
        <v xml:space="preserve"> </v>
      </c>
      <c r="P95" s="127" t="str">
        <f t="shared" si="4"/>
        <v xml:space="preserve"> </v>
      </c>
      <c r="Q95" s="127" t="str">
        <f t="shared" si="5"/>
        <v xml:space="preserve"> </v>
      </c>
      <c r="R95" s="44"/>
    </row>
    <row r="96" spans="1:18" ht="33.950000000000003" customHeight="1" x14ac:dyDescent="0.25">
      <c r="A96" s="46"/>
      <c r="B96" s="150"/>
      <c r="C96" s="154"/>
      <c r="D96" s="154"/>
      <c r="E96" s="233"/>
      <c r="F96" s="234"/>
      <c r="G96" s="167"/>
      <c r="H96" s="167"/>
      <c r="I96" s="157"/>
      <c r="J96" s="239"/>
      <c r="K96" s="167"/>
      <c r="L96" s="168"/>
      <c r="M96" s="169"/>
      <c r="N96" s="168"/>
      <c r="O96" s="127" t="str">
        <f t="shared" si="3"/>
        <v xml:space="preserve"> </v>
      </c>
      <c r="P96" s="127" t="str">
        <f t="shared" si="4"/>
        <v xml:space="preserve"> </v>
      </c>
      <c r="Q96" s="127" t="str">
        <f t="shared" si="5"/>
        <v xml:space="preserve"> </v>
      </c>
      <c r="R96" s="44"/>
    </row>
    <row r="97" spans="1:18" ht="33.950000000000003" customHeight="1" x14ac:dyDescent="0.25">
      <c r="A97" s="46"/>
      <c r="B97" s="150"/>
      <c r="C97" s="154"/>
      <c r="D97" s="154"/>
      <c r="E97" s="233"/>
      <c r="F97" s="234"/>
      <c r="G97" s="167"/>
      <c r="H97" s="167"/>
      <c r="I97" s="157"/>
      <c r="J97" s="239"/>
      <c r="K97" s="167"/>
      <c r="L97" s="168"/>
      <c r="M97" s="169"/>
      <c r="N97" s="168"/>
      <c r="O97" s="127" t="str">
        <f t="shared" si="3"/>
        <v xml:space="preserve"> </v>
      </c>
      <c r="P97" s="127" t="str">
        <f t="shared" si="4"/>
        <v xml:space="preserve"> </v>
      </c>
      <c r="Q97" s="127" t="str">
        <f t="shared" si="5"/>
        <v xml:space="preserve"> </v>
      </c>
      <c r="R97" s="44"/>
    </row>
    <row r="98" spans="1:18" ht="33.950000000000003" customHeight="1" x14ac:dyDescent="0.25">
      <c r="A98" s="46"/>
      <c r="B98" s="150"/>
      <c r="C98" s="154"/>
      <c r="D98" s="154"/>
      <c r="E98" s="233"/>
      <c r="F98" s="234"/>
      <c r="G98" s="167"/>
      <c r="H98" s="167"/>
      <c r="I98" s="157"/>
      <c r="J98" s="239"/>
      <c r="K98" s="167"/>
      <c r="L98" s="168"/>
      <c r="M98" s="169"/>
      <c r="N98" s="168"/>
      <c r="O98" s="127" t="str">
        <f t="shared" si="3"/>
        <v xml:space="preserve"> </v>
      </c>
      <c r="P98" s="127" t="str">
        <f t="shared" si="4"/>
        <v xml:space="preserve"> </v>
      </c>
      <c r="Q98" s="127" t="str">
        <f t="shared" si="5"/>
        <v xml:space="preserve"> </v>
      </c>
      <c r="R98" s="44"/>
    </row>
    <row r="99" spans="1:18" ht="33.950000000000003" customHeight="1" x14ac:dyDescent="0.25">
      <c r="A99" s="46"/>
      <c r="B99" s="150"/>
      <c r="C99" s="154"/>
      <c r="D99" s="154"/>
      <c r="E99" s="233"/>
      <c r="F99" s="234"/>
      <c r="G99" s="167"/>
      <c r="H99" s="167"/>
      <c r="I99" s="157"/>
      <c r="J99" s="239"/>
      <c r="K99" s="167"/>
      <c r="L99" s="168"/>
      <c r="M99" s="169"/>
      <c r="N99" s="168"/>
      <c r="O99" s="127" t="str">
        <f t="shared" si="3"/>
        <v xml:space="preserve"> </v>
      </c>
      <c r="P99" s="127" t="str">
        <f t="shared" si="4"/>
        <v xml:space="preserve"> </v>
      </c>
      <c r="Q99" s="127" t="str">
        <f t="shared" si="5"/>
        <v xml:space="preserve"> </v>
      </c>
      <c r="R99" s="44"/>
    </row>
    <row r="100" spans="1:18" ht="33.950000000000003" customHeight="1" x14ac:dyDescent="0.25">
      <c r="A100" s="46"/>
      <c r="B100" s="150"/>
      <c r="C100" s="154"/>
      <c r="D100" s="154"/>
      <c r="E100" s="233"/>
      <c r="F100" s="234"/>
      <c r="G100" s="167"/>
      <c r="H100" s="167"/>
      <c r="I100" s="157"/>
      <c r="J100" s="239"/>
      <c r="K100" s="167"/>
      <c r="L100" s="168"/>
      <c r="M100" s="169"/>
      <c r="N100" s="168"/>
      <c r="O100" s="127" t="str">
        <f t="shared" si="3"/>
        <v xml:space="preserve"> </v>
      </c>
      <c r="P100" s="127" t="str">
        <f t="shared" si="4"/>
        <v xml:space="preserve"> </v>
      </c>
      <c r="Q100" s="127" t="str">
        <f t="shared" si="5"/>
        <v xml:space="preserve"> </v>
      </c>
      <c r="R100" s="44"/>
    </row>
    <row r="101" spans="1:18" ht="33.950000000000003" customHeight="1" x14ac:dyDescent="0.25">
      <c r="A101" s="46"/>
      <c r="B101" s="150"/>
      <c r="C101" s="154"/>
      <c r="D101" s="154"/>
      <c r="E101" s="233"/>
      <c r="F101" s="234"/>
      <c r="G101" s="167"/>
      <c r="H101" s="167"/>
      <c r="I101" s="157"/>
      <c r="J101" s="239"/>
      <c r="K101" s="167"/>
      <c r="L101" s="168"/>
      <c r="M101" s="169"/>
      <c r="N101" s="168"/>
      <c r="O101" s="127" t="str">
        <f t="shared" si="3"/>
        <v xml:space="preserve"> </v>
      </c>
      <c r="P101" s="127" t="str">
        <f t="shared" si="4"/>
        <v xml:space="preserve"> </v>
      </c>
      <c r="Q101" s="127" t="str">
        <f t="shared" si="5"/>
        <v xml:space="preserve"> </v>
      </c>
      <c r="R101" s="44"/>
    </row>
    <row r="102" spans="1:18" ht="33.950000000000003" customHeight="1" x14ac:dyDescent="0.25">
      <c r="A102" s="46"/>
      <c r="B102" s="150"/>
      <c r="C102" s="154"/>
      <c r="D102" s="154"/>
      <c r="E102" s="233"/>
      <c r="F102" s="234"/>
      <c r="G102" s="167"/>
      <c r="H102" s="167"/>
      <c r="I102" s="157"/>
      <c r="J102" s="239"/>
      <c r="K102" s="167"/>
      <c r="L102" s="168"/>
      <c r="M102" s="169"/>
      <c r="N102" s="168"/>
      <c r="O102" s="127" t="str">
        <f t="shared" si="3"/>
        <v xml:space="preserve"> </v>
      </c>
      <c r="P102" s="127" t="str">
        <f t="shared" si="4"/>
        <v xml:space="preserve"> </v>
      </c>
      <c r="Q102" s="127" t="str">
        <f t="shared" si="5"/>
        <v xml:space="preserve"> </v>
      </c>
      <c r="R102" s="44"/>
    </row>
    <row r="103" spans="1:18" ht="33.950000000000003" customHeight="1" x14ac:dyDescent="0.25">
      <c r="A103" s="46"/>
      <c r="B103" s="150"/>
      <c r="C103" s="154"/>
      <c r="D103" s="154"/>
      <c r="E103" s="233"/>
      <c r="F103" s="234"/>
      <c r="G103" s="167"/>
      <c r="H103" s="167"/>
      <c r="I103" s="157"/>
      <c r="J103" s="239"/>
      <c r="K103" s="167"/>
      <c r="L103" s="168"/>
      <c r="M103" s="169"/>
      <c r="N103" s="168"/>
      <c r="O103" s="127" t="str">
        <f t="shared" si="3"/>
        <v xml:space="preserve"> </v>
      </c>
      <c r="P103" s="127" t="str">
        <f t="shared" si="4"/>
        <v xml:space="preserve"> </v>
      </c>
      <c r="Q103" s="127" t="str">
        <f t="shared" si="5"/>
        <v xml:space="preserve"> </v>
      </c>
      <c r="R103" s="44"/>
    </row>
    <row r="104" spans="1:18" ht="33.950000000000003" customHeight="1" x14ac:dyDescent="0.25">
      <c r="A104" s="46"/>
      <c r="B104" s="150"/>
      <c r="C104" s="154"/>
      <c r="D104" s="154"/>
      <c r="E104" s="233"/>
      <c r="F104" s="234"/>
      <c r="G104" s="167"/>
      <c r="H104" s="167"/>
      <c r="I104" s="157"/>
      <c r="J104" s="239"/>
      <c r="K104" s="167"/>
      <c r="L104" s="168"/>
      <c r="M104" s="169"/>
      <c r="N104" s="168"/>
      <c r="O104" s="127" t="str">
        <f t="shared" si="3"/>
        <v xml:space="preserve"> </v>
      </c>
      <c r="P104" s="127" t="str">
        <f t="shared" si="4"/>
        <v xml:space="preserve"> </v>
      </c>
      <c r="Q104" s="127" t="str">
        <f t="shared" si="5"/>
        <v xml:space="preserve"> </v>
      </c>
      <c r="R104" s="44"/>
    </row>
    <row r="105" spans="1:18" ht="33.950000000000003" customHeight="1" x14ac:dyDescent="0.25">
      <c r="A105" s="46"/>
      <c r="B105" s="150"/>
      <c r="C105" s="154"/>
      <c r="D105" s="154"/>
      <c r="E105" s="233"/>
      <c r="F105" s="234"/>
      <c r="G105" s="167"/>
      <c r="H105" s="167"/>
      <c r="I105" s="157"/>
      <c r="J105" s="239"/>
      <c r="K105" s="167"/>
      <c r="L105" s="168"/>
      <c r="M105" s="169"/>
      <c r="N105" s="168"/>
      <c r="O105" s="127" t="str">
        <f t="shared" si="3"/>
        <v xml:space="preserve"> </v>
      </c>
      <c r="P105" s="127" t="str">
        <f t="shared" si="4"/>
        <v xml:space="preserve"> </v>
      </c>
      <c r="Q105" s="127" t="str">
        <f t="shared" si="5"/>
        <v xml:space="preserve"> </v>
      </c>
      <c r="R105" s="44"/>
    </row>
    <row r="106" spans="1:18" ht="33.950000000000003" customHeight="1" x14ac:dyDescent="0.25">
      <c r="A106" s="46"/>
      <c r="B106" s="150"/>
      <c r="C106" s="154"/>
      <c r="D106" s="154"/>
      <c r="E106" s="233"/>
      <c r="F106" s="234"/>
      <c r="G106" s="167"/>
      <c r="H106" s="167"/>
      <c r="I106" s="157"/>
      <c r="J106" s="239"/>
      <c r="K106" s="167"/>
      <c r="L106" s="168"/>
      <c r="M106" s="169"/>
      <c r="N106" s="168"/>
      <c r="O106" s="127" t="str">
        <f t="shared" si="3"/>
        <v xml:space="preserve"> </v>
      </c>
      <c r="P106" s="127" t="str">
        <f t="shared" si="4"/>
        <v xml:space="preserve"> </v>
      </c>
      <c r="Q106" s="127" t="str">
        <f t="shared" si="5"/>
        <v xml:space="preserve"> </v>
      </c>
      <c r="R106" s="44"/>
    </row>
    <row r="107" spans="1:18" ht="33.950000000000003" customHeight="1" x14ac:dyDescent="0.25">
      <c r="A107" s="46"/>
      <c r="B107" s="150"/>
      <c r="C107" s="154"/>
      <c r="D107" s="154"/>
      <c r="E107" s="233"/>
      <c r="F107" s="234"/>
      <c r="G107" s="167"/>
      <c r="H107" s="167"/>
      <c r="I107" s="157"/>
      <c r="J107" s="239"/>
      <c r="K107" s="167"/>
      <c r="L107" s="168"/>
      <c r="M107" s="169"/>
      <c r="N107" s="168"/>
      <c r="O107" s="127" t="str">
        <f t="shared" si="3"/>
        <v xml:space="preserve"> </v>
      </c>
      <c r="P107" s="127" t="str">
        <f t="shared" si="4"/>
        <v xml:space="preserve"> </v>
      </c>
      <c r="Q107" s="127" t="str">
        <f t="shared" si="5"/>
        <v xml:space="preserve"> </v>
      </c>
      <c r="R107" s="44"/>
    </row>
    <row r="108" spans="1:18" ht="33.950000000000003" customHeight="1" x14ac:dyDescent="0.25">
      <c r="A108" s="46"/>
      <c r="B108" s="150"/>
      <c r="C108" s="154"/>
      <c r="D108" s="154"/>
      <c r="E108" s="233"/>
      <c r="F108" s="234"/>
      <c r="G108" s="167"/>
      <c r="H108" s="167"/>
      <c r="I108" s="157"/>
      <c r="J108" s="239"/>
      <c r="K108" s="167"/>
      <c r="L108" s="168"/>
      <c r="M108" s="169"/>
      <c r="N108" s="168"/>
      <c r="O108" s="127" t="str">
        <f t="shared" si="3"/>
        <v xml:space="preserve"> </v>
      </c>
      <c r="P108" s="127" t="str">
        <f t="shared" si="4"/>
        <v xml:space="preserve"> </v>
      </c>
      <c r="Q108" s="127" t="str">
        <f t="shared" si="5"/>
        <v xml:space="preserve"> </v>
      </c>
      <c r="R108" s="44"/>
    </row>
    <row r="109" spans="1:18" ht="33.950000000000003" customHeight="1" x14ac:dyDescent="0.25">
      <c r="A109" s="46"/>
      <c r="B109" s="150"/>
      <c r="C109" s="154"/>
      <c r="D109" s="154"/>
      <c r="E109" s="233"/>
      <c r="F109" s="234"/>
      <c r="G109" s="167"/>
      <c r="H109" s="167"/>
      <c r="I109" s="157"/>
      <c r="J109" s="239"/>
      <c r="K109" s="167"/>
      <c r="L109" s="168"/>
      <c r="M109" s="169"/>
      <c r="N109" s="168"/>
      <c r="O109" s="127" t="str">
        <f t="shared" si="3"/>
        <v xml:space="preserve"> </v>
      </c>
      <c r="P109" s="127" t="str">
        <f t="shared" si="4"/>
        <v xml:space="preserve"> </v>
      </c>
      <c r="Q109" s="127" t="str">
        <f t="shared" si="5"/>
        <v xml:space="preserve"> </v>
      </c>
      <c r="R109" s="44"/>
    </row>
    <row r="110" spans="1:18" ht="33.950000000000003" customHeight="1" x14ac:dyDescent="0.25">
      <c r="A110" s="46"/>
      <c r="B110" s="150"/>
      <c r="C110" s="154"/>
      <c r="D110" s="154"/>
      <c r="E110" s="233"/>
      <c r="F110" s="234"/>
      <c r="G110" s="167"/>
      <c r="H110" s="167"/>
      <c r="I110" s="157"/>
      <c r="J110" s="239"/>
      <c r="K110" s="167"/>
      <c r="L110" s="168"/>
      <c r="M110" s="169"/>
      <c r="N110" s="168"/>
      <c r="O110" s="127" t="str">
        <f t="shared" si="3"/>
        <v xml:space="preserve"> </v>
      </c>
      <c r="P110" s="127" t="str">
        <f t="shared" si="4"/>
        <v xml:space="preserve"> </v>
      </c>
      <c r="Q110" s="127" t="str">
        <f t="shared" si="5"/>
        <v xml:space="preserve"> </v>
      </c>
      <c r="R110" s="44"/>
    </row>
    <row r="111" spans="1:18" ht="33.950000000000003" customHeight="1" x14ac:dyDescent="0.25">
      <c r="A111" s="46"/>
      <c r="B111" s="150"/>
      <c r="C111" s="154"/>
      <c r="D111" s="154"/>
      <c r="E111" s="233"/>
      <c r="F111" s="234"/>
      <c r="G111" s="167"/>
      <c r="H111" s="167"/>
      <c r="I111" s="157"/>
      <c r="J111" s="239"/>
      <c r="K111" s="167"/>
      <c r="L111" s="168"/>
      <c r="M111" s="169"/>
      <c r="N111" s="168"/>
      <c r="O111" s="127" t="str">
        <f t="shared" si="3"/>
        <v xml:space="preserve"> </v>
      </c>
      <c r="P111" s="127" t="str">
        <f t="shared" si="4"/>
        <v xml:space="preserve"> </v>
      </c>
      <c r="Q111" s="127" t="str">
        <f t="shared" si="5"/>
        <v xml:space="preserve"> </v>
      </c>
      <c r="R111" s="44"/>
    </row>
    <row r="112" spans="1:18" ht="33.950000000000003" customHeight="1" x14ac:dyDescent="0.25">
      <c r="A112" s="46"/>
      <c r="B112" s="150"/>
      <c r="C112" s="154"/>
      <c r="D112" s="154"/>
      <c r="E112" s="233"/>
      <c r="F112" s="234"/>
      <c r="G112" s="167"/>
      <c r="H112" s="167"/>
      <c r="I112" s="157"/>
      <c r="J112" s="239"/>
      <c r="K112" s="167"/>
      <c r="L112" s="168"/>
      <c r="M112" s="169"/>
      <c r="N112" s="168"/>
      <c r="O112" s="127" t="str">
        <f t="shared" si="3"/>
        <v xml:space="preserve"> </v>
      </c>
      <c r="P112" s="127" t="str">
        <f t="shared" si="4"/>
        <v xml:space="preserve"> </v>
      </c>
      <c r="Q112" s="127" t="str">
        <f t="shared" si="5"/>
        <v xml:space="preserve"> </v>
      </c>
      <c r="R112" s="44"/>
    </row>
    <row r="113" spans="1:18" ht="33.950000000000003" customHeight="1" x14ac:dyDescent="0.25">
      <c r="A113" s="46"/>
      <c r="B113" s="150"/>
      <c r="C113" s="154"/>
      <c r="D113" s="154"/>
      <c r="E113" s="233"/>
      <c r="F113" s="234"/>
      <c r="G113" s="167"/>
      <c r="H113" s="167"/>
      <c r="I113" s="157"/>
      <c r="J113" s="239"/>
      <c r="K113" s="167"/>
      <c r="L113" s="168"/>
      <c r="M113" s="169"/>
      <c r="N113" s="168"/>
      <c r="O113" s="127" t="str">
        <f t="shared" si="3"/>
        <v xml:space="preserve"> </v>
      </c>
      <c r="P113" s="127" t="str">
        <f t="shared" si="4"/>
        <v xml:space="preserve"> </v>
      </c>
      <c r="Q113" s="127" t="str">
        <f t="shared" si="5"/>
        <v xml:space="preserve"> </v>
      </c>
      <c r="R113" s="44"/>
    </row>
    <row r="114" spans="1:18" ht="33.950000000000003" customHeight="1" x14ac:dyDescent="0.25">
      <c r="A114" s="46"/>
      <c r="B114" s="150"/>
      <c r="C114" s="154"/>
      <c r="D114" s="154"/>
      <c r="E114" s="233"/>
      <c r="F114" s="234"/>
      <c r="G114" s="167"/>
      <c r="H114" s="167"/>
      <c r="I114" s="157"/>
      <c r="J114" s="239"/>
      <c r="K114" s="167"/>
      <c r="L114" s="168"/>
      <c r="M114" s="169"/>
      <c r="N114" s="168"/>
      <c r="O114" s="127" t="str">
        <f t="shared" si="3"/>
        <v xml:space="preserve"> </v>
      </c>
      <c r="P114" s="127" t="str">
        <f t="shared" si="4"/>
        <v xml:space="preserve"> </v>
      </c>
      <c r="Q114" s="127" t="str">
        <f t="shared" si="5"/>
        <v xml:space="preserve"> </v>
      </c>
      <c r="R114" s="44"/>
    </row>
    <row r="115" spans="1:18" ht="33.950000000000003" customHeight="1" x14ac:dyDescent="0.25">
      <c r="A115" s="46"/>
      <c r="B115" s="150"/>
      <c r="C115" s="154"/>
      <c r="D115" s="154"/>
      <c r="E115" s="233"/>
      <c r="F115" s="234"/>
      <c r="G115" s="167"/>
      <c r="H115" s="167"/>
      <c r="I115" s="157"/>
      <c r="J115" s="239"/>
      <c r="K115" s="167"/>
      <c r="L115" s="168"/>
      <c r="M115" s="169"/>
      <c r="N115" s="168"/>
      <c r="O115" s="127" t="str">
        <f t="shared" si="3"/>
        <v xml:space="preserve"> </v>
      </c>
      <c r="P115" s="127" t="str">
        <f t="shared" si="4"/>
        <v xml:space="preserve"> </v>
      </c>
      <c r="Q115" s="127" t="str">
        <f t="shared" si="5"/>
        <v xml:space="preserve"> </v>
      </c>
      <c r="R115" s="44"/>
    </row>
    <row r="116" spans="1:18" ht="33.950000000000003" customHeight="1" x14ac:dyDescent="0.25">
      <c r="A116" s="46"/>
      <c r="B116" s="150"/>
      <c r="C116" s="154"/>
      <c r="D116" s="154"/>
      <c r="E116" s="233"/>
      <c r="F116" s="234"/>
      <c r="G116" s="167"/>
      <c r="H116" s="167"/>
      <c r="I116" s="157"/>
      <c r="J116" s="239"/>
      <c r="K116" s="167"/>
      <c r="L116" s="168"/>
      <c r="M116" s="169"/>
      <c r="N116" s="168"/>
      <c r="O116" s="127" t="str">
        <f t="shared" si="3"/>
        <v xml:space="preserve"> </v>
      </c>
      <c r="P116" s="127" t="str">
        <f t="shared" si="4"/>
        <v xml:space="preserve"> </v>
      </c>
      <c r="Q116" s="127" t="str">
        <f t="shared" si="5"/>
        <v xml:space="preserve"> </v>
      </c>
      <c r="R116" s="44"/>
    </row>
    <row r="117" spans="1:18" ht="33.950000000000003" customHeight="1" x14ac:dyDescent="0.25">
      <c r="A117" s="46"/>
      <c r="B117" s="150"/>
      <c r="C117" s="154"/>
      <c r="D117" s="154"/>
      <c r="E117" s="233"/>
      <c r="F117" s="234"/>
      <c r="G117" s="167"/>
      <c r="H117" s="167"/>
      <c r="I117" s="157"/>
      <c r="J117" s="239"/>
      <c r="K117" s="167"/>
      <c r="L117" s="168"/>
      <c r="M117" s="169"/>
      <c r="N117" s="168"/>
      <c r="O117" s="127" t="str">
        <f t="shared" si="3"/>
        <v xml:space="preserve"> </v>
      </c>
      <c r="P117" s="127" t="str">
        <f t="shared" si="4"/>
        <v xml:space="preserve"> </v>
      </c>
      <c r="Q117" s="127" t="str">
        <f t="shared" si="5"/>
        <v xml:space="preserve"> </v>
      </c>
      <c r="R117" s="44"/>
    </row>
    <row r="118" spans="1:18" ht="33.950000000000003" customHeight="1" x14ac:dyDescent="0.25">
      <c r="A118" s="46"/>
      <c r="B118" s="150"/>
      <c r="C118" s="154"/>
      <c r="D118" s="154"/>
      <c r="E118" s="233"/>
      <c r="F118" s="234"/>
      <c r="G118" s="167"/>
      <c r="H118" s="167"/>
      <c r="I118" s="157"/>
      <c r="J118" s="239"/>
      <c r="K118" s="167"/>
      <c r="L118" s="168"/>
      <c r="M118" s="169"/>
      <c r="N118" s="168"/>
      <c r="O118" s="127" t="str">
        <f t="shared" si="3"/>
        <v xml:space="preserve"> </v>
      </c>
      <c r="P118" s="127" t="str">
        <f t="shared" si="4"/>
        <v xml:space="preserve"> </v>
      </c>
      <c r="Q118" s="127" t="str">
        <f t="shared" si="5"/>
        <v xml:space="preserve"> </v>
      </c>
      <c r="R118" s="44"/>
    </row>
    <row r="119" spans="1:18" ht="33.950000000000003" customHeight="1" x14ac:dyDescent="0.25">
      <c r="A119" s="46"/>
      <c r="B119" s="150"/>
      <c r="C119" s="154"/>
      <c r="D119" s="154"/>
      <c r="E119" s="233"/>
      <c r="F119" s="234"/>
      <c r="G119" s="167"/>
      <c r="H119" s="167"/>
      <c r="I119" s="157"/>
      <c r="J119" s="239"/>
      <c r="K119" s="167"/>
      <c r="L119" s="168"/>
      <c r="M119" s="169"/>
      <c r="N119" s="168"/>
      <c r="O119" s="127" t="str">
        <f t="shared" si="3"/>
        <v xml:space="preserve"> </v>
      </c>
      <c r="P119" s="127" t="str">
        <f t="shared" si="4"/>
        <v xml:space="preserve"> </v>
      </c>
      <c r="Q119" s="127" t="str">
        <f t="shared" si="5"/>
        <v xml:space="preserve"> </v>
      </c>
      <c r="R119" s="44"/>
    </row>
    <row r="120" spans="1:18" ht="33.950000000000003" customHeight="1" x14ac:dyDescent="0.25">
      <c r="A120" s="46"/>
      <c r="B120" s="150"/>
      <c r="C120" s="154"/>
      <c r="D120" s="154"/>
      <c r="E120" s="233"/>
      <c r="F120" s="234"/>
      <c r="G120" s="167"/>
      <c r="H120" s="167"/>
      <c r="I120" s="157"/>
      <c r="J120" s="239"/>
      <c r="K120" s="167"/>
      <c r="L120" s="168"/>
      <c r="M120" s="169"/>
      <c r="N120" s="168"/>
      <c r="O120" s="127" t="str">
        <f t="shared" si="3"/>
        <v xml:space="preserve"> </v>
      </c>
      <c r="P120" s="127" t="str">
        <f t="shared" si="4"/>
        <v xml:space="preserve"> </v>
      </c>
      <c r="Q120" s="127" t="str">
        <f t="shared" si="5"/>
        <v xml:space="preserve"> </v>
      </c>
      <c r="R120" s="44"/>
    </row>
    <row r="121" spans="1:18" ht="33.950000000000003" customHeight="1" x14ac:dyDescent="0.25">
      <c r="A121" s="46"/>
      <c r="B121" s="150"/>
      <c r="C121" s="154"/>
      <c r="D121" s="154"/>
      <c r="E121" s="233"/>
      <c r="F121" s="234"/>
      <c r="G121" s="167"/>
      <c r="H121" s="167"/>
      <c r="I121" s="157"/>
      <c r="J121" s="239"/>
      <c r="K121" s="167"/>
      <c r="L121" s="168"/>
      <c r="M121" s="169"/>
      <c r="N121" s="168"/>
      <c r="O121" s="127" t="str">
        <f t="shared" si="3"/>
        <v xml:space="preserve"> </v>
      </c>
      <c r="P121" s="127" t="str">
        <f t="shared" si="4"/>
        <v xml:space="preserve"> </v>
      </c>
      <c r="Q121" s="127" t="str">
        <f t="shared" si="5"/>
        <v xml:space="preserve"> </v>
      </c>
      <c r="R121" s="44"/>
    </row>
    <row r="122" spans="1:18" ht="33.950000000000003" customHeight="1" x14ac:dyDescent="0.25">
      <c r="A122" s="46"/>
      <c r="B122" s="150"/>
      <c r="C122" s="154"/>
      <c r="D122" s="154"/>
      <c r="E122" s="233"/>
      <c r="F122" s="234"/>
      <c r="G122" s="167"/>
      <c r="H122" s="167"/>
      <c r="I122" s="157"/>
      <c r="J122" s="239"/>
      <c r="K122" s="167"/>
      <c r="L122" s="168"/>
      <c r="M122" s="169"/>
      <c r="N122" s="168"/>
      <c r="O122" s="127" t="str">
        <f t="shared" si="3"/>
        <v xml:space="preserve"> </v>
      </c>
      <c r="P122" s="127" t="str">
        <f t="shared" si="4"/>
        <v xml:space="preserve"> </v>
      </c>
      <c r="Q122" s="127" t="str">
        <f t="shared" si="5"/>
        <v xml:space="preserve"> </v>
      </c>
      <c r="R122" s="44"/>
    </row>
    <row r="123" spans="1:18" ht="33.950000000000003" customHeight="1" x14ac:dyDescent="0.25">
      <c r="A123" s="46"/>
      <c r="B123" s="150"/>
      <c r="C123" s="154"/>
      <c r="D123" s="154"/>
      <c r="E123" s="233"/>
      <c r="F123" s="234"/>
      <c r="G123" s="167"/>
      <c r="H123" s="167"/>
      <c r="I123" s="157"/>
      <c r="J123" s="239"/>
      <c r="K123" s="167"/>
      <c r="L123" s="168"/>
      <c r="M123" s="169"/>
      <c r="N123" s="168"/>
      <c r="O123" s="127" t="str">
        <f t="shared" si="3"/>
        <v xml:space="preserve"> </v>
      </c>
      <c r="P123" s="127" t="str">
        <f t="shared" si="4"/>
        <v xml:space="preserve"> </v>
      </c>
      <c r="Q123" s="127" t="str">
        <f t="shared" si="5"/>
        <v xml:space="preserve"> </v>
      </c>
      <c r="R123" s="44"/>
    </row>
    <row r="124" spans="1:18" ht="33.950000000000003" customHeight="1" x14ac:dyDescent="0.25">
      <c r="A124" s="46"/>
      <c r="B124" s="150"/>
      <c r="C124" s="154"/>
      <c r="D124" s="154"/>
      <c r="E124" s="233"/>
      <c r="F124" s="234"/>
      <c r="G124" s="167"/>
      <c r="H124" s="167"/>
      <c r="I124" s="157"/>
      <c r="J124" s="239"/>
      <c r="K124" s="167"/>
      <c r="L124" s="168"/>
      <c r="M124" s="169"/>
      <c r="N124" s="168"/>
      <c r="O124" s="127" t="str">
        <f t="shared" si="3"/>
        <v xml:space="preserve"> </v>
      </c>
      <c r="P124" s="127" t="str">
        <f t="shared" si="4"/>
        <v xml:space="preserve"> </v>
      </c>
      <c r="Q124" s="127" t="str">
        <f t="shared" si="5"/>
        <v xml:space="preserve"> </v>
      </c>
      <c r="R124" s="44"/>
    </row>
    <row r="125" spans="1:18" ht="33.950000000000003" customHeight="1" x14ac:dyDescent="0.25">
      <c r="A125" s="46"/>
      <c r="B125" s="150"/>
      <c r="C125" s="154"/>
      <c r="D125" s="154"/>
      <c r="E125" s="233"/>
      <c r="F125" s="234"/>
      <c r="G125" s="167"/>
      <c r="H125" s="167"/>
      <c r="I125" s="157"/>
      <c r="J125" s="239"/>
      <c r="K125" s="167"/>
      <c r="L125" s="168"/>
      <c r="M125" s="169"/>
      <c r="N125" s="168"/>
      <c r="O125" s="127" t="str">
        <f t="shared" si="3"/>
        <v xml:space="preserve"> </v>
      </c>
      <c r="P125" s="127" t="str">
        <f t="shared" si="4"/>
        <v xml:space="preserve"> </v>
      </c>
      <c r="Q125" s="127" t="str">
        <f t="shared" si="5"/>
        <v xml:space="preserve"> </v>
      </c>
      <c r="R125" s="44"/>
    </row>
    <row r="126" spans="1:18" ht="33.950000000000003" customHeight="1" x14ac:dyDescent="0.25">
      <c r="A126" s="46"/>
      <c r="B126" s="150"/>
      <c r="C126" s="154"/>
      <c r="D126" s="154"/>
      <c r="E126" s="233"/>
      <c r="F126" s="234"/>
      <c r="G126" s="167"/>
      <c r="H126" s="167"/>
      <c r="I126" s="157"/>
      <c r="J126" s="239"/>
      <c r="K126" s="167"/>
      <c r="L126" s="168"/>
      <c r="M126" s="169"/>
      <c r="N126" s="168"/>
      <c r="O126" s="127" t="str">
        <f t="shared" si="3"/>
        <v xml:space="preserve"> </v>
      </c>
      <c r="P126" s="127" t="str">
        <f t="shared" si="4"/>
        <v xml:space="preserve"> </v>
      </c>
      <c r="Q126" s="127" t="str">
        <f t="shared" si="5"/>
        <v xml:space="preserve"> </v>
      </c>
      <c r="R126" s="44"/>
    </row>
    <row r="127" spans="1:18" ht="33.950000000000003" customHeight="1" x14ac:dyDescent="0.25">
      <c r="A127" s="46"/>
      <c r="B127" s="150"/>
      <c r="C127" s="154"/>
      <c r="D127" s="154"/>
      <c r="E127" s="233"/>
      <c r="F127" s="234"/>
      <c r="G127" s="167"/>
      <c r="H127" s="167"/>
      <c r="I127" s="157"/>
      <c r="J127" s="239"/>
      <c r="K127" s="167"/>
      <c r="L127" s="168"/>
      <c r="M127" s="169"/>
      <c r="N127" s="168"/>
      <c r="O127" s="127" t="str">
        <f t="shared" si="3"/>
        <v xml:space="preserve"> </v>
      </c>
      <c r="P127" s="127" t="str">
        <f t="shared" si="4"/>
        <v xml:space="preserve"> </v>
      </c>
      <c r="Q127" s="127" t="str">
        <f t="shared" si="5"/>
        <v xml:space="preserve"> </v>
      </c>
      <c r="R127" s="44"/>
    </row>
    <row r="128" spans="1:18" ht="33.950000000000003" customHeight="1" x14ac:dyDescent="0.25">
      <c r="A128" s="46"/>
      <c r="B128" s="150"/>
      <c r="C128" s="154"/>
      <c r="D128" s="154"/>
      <c r="E128" s="233"/>
      <c r="F128" s="234"/>
      <c r="G128" s="167"/>
      <c r="H128" s="167"/>
      <c r="I128" s="157"/>
      <c r="J128" s="239"/>
      <c r="K128" s="167"/>
      <c r="L128" s="168"/>
      <c r="M128" s="169"/>
      <c r="N128" s="168"/>
      <c r="O128" s="127" t="str">
        <f t="shared" si="3"/>
        <v xml:space="preserve"> </v>
      </c>
      <c r="P128" s="127" t="str">
        <f t="shared" si="4"/>
        <v xml:space="preserve"> </v>
      </c>
      <c r="Q128" s="127" t="str">
        <f t="shared" si="5"/>
        <v xml:space="preserve"> </v>
      </c>
      <c r="R128" s="44"/>
    </row>
    <row r="129" spans="1:18" ht="33.950000000000003" customHeight="1" x14ac:dyDescent="0.25">
      <c r="A129" s="46"/>
      <c r="B129" s="150"/>
      <c r="C129" s="154"/>
      <c r="D129" s="154"/>
      <c r="E129" s="233"/>
      <c r="F129" s="234"/>
      <c r="G129" s="167"/>
      <c r="H129" s="167"/>
      <c r="I129" s="157"/>
      <c r="J129" s="239"/>
      <c r="K129" s="167"/>
      <c r="L129" s="168"/>
      <c r="M129" s="169"/>
      <c r="N129" s="168"/>
      <c r="O129" s="127" t="str">
        <f t="shared" si="3"/>
        <v xml:space="preserve"> </v>
      </c>
      <c r="P129" s="127" t="str">
        <f t="shared" si="4"/>
        <v xml:space="preserve"> </v>
      </c>
      <c r="Q129" s="127" t="str">
        <f t="shared" si="5"/>
        <v xml:space="preserve"> </v>
      </c>
      <c r="R129" s="44"/>
    </row>
    <row r="130" spans="1:18" ht="33.950000000000003" customHeight="1" x14ac:dyDescent="0.25">
      <c r="A130" s="46"/>
      <c r="B130" s="150"/>
      <c r="C130" s="154"/>
      <c r="D130" s="154"/>
      <c r="E130" s="233"/>
      <c r="F130" s="234"/>
      <c r="G130" s="167"/>
      <c r="H130" s="167"/>
      <c r="I130" s="157"/>
      <c r="J130" s="239"/>
      <c r="K130" s="167"/>
      <c r="L130" s="168"/>
      <c r="M130" s="169"/>
      <c r="N130" s="168"/>
      <c r="O130" s="127" t="str">
        <f t="shared" si="3"/>
        <v xml:space="preserve"> </v>
      </c>
      <c r="P130" s="127" t="str">
        <f t="shared" si="4"/>
        <v xml:space="preserve"> </v>
      </c>
      <c r="Q130" s="127" t="str">
        <f t="shared" si="5"/>
        <v xml:space="preserve"> </v>
      </c>
      <c r="R130" s="44"/>
    </row>
    <row r="131" spans="1:18" ht="33.950000000000003" customHeight="1" x14ac:dyDescent="0.25">
      <c r="A131" s="46"/>
      <c r="B131" s="150"/>
      <c r="C131" s="154"/>
      <c r="D131" s="154"/>
      <c r="E131" s="233"/>
      <c r="F131" s="234"/>
      <c r="G131" s="167"/>
      <c r="H131" s="167"/>
      <c r="I131" s="157"/>
      <c r="J131" s="239"/>
      <c r="K131" s="167"/>
      <c r="L131" s="168"/>
      <c r="M131" s="169"/>
      <c r="N131" s="168"/>
      <c r="O131" s="127" t="str">
        <f t="shared" si="3"/>
        <v xml:space="preserve"> </v>
      </c>
      <c r="P131" s="127" t="str">
        <f t="shared" si="4"/>
        <v xml:space="preserve"> </v>
      </c>
      <c r="Q131" s="127" t="str">
        <f t="shared" si="5"/>
        <v xml:space="preserve"> </v>
      </c>
      <c r="R131" s="44"/>
    </row>
    <row r="132" spans="1:18" ht="33.950000000000003" customHeight="1" x14ac:dyDescent="0.25">
      <c r="A132" s="46"/>
      <c r="B132" s="150"/>
      <c r="C132" s="154"/>
      <c r="D132" s="154"/>
      <c r="E132" s="233"/>
      <c r="F132" s="234"/>
      <c r="G132" s="167"/>
      <c r="H132" s="167"/>
      <c r="I132" s="157"/>
      <c r="J132" s="239"/>
      <c r="K132" s="167"/>
      <c r="L132" s="168"/>
      <c r="M132" s="169"/>
      <c r="N132" s="168"/>
      <c r="O132" s="127" t="str">
        <f t="shared" si="3"/>
        <v xml:space="preserve"> </v>
      </c>
      <c r="P132" s="127" t="str">
        <f t="shared" si="4"/>
        <v xml:space="preserve"> </v>
      </c>
      <c r="Q132" s="127" t="str">
        <f t="shared" si="5"/>
        <v xml:space="preserve"> </v>
      </c>
      <c r="R132" s="44"/>
    </row>
    <row r="133" spans="1:18" ht="33.950000000000003" customHeight="1" x14ac:dyDescent="0.25">
      <c r="A133" s="46"/>
      <c r="B133" s="150"/>
      <c r="C133" s="154"/>
      <c r="D133" s="154"/>
      <c r="E133" s="233"/>
      <c r="F133" s="234"/>
      <c r="G133" s="167"/>
      <c r="H133" s="167"/>
      <c r="I133" s="157"/>
      <c r="J133" s="239"/>
      <c r="K133" s="167"/>
      <c r="L133" s="168"/>
      <c r="M133" s="169"/>
      <c r="N133" s="168"/>
      <c r="O133" s="127" t="str">
        <f t="shared" si="3"/>
        <v xml:space="preserve"> </v>
      </c>
      <c r="P133" s="127" t="str">
        <f t="shared" si="4"/>
        <v xml:space="preserve"> </v>
      </c>
      <c r="Q133" s="127" t="str">
        <f t="shared" si="5"/>
        <v xml:space="preserve"> </v>
      </c>
      <c r="R133" s="44"/>
    </row>
    <row r="134" spans="1:18" ht="33.950000000000003" customHeight="1" x14ac:dyDescent="0.25">
      <c r="A134" s="46"/>
      <c r="B134" s="150"/>
      <c r="C134" s="154"/>
      <c r="D134" s="154"/>
      <c r="E134" s="233"/>
      <c r="F134" s="234"/>
      <c r="G134" s="167"/>
      <c r="H134" s="167"/>
      <c r="I134" s="157"/>
      <c r="J134" s="239"/>
      <c r="K134" s="167"/>
      <c r="L134" s="168"/>
      <c r="M134" s="169"/>
      <c r="N134" s="168"/>
      <c r="O134" s="127" t="str">
        <f t="shared" si="3"/>
        <v xml:space="preserve"> </v>
      </c>
      <c r="P134" s="127" t="str">
        <f t="shared" si="4"/>
        <v xml:space="preserve"> </v>
      </c>
      <c r="Q134" s="127" t="str">
        <f t="shared" si="5"/>
        <v xml:space="preserve"> </v>
      </c>
      <c r="R134" s="44"/>
    </row>
    <row r="135" spans="1:18" ht="33.950000000000003" customHeight="1" x14ac:dyDescent="0.25">
      <c r="A135" s="46"/>
      <c r="B135" s="150"/>
      <c r="C135" s="154"/>
      <c r="D135" s="154"/>
      <c r="E135" s="233"/>
      <c r="F135" s="234"/>
      <c r="G135" s="167"/>
      <c r="H135" s="167"/>
      <c r="I135" s="157"/>
      <c r="J135" s="239"/>
      <c r="K135" s="167"/>
      <c r="L135" s="168"/>
      <c r="M135" s="169"/>
      <c r="N135" s="168"/>
      <c r="O135" s="127" t="str">
        <f t="shared" si="3"/>
        <v xml:space="preserve"> </v>
      </c>
      <c r="P135" s="127" t="str">
        <f t="shared" si="4"/>
        <v xml:space="preserve"> </v>
      </c>
      <c r="Q135" s="127" t="str">
        <f t="shared" si="5"/>
        <v xml:space="preserve"> </v>
      </c>
      <c r="R135" s="44"/>
    </row>
    <row r="136" spans="1:18" ht="33.950000000000003" customHeight="1" x14ac:dyDescent="0.25">
      <c r="A136" s="46"/>
      <c r="B136" s="150"/>
      <c r="C136" s="154"/>
      <c r="D136" s="154"/>
      <c r="E136" s="233"/>
      <c r="F136" s="234"/>
      <c r="G136" s="167"/>
      <c r="H136" s="167"/>
      <c r="I136" s="157"/>
      <c r="J136" s="239"/>
      <c r="K136" s="167"/>
      <c r="L136" s="168"/>
      <c r="M136" s="169"/>
      <c r="N136" s="168"/>
      <c r="O136" s="127" t="str">
        <f t="shared" si="3"/>
        <v xml:space="preserve"> </v>
      </c>
      <c r="P136" s="127" t="str">
        <f t="shared" si="4"/>
        <v xml:space="preserve"> </v>
      </c>
      <c r="Q136" s="127" t="str">
        <f t="shared" si="5"/>
        <v xml:space="preserve"> </v>
      </c>
      <c r="R136" s="44"/>
    </row>
    <row r="137" spans="1:18" ht="33.950000000000003" customHeight="1" x14ac:dyDescent="0.25">
      <c r="A137" s="46"/>
      <c r="B137" s="150"/>
      <c r="C137" s="154"/>
      <c r="D137" s="154"/>
      <c r="E137" s="233"/>
      <c r="F137" s="234"/>
      <c r="G137" s="167"/>
      <c r="H137" s="167"/>
      <c r="I137" s="157"/>
      <c r="J137" s="239"/>
      <c r="K137" s="167"/>
      <c r="L137" s="168"/>
      <c r="M137" s="169"/>
      <c r="N137" s="168"/>
      <c r="O137" s="127" t="str">
        <f t="shared" si="3"/>
        <v xml:space="preserve"> </v>
      </c>
      <c r="P137" s="127" t="str">
        <f t="shared" si="4"/>
        <v xml:space="preserve"> </v>
      </c>
      <c r="Q137" s="127" t="str">
        <f t="shared" si="5"/>
        <v xml:space="preserve"> </v>
      </c>
      <c r="R137" s="44"/>
    </row>
    <row r="138" spans="1:18" ht="33.950000000000003" customHeight="1" x14ac:dyDescent="0.25">
      <c r="A138" s="46"/>
      <c r="B138" s="150"/>
      <c r="C138" s="154"/>
      <c r="D138" s="154"/>
      <c r="E138" s="233"/>
      <c r="F138" s="234"/>
      <c r="G138" s="167"/>
      <c r="H138" s="167"/>
      <c r="I138" s="157"/>
      <c r="J138" s="239"/>
      <c r="K138" s="167"/>
      <c r="L138" s="168"/>
      <c r="M138" s="169"/>
      <c r="N138" s="168"/>
      <c r="O138" s="127" t="str">
        <f t="shared" si="3"/>
        <v xml:space="preserve"> </v>
      </c>
      <c r="P138" s="127" t="str">
        <f t="shared" si="4"/>
        <v xml:space="preserve"> </v>
      </c>
      <c r="Q138" s="127" t="str">
        <f t="shared" si="5"/>
        <v xml:space="preserve"> </v>
      </c>
      <c r="R138" s="44"/>
    </row>
    <row r="139" spans="1:18" ht="33.950000000000003" customHeight="1" x14ac:dyDescent="0.25">
      <c r="A139" s="46"/>
      <c r="B139" s="150"/>
      <c r="C139" s="154"/>
      <c r="D139" s="154"/>
      <c r="E139" s="233"/>
      <c r="F139" s="234"/>
      <c r="G139" s="167"/>
      <c r="H139" s="167"/>
      <c r="I139" s="157"/>
      <c r="J139" s="239"/>
      <c r="K139" s="167"/>
      <c r="L139" s="168"/>
      <c r="M139" s="169"/>
      <c r="N139" s="168"/>
      <c r="O139" s="127" t="str">
        <f t="shared" si="3"/>
        <v xml:space="preserve"> </v>
      </c>
      <c r="P139" s="127" t="str">
        <f t="shared" si="4"/>
        <v xml:space="preserve"> </v>
      </c>
      <c r="Q139" s="127" t="str">
        <f t="shared" si="5"/>
        <v xml:space="preserve"> </v>
      </c>
      <c r="R139" s="44"/>
    </row>
    <row r="140" spans="1:18" ht="33.950000000000003" customHeight="1" x14ac:dyDescent="0.25">
      <c r="A140" s="46"/>
      <c r="B140" s="150"/>
      <c r="C140" s="154"/>
      <c r="D140" s="154"/>
      <c r="E140" s="233"/>
      <c r="F140" s="234"/>
      <c r="G140" s="167"/>
      <c r="H140" s="167"/>
      <c r="I140" s="157"/>
      <c r="J140" s="239"/>
      <c r="K140" s="167"/>
      <c r="L140" s="168"/>
      <c r="M140" s="169"/>
      <c r="N140" s="168"/>
      <c r="O140" s="127" t="str">
        <f t="shared" si="3"/>
        <v xml:space="preserve"> </v>
      </c>
      <c r="P140" s="127" t="str">
        <f t="shared" si="4"/>
        <v xml:space="preserve"> </v>
      </c>
      <c r="Q140" s="127" t="str">
        <f t="shared" si="5"/>
        <v xml:space="preserve"> </v>
      </c>
      <c r="R140" s="44"/>
    </row>
    <row r="141" spans="1:18" ht="33.950000000000003" customHeight="1" x14ac:dyDescent="0.25">
      <c r="A141" s="46"/>
      <c r="B141" s="150"/>
      <c r="C141" s="154"/>
      <c r="D141" s="154"/>
      <c r="E141" s="233"/>
      <c r="F141" s="234"/>
      <c r="G141" s="167"/>
      <c r="H141" s="167"/>
      <c r="I141" s="157"/>
      <c r="J141" s="239"/>
      <c r="K141" s="167"/>
      <c r="L141" s="168"/>
      <c r="M141" s="169"/>
      <c r="N141" s="168"/>
      <c r="O141" s="127" t="str">
        <f t="shared" si="3"/>
        <v xml:space="preserve"> </v>
      </c>
      <c r="P141" s="127" t="str">
        <f t="shared" si="4"/>
        <v xml:space="preserve"> </v>
      </c>
      <c r="Q141" s="127" t="str">
        <f t="shared" si="5"/>
        <v xml:space="preserve"> </v>
      </c>
      <c r="R141" s="44"/>
    </row>
    <row r="142" spans="1:18" ht="33.950000000000003" customHeight="1" x14ac:dyDescent="0.25">
      <c r="A142" s="46"/>
      <c r="B142" s="150"/>
      <c r="C142" s="154"/>
      <c r="D142" s="154"/>
      <c r="E142" s="233"/>
      <c r="F142" s="234"/>
      <c r="G142" s="167"/>
      <c r="H142" s="167"/>
      <c r="I142" s="157"/>
      <c r="J142" s="239"/>
      <c r="K142" s="167"/>
      <c r="L142" s="168"/>
      <c r="M142" s="169"/>
      <c r="N142" s="168"/>
      <c r="O142" s="127" t="str">
        <f t="shared" ref="O142:O150" si="6">IF(I142=0," ",I142)</f>
        <v xml:space="preserve"> </v>
      </c>
      <c r="P142" s="127" t="str">
        <f t="shared" ref="P142:P150" si="7">IF(J142=0," ",J142)</f>
        <v xml:space="preserve"> </v>
      </c>
      <c r="Q142" s="127" t="str">
        <f t="shared" ref="Q142:Q150" si="8">IF(K142=0," ",K142)</f>
        <v xml:space="preserve"> </v>
      </c>
      <c r="R142" s="44"/>
    </row>
    <row r="143" spans="1:18" ht="33.950000000000003" customHeight="1" x14ac:dyDescent="0.25">
      <c r="A143" s="46"/>
      <c r="B143" s="150"/>
      <c r="C143" s="154"/>
      <c r="D143" s="154"/>
      <c r="E143" s="233"/>
      <c r="F143" s="234"/>
      <c r="G143" s="167"/>
      <c r="H143" s="167"/>
      <c r="I143" s="157"/>
      <c r="J143" s="239"/>
      <c r="K143" s="167"/>
      <c r="L143" s="168"/>
      <c r="M143" s="169"/>
      <c r="N143" s="168"/>
      <c r="O143" s="127" t="str">
        <f t="shared" si="6"/>
        <v xml:space="preserve"> </v>
      </c>
      <c r="P143" s="127" t="str">
        <f t="shared" si="7"/>
        <v xml:space="preserve"> </v>
      </c>
      <c r="Q143" s="127" t="str">
        <f t="shared" si="8"/>
        <v xml:space="preserve"> </v>
      </c>
      <c r="R143" s="44"/>
    </row>
    <row r="144" spans="1:18" ht="33.950000000000003" customHeight="1" x14ac:dyDescent="0.25">
      <c r="A144" s="46"/>
      <c r="B144" s="150"/>
      <c r="C144" s="154"/>
      <c r="D144" s="154"/>
      <c r="E144" s="233"/>
      <c r="F144" s="234"/>
      <c r="G144" s="167"/>
      <c r="H144" s="167"/>
      <c r="I144" s="157"/>
      <c r="J144" s="239"/>
      <c r="K144" s="167"/>
      <c r="L144" s="168"/>
      <c r="M144" s="169"/>
      <c r="N144" s="168"/>
      <c r="O144" s="127" t="str">
        <f t="shared" si="6"/>
        <v xml:space="preserve"> </v>
      </c>
      <c r="P144" s="127" t="str">
        <f t="shared" si="7"/>
        <v xml:space="preserve"> </v>
      </c>
      <c r="Q144" s="127" t="str">
        <f t="shared" si="8"/>
        <v xml:space="preserve"> </v>
      </c>
      <c r="R144" s="44"/>
    </row>
    <row r="145" spans="1:18" ht="33.950000000000003" customHeight="1" x14ac:dyDescent="0.25">
      <c r="A145" s="46"/>
      <c r="B145" s="150"/>
      <c r="C145" s="154"/>
      <c r="D145" s="154"/>
      <c r="E145" s="233"/>
      <c r="F145" s="234"/>
      <c r="G145" s="167"/>
      <c r="H145" s="167"/>
      <c r="I145" s="157"/>
      <c r="J145" s="239"/>
      <c r="K145" s="167"/>
      <c r="L145" s="168"/>
      <c r="M145" s="169"/>
      <c r="N145" s="168"/>
      <c r="O145" s="127" t="str">
        <f t="shared" si="6"/>
        <v xml:space="preserve"> </v>
      </c>
      <c r="P145" s="127" t="str">
        <f t="shared" si="7"/>
        <v xml:space="preserve"> </v>
      </c>
      <c r="Q145" s="127" t="str">
        <f t="shared" si="8"/>
        <v xml:space="preserve"> </v>
      </c>
      <c r="R145" s="44"/>
    </row>
    <row r="146" spans="1:18" ht="33.950000000000003" customHeight="1" x14ac:dyDescent="0.25">
      <c r="A146" s="46"/>
      <c r="B146" s="150"/>
      <c r="C146" s="154"/>
      <c r="D146" s="154"/>
      <c r="E146" s="233"/>
      <c r="F146" s="234"/>
      <c r="G146" s="167"/>
      <c r="H146" s="167"/>
      <c r="I146" s="157"/>
      <c r="J146" s="239"/>
      <c r="K146" s="167"/>
      <c r="L146" s="168"/>
      <c r="M146" s="169"/>
      <c r="N146" s="168"/>
      <c r="O146" s="127" t="str">
        <f t="shared" si="6"/>
        <v xml:space="preserve"> </v>
      </c>
      <c r="P146" s="127" t="str">
        <f t="shared" si="7"/>
        <v xml:space="preserve"> </v>
      </c>
      <c r="Q146" s="127" t="str">
        <f t="shared" si="8"/>
        <v xml:space="preserve"> </v>
      </c>
      <c r="R146" s="44"/>
    </row>
    <row r="147" spans="1:18" ht="33.950000000000003" customHeight="1" x14ac:dyDescent="0.25">
      <c r="A147" s="46"/>
      <c r="B147" s="150"/>
      <c r="C147" s="154"/>
      <c r="D147" s="154"/>
      <c r="E147" s="701"/>
      <c r="F147" s="702"/>
      <c r="G147" s="167"/>
      <c r="H147" s="167"/>
      <c r="I147" s="157"/>
      <c r="J147" s="239"/>
      <c r="K147" s="167"/>
      <c r="L147" s="168"/>
      <c r="M147" s="169"/>
      <c r="N147" s="168"/>
      <c r="O147" s="127" t="str">
        <f t="shared" si="6"/>
        <v xml:space="preserve"> </v>
      </c>
      <c r="P147" s="127" t="str">
        <f t="shared" si="7"/>
        <v xml:space="preserve"> </v>
      </c>
      <c r="Q147" s="127" t="str">
        <f t="shared" si="8"/>
        <v xml:space="preserve"> </v>
      </c>
      <c r="R147" s="44"/>
    </row>
    <row r="148" spans="1:18" ht="33.950000000000003" customHeight="1" x14ac:dyDescent="0.25">
      <c r="A148" s="46"/>
      <c r="B148" s="150"/>
      <c r="C148" s="154"/>
      <c r="D148" s="154"/>
      <c r="E148" s="701"/>
      <c r="F148" s="702"/>
      <c r="G148" s="154"/>
      <c r="H148" s="167"/>
      <c r="I148" s="157"/>
      <c r="J148" s="239"/>
      <c r="K148" s="167"/>
      <c r="L148" s="167"/>
      <c r="M148" s="154"/>
      <c r="N148" s="167"/>
      <c r="O148" s="127" t="str">
        <f t="shared" si="6"/>
        <v xml:space="preserve"> </v>
      </c>
      <c r="P148" s="127" t="str">
        <f t="shared" si="7"/>
        <v xml:space="preserve"> </v>
      </c>
      <c r="Q148" s="127" t="str">
        <f t="shared" si="8"/>
        <v xml:space="preserve"> </v>
      </c>
      <c r="R148" s="44"/>
    </row>
    <row r="149" spans="1:18" ht="33.950000000000003" customHeight="1" x14ac:dyDescent="0.25">
      <c r="A149" s="46"/>
      <c r="B149" s="150"/>
      <c r="C149" s="154"/>
      <c r="D149" s="154"/>
      <c r="E149" s="701"/>
      <c r="F149" s="702"/>
      <c r="G149" s="154"/>
      <c r="H149" s="167"/>
      <c r="I149" s="157"/>
      <c r="J149" s="239"/>
      <c r="K149" s="167"/>
      <c r="L149" s="154"/>
      <c r="M149" s="234"/>
      <c r="N149" s="167"/>
      <c r="O149" s="127" t="str">
        <f t="shared" si="6"/>
        <v xml:space="preserve"> </v>
      </c>
      <c r="P149" s="127" t="str">
        <f t="shared" si="7"/>
        <v xml:space="preserve"> </v>
      </c>
      <c r="Q149" s="127" t="str">
        <f t="shared" si="8"/>
        <v xml:space="preserve"> </v>
      </c>
      <c r="R149" s="44"/>
    </row>
    <row r="150" spans="1:18" ht="33.950000000000003" customHeight="1" x14ac:dyDescent="0.25">
      <c r="A150" s="46"/>
      <c r="B150" s="150"/>
      <c r="C150" s="154"/>
      <c r="D150" s="154"/>
      <c r="E150" s="701"/>
      <c r="F150" s="702"/>
      <c r="G150" s="154"/>
      <c r="H150" s="167"/>
      <c r="I150" s="157"/>
      <c r="J150" s="239"/>
      <c r="K150" s="167"/>
      <c r="L150" s="167"/>
      <c r="M150" s="154"/>
      <c r="N150" s="167"/>
      <c r="O150" s="127" t="str">
        <f t="shared" si="6"/>
        <v xml:space="preserve"> </v>
      </c>
      <c r="P150" s="127" t="str">
        <f t="shared" si="7"/>
        <v xml:space="preserve"> </v>
      </c>
      <c r="Q150" s="127" t="str">
        <f t="shared" si="8"/>
        <v xml:space="preserve"> </v>
      </c>
      <c r="R150" s="44"/>
    </row>
    <row r="151" spans="1:18" ht="33.950000000000003" hidden="1" customHeight="1" x14ac:dyDescent="0.25">
      <c r="A151" s="46"/>
      <c r="B151" s="150"/>
      <c r="C151" s="151"/>
      <c r="D151" s="150"/>
      <c r="E151" s="715"/>
      <c r="F151" s="716"/>
      <c r="G151" s="150"/>
      <c r="H151" s="153"/>
      <c r="I151" s="157"/>
      <c r="J151" s="126" t="str">
        <f>IFERROR(VLOOKUP(I151,Datos!E:E,2,0),"")</f>
        <v/>
      </c>
      <c r="K151" s="127" t="str">
        <f>IFERROR(VLOOKUP(I151,Datos!B:C,2,0),"")</f>
        <v/>
      </c>
      <c r="L151" s="153"/>
      <c r="M151" s="150"/>
      <c r="N151" s="153"/>
      <c r="O151" s="127" t="str">
        <f>IF(I151=0," ",I151)</f>
        <v xml:space="preserve"> </v>
      </c>
      <c r="P151" s="126" t="str">
        <f>IFERROR(VLOOKUP(I151,Datos!E:E,2,0),"")</f>
        <v/>
      </c>
      <c r="Q151" s="127" t="str">
        <f>+K151</f>
        <v/>
      </c>
      <c r="R151" s="44"/>
    </row>
    <row r="152" spans="1:18" ht="33.950000000000003" hidden="1" customHeight="1" x14ac:dyDescent="0.25">
      <c r="A152" s="46"/>
      <c r="B152" s="150"/>
      <c r="C152" s="151"/>
      <c r="D152" s="150"/>
      <c r="E152" s="715"/>
      <c r="F152" s="716"/>
      <c r="G152" s="153"/>
      <c r="H152" s="153"/>
      <c r="I152" s="155"/>
      <c r="J152" s="126" t="str">
        <f>IFERROR(VLOOKUP(I152,Datos!E:E,2,0),"")</f>
        <v/>
      </c>
      <c r="K152" s="127" t="str">
        <f>IFERROR(VLOOKUP(I152,Datos!B:C,2,0),"")</f>
        <v/>
      </c>
      <c r="L152" s="155"/>
      <c r="M152" s="156"/>
      <c r="N152" s="149"/>
      <c r="O152" s="127" t="str">
        <f>IF(I152=0," ",I152)</f>
        <v xml:space="preserve"> </v>
      </c>
      <c r="P152" s="126" t="str">
        <f>IFERROR(VLOOKUP(I152,Datos!E:E,2,0),"")</f>
        <v/>
      </c>
      <c r="Q152" s="127" t="str">
        <f t="shared" ref="Q152:Q155" si="9">+K152</f>
        <v/>
      </c>
      <c r="R152" s="44"/>
    </row>
    <row r="153" spans="1:18" ht="33.950000000000003" hidden="1" customHeight="1" x14ac:dyDescent="0.25">
      <c r="A153" s="46"/>
      <c r="B153" s="150"/>
      <c r="C153" s="151"/>
      <c r="D153" s="150"/>
      <c r="E153" s="715"/>
      <c r="F153" s="716"/>
      <c r="G153" s="153"/>
      <c r="H153" s="153"/>
      <c r="I153" s="155"/>
      <c r="J153" s="126" t="str">
        <f>IFERROR(VLOOKUP(I153,Datos!E:E,2,0),"")</f>
        <v/>
      </c>
      <c r="K153" s="127" t="str">
        <f>IFERROR(VLOOKUP(I153,Datos!B:C,2,0),"")</f>
        <v/>
      </c>
      <c r="L153" s="155"/>
      <c r="M153" s="156"/>
      <c r="N153" s="149"/>
      <c r="O153" s="127" t="str">
        <f t="shared" ref="O153:O155" si="10">IF(I153=0," ",I153)</f>
        <v xml:space="preserve"> </v>
      </c>
      <c r="P153" s="126" t="str">
        <f>IFERROR(VLOOKUP(I153,Datos!E:E,2,0),"")</f>
        <v/>
      </c>
      <c r="Q153" s="127" t="str">
        <f t="shared" si="9"/>
        <v/>
      </c>
      <c r="R153" s="44"/>
    </row>
    <row r="154" spans="1:18" ht="33.950000000000003" hidden="1" customHeight="1" x14ac:dyDescent="0.25">
      <c r="A154" s="46"/>
      <c r="B154" s="150"/>
      <c r="C154" s="151"/>
      <c r="D154" s="150"/>
      <c r="E154" s="715"/>
      <c r="F154" s="716"/>
      <c r="G154" s="153"/>
      <c r="H154" s="153"/>
      <c r="I154" s="155"/>
      <c r="J154" s="126" t="str">
        <f>IFERROR(VLOOKUP(I154,Datos!E:E,2,0),"")</f>
        <v/>
      </c>
      <c r="K154" s="127" t="str">
        <f>IFERROR(VLOOKUP(I154,Datos!B:C,2,0),"")</f>
        <v/>
      </c>
      <c r="L154" s="155"/>
      <c r="M154" s="156"/>
      <c r="N154" s="149"/>
      <c r="O154" s="127" t="str">
        <f>IF(I154=0," ",I154)</f>
        <v xml:space="preserve"> </v>
      </c>
      <c r="P154" s="126" t="str">
        <f>IFERROR(VLOOKUP(I154,Datos!E:E,2,0),"")</f>
        <v/>
      </c>
      <c r="Q154" s="127" t="str">
        <f>+K154</f>
        <v/>
      </c>
      <c r="R154" s="44"/>
    </row>
    <row r="155" spans="1:18" ht="33.950000000000003" hidden="1" customHeight="1" x14ac:dyDescent="0.25">
      <c r="A155" s="46"/>
      <c r="B155" s="150"/>
      <c r="C155" s="151"/>
      <c r="D155" s="150"/>
      <c r="E155" s="715"/>
      <c r="F155" s="716"/>
      <c r="G155" s="153"/>
      <c r="H155" s="153"/>
      <c r="I155" s="155"/>
      <c r="J155" s="126" t="str">
        <f>IFERROR(VLOOKUP(I155,Datos!E:E,2,0),"")</f>
        <v/>
      </c>
      <c r="K155" s="127" t="str">
        <f>IFERROR(VLOOKUP(I155,Datos!B:C,2,0),"")</f>
        <v/>
      </c>
      <c r="L155" s="155"/>
      <c r="M155" s="156"/>
      <c r="N155" s="149"/>
      <c r="O155" s="127" t="str">
        <f t="shared" si="10"/>
        <v xml:space="preserve"> </v>
      </c>
      <c r="P155" s="126" t="str">
        <f>IFERROR(VLOOKUP(I155,Datos!E:E,2,0),"")</f>
        <v/>
      </c>
      <c r="Q155" s="127" t="str">
        <f t="shared" si="9"/>
        <v/>
      </c>
      <c r="R155" s="44"/>
    </row>
    <row r="156" spans="1:18" ht="30" customHeight="1" x14ac:dyDescent="0.25">
      <c r="A156" s="46"/>
      <c r="B156" s="721" t="s">
        <v>108</v>
      </c>
      <c r="C156" s="721"/>
      <c r="D156" s="721"/>
      <c r="E156" s="721"/>
      <c r="F156" s="721"/>
      <c r="G156" s="721"/>
      <c r="H156" s="721"/>
      <c r="I156" s="721"/>
      <c r="J156" s="721"/>
      <c r="K156" s="721"/>
      <c r="L156" s="721"/>
      <c r="M156" s="721"/>
      <c r="N156" s="721"/>
      <c r="O156" s="721"/>
      <c r="P156" s="722"/>
      <c r="Q156" s="128">
        <f>COUNT(B13:B155)</f>
        <v>0</v>
      </c>
      <c r="R156" s="44"/>
    </row>
    <row r="157" spans="1:18" ht="21.75" customHeight="1" x14ac:dyDescent="0.25">
      <c r="A157" s="46"/>
      <c r="B157" s="129"/>
      <c r="C157" s="129"/>
      <c r="D157" s="129"/>
      <c r="E157" s="129"/>
      <c r="F157" s="129"/>
      <c r="G157" s="129"/>
      <c r="H157" s="720"/>
      <c r="I157" s="720"/>
      <c r="J157" s="720"/>
      <c r="K157" s="720"/>
      <c r="L157" s="720"/>
      <c r="M157" s="720"/>
      <c r="N157" s="129"/>
      <c r="O157" s="129"/>
      <c r="P157" s="129"/>
      <c r="Q157" s="129"/>
      <c r="R157" s="44"/>
    </row>
    <row r="158" spans="1:18" ht="21" customHeight="1" thickBot="1" x14ac:dyDescent="0.3">
      <c r="A158" s="130"/>
      <c r="B158" s="707" t="s">
        <v>107</v>
      </c>
      <c r="C158" s="707"/>
      <c r="D158" s="707"/>
      <c r="E158" s="707"/>
      <c r="F158" s="707"/>
      <c r="G158" s="707"/>
      <c r="H158" s="707"/>
      <c r="I158" s="707"/>
      <c r="J158" s="707"/>
      <c r="K158" s="707"/>
      <c r="L158" s="707"/>
      <c r="M158" s="707"/>
      <c r="N158" s="707"/>
      <c r="O158" s="707"/>
      <c r="P158" s="707"/>
      <c r="Q158" s="707"/>
      <c r="R158" s="131"/>
    </row>
  </sheetData>
  <protectedRanges>
    <protectedRange sqref="A7:B8 L7:N7 D8 H7:I7 L8:O8 J8 E7:E8 P7:W8" name="Rango2"/>
  </protectedRanges>
  <mergeCells count="64">
    <mergeCell ref="E152:F152"/>
    <mergeCell ref="H157:M157"/>
    <mergeCell ref="E26:F26"/>
    <mergeCell ref="E27:F27"/>
    <mergeCell ref="E28:F28"/>
    <mergeCell ref="E29:F29"/>
    <mergeCell ref="E30:F30"/>
    <mergeCell ref="E147:F147"/>
    <mergeCell ref="B156:P156"/>
    <mergeCell ref="E31:F31"/>
    <mergeCell ref="E32:F32"/>
    <mergeCell ref="E39:F39"/>
    <mergeCell ref="E40:F40"/>
    <mergeCell ref="B8:G8"/>
    <mergeCell ref="E13:F13"/>
    <mergeCell ref="E14:F14"/>
    <mergeCell ref="E15:F15"/>
    <mergeCell ref="D11:D12"/>
    <mergeCell ref="B10:D10"/>
    <mergeCell ref="B158:Q158"/>
    <mergeCell ref="B11:B12"/>
    <mergeCell ref="L11:Q11"/>
    <mergeCell ref="E11:K11"/>
    <mergeCell ref="E12:F12"/>
    <mergeCell ref="C11:C12"/>
    <mergeCell ref="E155:F155"/>
    <mergeCell ref="E153:F153"/>
    <mergeCell ref="E154:F154"/>
    <mergeCell ref="E151:F151"/>
    <mergeCell ref="E33:F33"/>
    <mergeCell ref="E148:F148"/>
    <mergeCell ref="E149:F149"/>
    <mergeCell ref="E150:F150"/>
    <mergeCell ref="E17:F17"/>
    <mergeCell ref="E18:F18"/>
    <mergeCell ref="P8:Q8"/>
    <mergeCell ref="E36:F36"/>
    <mergeCell ref="E37:F37"/>
    <mergeCell ref="E38:F38"/>
    <mergeCell ref="E24:F24"/>
    <mergeCell ref="E25:F25"/>
    <mergeCell ref="E23:F23"/>
    <mergeCell ref="E10:Q10"/>
    <mergeCell ref="E34:F34"/>
    <mergeCell ref="E35:F35"/>
    <mergeCell ref="E16:F16"/>
    <mergeCell ref="E21:F21"/>
    <mergeCell ref="E22:F22"/>
    <mergeCell ref="E19:F19"/>
    <mergeCell ref="E20:F20"/>
    <mergeCell ref="H8:N8"/>
    <mergeCell ref="B2:E5"/>
    <mergeCell ref="B6:Q6"/>
    <mergeCell ref="N7:O7"/>
    <mergeCell ref="D7:M7"/>
    <mergeCell ref="P2:Q2"/>
    <mergeCell ref="P5:Q5"/>
    <mergeCell ref="F2:N3"/>
    <mergeCell ref="F4:N4"/>
    <mergeCell ref="F5:N5"/>
    <mergeCell ref="P3:Q3"/>
    <mergeCell ref="P4:Q4"/>
    <mergeCell ref="B7:C7"/>
    <mergeCell ref="P7:Q7"/>
  </mergeCells>
  <dataValidations count="1">
    <dataValidation type="list" allowBlank="1" showInputMessage="1" showErrorMessage="1" sqref="I13:I150" xr:uid="{00000000-0002-0000-0300-000000000000}">
      <formula1>#REF!</formula1>
    </dataValidation>
  </dataValidations>
  <pageMargins left="3.937007874015748E-2" right="3.937007874015748E-2" top="0.55118110236220474" bottom="0.55118110236220474" header="0.31496062992125984" footer="0.31496062992125984"/>
  <pageSetup paperSize="206" fitToWidth="9" fitToHeight="9" orientation="landscape" r:id="rId1"/>
  <rowBreaks count="1" manualBreakCount="1">
    <brk id="1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1000000}">
          <x14:formula1>
            <xm:f>Datos!#REF!</xm:f>
          </x14:formula1>
          <xm:sqref>N38:N147 N152:N155 N18:N21 N27:N32</xm:sqref>
        </x14:dataValidation>
        <x14:dataValidation type="list" allowBlank="1" showInputMessage="1" showErrorMessage="1" xr:uid="{00000000-0002-0000-0300-000002000000}">
          <x14:formula1>
            <xm:f>Datos!$G$2:$G$11</xm:f>
          </x14:formula1>
          <xm:sqref>P7:Q7</xm:sqref>
        </x14:dataValidation>
        <x14:dataValidation type="list" allowBlank="1" showInputMessage="1" showErrorMessage="1" xr:uid="{00000000-0002-0000-0300-000003000000}">
          <x14:formula1>
            <xm:f>Datos!$B$2:$B$19</xm:f>
          </x14:formula1>
          <xm:sqref>I151:I155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AL172"/>
  <sheetViews>
    <sheetView view="pageBreakPreview" zoomScaleSheetLayoutView="100" workbookViewId="0">
      <selection activeCell="F5" sqref="F5:L5"/>
    </sheetView>
  </sheetViews>
  <sheetFormatPr baseColWidth="10" defaultColWidth="0" defaultRowHeight="0" customHeight="1" zeroHeight="1" x14ac:dyDescent="0.25"/>
  <cols>
    <col min="1" max="1" width="1.140625" style="41" customWidth="1"/>
    <col min="2" max="2" width="3.5703125" style="41" customWidth="1"/>
    <col min="3" max="3" width="9" style="41" customWidth="1"/>
    <col min="4" max="4" width="11.7109375" style="41" customWidth="1"/>
    <col min="5" max="6" width="15.140625" style="41" customWidth="1"/>
    <col min="7" max="7" width="14.5703125" style="41" customWidth="1"/>
    <col min="8" max="8" width="10.42578125" style="41" customWidth="1"/>
    <col min="9" max="9" width="13.7109375" style="132" customWidth="1"/>
    <col min="10" max="10" width="11.5703125" style="132" customWidth="1"/>
    <col min="11" max="11" width="5.42578125" style="132" customWidth="1"/>
    <col min="12" max="12" width="6.5703125" style="132" customWidth="1"/>
    <col min="13" max="13" width="11" style="132" customWidth="1"/>
    <col min="14" max="14" width="9.28515625" style="132" customWidth="1"/>
    <col min="15" max="15" width="12.42578125" style="132" customWidth="1"/>
    <col min="16" max="16" width="2.28515625" style="41" customWidth="1"/>
    <col min="17" max="16384" width="11.42578125" style="41" hidden="1"/>
  </cols>
  <sheetData>
    <row r="1" spans="1:38" ht="5.25" customHeight="1" x14ac:dyDescent="0.25">
      <c r="A1" s="50"/>
      <c r="B1" s="48"/>
      <c r="C1" s="48"/>
      <c r="D1" s="48"/>
      <c r="E1" s="48"/>
      <c r="F1" s="48"/>
      <c r="G1" s="48"/>
      <c r="H1" s="48"/>
      <c r="I1" s="49"/>
      <c r="J1" s="49"/>
      <c r="K1" s="49"/>
      <c r="L1" s="49"/>
      <c r="M1" s="49"/>
      <c r="N1" s="49"/>
      <c r="O1" s="49"/>
      <c r="P1" s="47"/>
    </row>
    <row r="2" spans="1:38" ht="17.25" customHeight="1" x14ac:dyDescent="0.25">
      <c r="A2" s="46"/>
      <c r="B2" s="734"/>
      <c r="C2" s="734"/>
      <c r="D2" s="734"/>
      <c r="E2" s="734"/>
      <c r="F2" s="554" t="s">
        <v>0</v>
      </c>
      <c r="G2" s="554"/>
      <c r="H2" s="554"/>
      <c r="I2" s="554"/>
      <c r="J2" s="554"/>
      <c r="K2" s="554"/>
      <c r="L2" s="554"/>
      <c r="M2" s="421" t="s">
        <v>63</v>
      </c>
      <c r="N2" s="727">
        <f>Datos!I2</f>
        <v>44928</v>
      </c>
      <c r="O2" s="727"/>
      <c r="P2" s="44"/>
    </row>
    <row r="3" spans="1:38" ht="17.25" customHeight="1" x14ac:dyDescent="0.25">
      <c r="A3" s="46"/>
      <c r="B3" s="734"/>
      <c r="C3" s="734"/>
      <c r="D3" s="734"/>
      <c r="E3" s="734"/>
      <c r="F3" s="554"/>
      <c r="G3" s="554"/>
      <c r="H3" s="554"/>
      <c r="I3" s="554"/>
      <c r="J3" s="554"/>
      <c r="K3" s="554"/>
      <c r="L3" s="554"/>
      <c r="M3" s="421" t="s">
        <v>62</v>
      </c>
      <c r="N3" s="728" t="s">
        <v>456</v>
      </c>
      <c r="O3" s="728"/>
      <c r="P3" s="44"/>
    </row>
    <row r="4" spans="1:38" ht="17.25" customHeight="1" x14ac:dyDescent="0.25">
      <c r="A4" s="46"/>
      <c r="B4" s="734"/>
      <c r="C4" s="734"/>
      <c r="D4" s="734"/>
      <c r="E4" s="734"/>
      <c r="F4" s="555" t="str">
        <f>'ÍNDICE 00'!C8</f>
        <v>LISTA DE ASIGNACIONES PARA TRASPASOS DE PUESTOS A OTRAS UNIDADES O INSTITUCIONES</v>
      </c>
      <c r="G4" s="555"/>
      <c r="H4" s="555"/>
      <c r="I4" s="555"/>
      <c r="J4" s="555"/>
      <c r="K4" s="555"/>
      <c r="L4" s="555"/>
      <c r="M4" s="421" t="s">
        <v>61</v>
      </c>
      <c r="N4" s="729" t="s">
        <v>405</v>
      </c>
      <c r="O4" s="729"/>
      <c r="P4" s="44"/>
    </row>
    <row r="5" spans="1:38" ht="17.25" customHeight="1" x14ac:dyDescent="0.25">
      <c r="A5" s="46"/>
      <c r="B5" s="734"/>
      <c r="C5" s="734"/>
      <c r="D5" s="734"/>
      <c r="E5" s="734"/>
      <c r="F5" s="735" t="s">
        <v>439</v>
      </c>
      <c r="G5" s="735"/>
      <c r="H5" s="735"/>
      <c r="I5" s="735"/>
      <c r="J5" s="735"/>
      <c r="K5" s="735"/>
      <c r="L5" s="735"/>
      <c r="M5" s="421" t="s">
        <v>60</v>
      </c>
      <c r="N5" s="730" t="str">
        <f>'ÍNDICE 00'!I8</f>
        <v>PRO-MDT-PTH-01 FOR 07 EXT</v>
      </c>
      <c r="O5" s="730"/>
      <c r="P5" s="44"/>
    </row>
    <row r="6" spans="1:38" ht="9.9499999999999993" customHeight="1" x14ac:dyDescent="0.25">
      <c r="A6" s="46"/>
      <c r="B6" s="259"/>
      <c r="C6" s="259"/>
      <c r="D6" s="259"/>
      <c r="E6" s="419"/>
      <c r="F6" s="419"/>
      <c r="G6" s="419"/>
      <c r="H6" s="419"/>
      <c r="I6" s="419"/>
      <c r="J6" s="419"/>
      <c r="K6" s="419"/>
      <c r="L6" s="419"/>
      <c r="M6" s="419"/>
      <c r="N6" s="420"/>
      <c r="O6" s="420"/>
      <c r="P6" s="44"/>
    </row>
    <row r="7" spans="1:38" s="40" customFormat="1" ht="15.75" customHeight="1" x14ac:dyDescent="0.25">
      <c r="A7" s="3"/>
      <c r="B7" s="565" t="s">
        <v>56</v>
      </c>
      <c r="C7" s="566"/>
      <c r="D7" s="566"/>
      <c r="E7" s="566"/>
      <c r="F7" s="563"/>
      <c r="G7" s="563"/>
      <c r="H7" s="563"/>
      <c r="I7" s="563"/>
      <c r="J7" s="563"/>
      <c r="K7" s="563"/>
      <c r="L7" s="566" t="s">
        <v>79</v>
      </c>
      <c r="M7" s="566"/>
      <c r="N7" s="563" t="s">
        <v>404</v>
      </c>
      <c r="O7" s="564"/>
      <c r="P7" s="43"/>
      <c r="Q7" s="41"/>
      <c r="R7" s="41"/>
      <c r="S7" s="45"/>
      <c r="T7" s="41"/>
      <c r="U7" s="56"/>
      <c r="V7" s="41"/>
      <c r="W7" s="45"/>
      <c r="X7" s="41"/>
      <c r="Y7" s="56"/>
      <c r="Z7" s="41"/>
      <c r="AA7" s="45"/>
      <c r="AB7" s="41"/>
      <c r="AC7" s="56"/>
      <c r="AD7" s="41"/>
      <c r="AE7" s="45"/>
      <c r="AF7" s="41"/>
      <c r="AG7" s="56"/>
      <c r="AH7" s="41"/>
      <c r="AI7" s="45"/>
      <c r="AJ7" s="41"/>
      <c r="AK7" s="56"/>
      <c r="AL7" s="41"/>
    </row>
    <row r="8" spans="1:38" s="40" customFormat="1" ht="18.75" customHeight="1" x14ac:dyDescent="0.25">
      <c r="A8" s="3"/>
      <c r="B8" s="578" t="s">
        <v>188</v>
      </c>
      <c r="C8" s="579"/>
      <c r="D8" s="579"/>
      <c r="E8" s="579"/>
      <c r="F8" s="736"/>
      <c r="G8" s="736"/>
      <c r="H8" s="736"/>
      <c r="I8" s="736"/>
      <c r="J8" s="736"/>
      <c r="K8" s="736"/>
      <c r="L8" s="580" t="s">
        <v>99</v>
      </c>
      <c r="M8" s="580"/>
      <c r="N8" s="587"/>
      <c r="O8" s="588"/>
      <c r="P8" s="43"/>
      <c r="Q8" s="41"/>
      <c r="R8" s="41"/>
      <c r="S8" s="45"/>
      <c r="T8" s="41"/>
      <c r="U8" s="56"/>
      <c r="V8" s="41"/>
      <c r="W8" s="45"/>
      <c r="X8" s="41"/>
      <c r="Y8" s="56"/>
      <c r="Z8" s="41"/>
      <c r="AA8" s="45"/>
      <c r="AB8" s="41"/>
      <c r="AC8" s="56"/>
      <c r="AD8" s="41"/>
      <c r="AE8" s="45"/>
      <c r="AF8" s="41"/>
      <c r="AG8" s="56"/>
      <c r="AH8" s="41"/>
      <c r="AI8" s="45"/>
      <c r="AJ8" s="41"/>
      <c r="AK8" s="56"/>
    </row>
    <row r="9" spans="1:38" ht="9.9499999999999993" customHeight="1" x14ac:dyDescent="0.25">
      <c r="A9" s="46"/>
      <c r="H9" s="41" t="s">
        <v>184</v>
      </c>
      <c r="I9" s="41" t="s">
        <v>184</v>
      </c>
      <c r="J9" s="41" t="s">
        <v>184</v>
      </c>
      <c r="K9" s="41"/>
      <c r="L9" s="41"/>
      <c r="M9" s="41"/>
      <c r="N9" s="41"/>
      <c r="O9" s="41"/>
      <c r="P9" s="44"/>
    </row>
    <row r="10" spans="1:38" ht="16.5" customHeight="1" x14ac:dyDescent="0.25">
      <c r="A10" s="46"/>
      <c r="B10" s="719" t="s">
        <v>57</v>
      </c>
      <c r="C10" s="719"/>
      <c r="D10" s="719"/>
      <c r="E10" s="731"/>
      <c r="F10" s="732"/>
      <c r="G10" s="732"/>
      <c r="H10" s="732"/>
      <c r="I10" s="732"/>
      <c r="J10" s="732"/>
      <c r="K10" s="732"/>
      <c r="L10" s="732"/>
      <c r="M10" s="732"/>
      <c r="N10" s="732"/>
      <c r="O10" s="733"/>
      <c r="P10" s="44"/>
    </row>
    <row r="11" spans="1:38" ht="30" customHeight="1" x14ac:dyDescent="0.25">
      <c r="A11" s="46"/>
      <c r="B11" s="124" t="s">
        <v>106</v>
      </c>
      <c r="C11" s="713" t="s">
        <v>9</v>
      </c>
      <c r="D11" s="714"/>
      <c r="E11" s="257" t="s">
        <v>6</v>
      </c>
      <c r="F11" s="257" t="s">
        <v>2</v>
      </c>
      <c r="G11" s="257" t="s">
        <v>58</v>
      </c>
      <c r="H11" s="257" t="s">
        <v>8</v>
      </c>
      <c r="I11" s="257" t="s">
        <v>3</v>
      </c>
      <c r="J11" s="257" t="s">
        <v>7</v>
      </c>
      <c r="K11" s="257" t="s">
        <v>118</v>
      </c>
      <c r="L11" s="257" t="s">
        <v>11</v>
      </c>
      <c r="M11" s="257" t="s">
        <v>59</v>
      </c>
      <c r="N11" s="724" t="s">
        <v>66</v>
      </c>
      <c r="O11" s="724"/>
      <c r="P11" s="44"/>
      <c r="Q11" s="256" t="s">
        <v>254</v>
      </c>
    </row>
    <row r="12" spans="1:38" ht="20.25" customHeight="1" x14ac:dyDescent="0.25">
      <c r="A12" s="46"/>
      <c r="B12" s="150"/>
      <c r="C12" s="725"/>
      <c r="D12" s="726"/>
      <c r="E12" s="327"/>
      <c r="F12" s="255"/>
      <c r="G12" s="255"/>
      <c r="H12" s="255"/>
      <c r="I12" s="165"/>
      <c r="J12" s="256"/>
      <c r="K12" s="352"/>
      <c r="L12" s="472"/>
      <c r="M12" s="243" t="s">
        <v>462</v>
      </c>
      <c r="N12" s="723"/>
      <c r="O12" s="723"/>
      <c r="P12" s="44"/>
      <c r="Q12" s="256" t="s">
        <v>234</v>
      </c>
    </row>
    <row r="13" spans="1:38" ht="20.25" customHeight="1" x14ac:dyDescent="0.25">
      <c r="A13" s="46"/>
      <c r="B13" s="150"/>
      <c r="C13" s="725"/>
      <c r="D13" s="726"/>
      <c r="E13" s="327"/>
      <c r="F13" s="255"/>
      <c r="G13" s="255"/>
      <c r="H13" s="255"/>
      <c r="I13" s="165"/>
      <c r="J13" s="256"/>
      <c r="K13" s="352"/>
      <c r="L13" s="472"/>
      <c r="M13" s="243" t="s">
        <v>463</v>
      </c>
      <c r="N13" s="723"/>
      <c r="O13" s="723"/>
      <c r="P13" s="44"/>
      <c r="Q13" s="256" t="s">
        <v>197</v>
      </c>
    </row>
    <row r="14" spans="1:38" ht="20.25" customHeight="1" x14ac:dyDescent="0.25">
      <c r="A14" s="46"/>
      <c r="B14" s="150"/>
      <c r="C14" s="725"/>
      <c r="D14" s="726"/>
      <c r="E14" s="327"/>
      <c r="F14" s="255"/>
      <c r="G14" s="255"/>
      <c r="H14" s="255"/>
      <c r="I14" s="165"/>
      <c r="J14" s="256"/>
      <c r="K14" s="352"/>
      <c r="L14" s="472"/>
      <c r="M14" s="243"/>
      <c r="N14" s="723"/>
      <c r="O14" s="723"/>
      <c r="P14" s="44"/>
      <c r="Q14" s="256" t="s">
        <v>235</v>
      </c>
    </row>
    <row r="15" spans="1:38" ht="20.25" customHeight="1" x14ac:dyDescent="0.25">
      <c r="A15" s="46"/>
      <c r="B15" s="150"/>
      <c r="C15" s="725"/>
      <c r="D15" s="726"/>
      <c r="E15" s="327"/>
      <c r="F15" s="255"/>
      <c r="G15" s="255"/>
      <c r="H15" s="255"/>
      <c r="I15" s="165"/>
      <c r="J15" s="256"/>
      <c r="K15" s="352"/>
      <c r="L15" s="472"/>
      <c r="M15" s="243"/>
      <c r="N15" s="723"/>
      <c r="O15" s="723"/>
      <c r="P15" s="44"/>
      <c r="Q15" s="256" t="s">
        <v>21</v>
      </c>
    </row>
    <row r="16" spans="1:38" ht="20.25" customHeight="1" x14ac:dyDescent="0.25">
      <c r="A16" s="46"/>
      <c r="B16" s="150"/>
      <c r="C16" s="725"/>
      <c r="D16" s="726"/>
      <c r="E16" s="327"/>
      <c r="F16" s="255"/>
      <c r="G16" s="255"/>
      <c r="H16" s="255"/>
      <c r="I16" s="165"/>
      <c r="J16" s="256"/>
      <c r="K16" s="352"/>
      <c r="L16" s="472"/>
      <c r="M16" s="243"/>
      <c r="N16" s="723"/>
      <c r="O16" s="723"/>
      <c r="P16" s="44"/>
      <c r="Q16" s="256" t="s">
        <v>20</v>
      </c>
    </row>
    <row r="17" spans="1:17" ht="20.25" customHeight="1" x14ac:dyDescent="0.25">
      <c r="A17" s="46"/>
      <c r="B17" s="150"/>
      <c r="C17" s="725"/>
      <c r="D17" s="726"/>
      <c r="E17" s="327"/>
      <c r="F17" s="255"/>
      <c r="G17" s="255"/>
      <c r="H17" s="255"/>
      <c r="I17" s="165"/>
      <c r="J17" s="256"/>
      <c r="K17" s="352"/>
      <c r="L17" s="472"/>
      <c r="M17" s="243"/>
      <c r="N17" s="723"/>
      <c r="O17" s="723"/>
      <c r="P17" s="44"/>
      <c r="Q17" s="256" t="s">
        <v>19</v>
      </c>
    </row>
    <row r="18" spans="1:17" ht="20.25" customHeight="1" x14ac:dyDescent="0.25">
      <c r="A18" s="46"/>
      <c r="B18" s="150"/>
      <c r="C18" s="725"/>
      <c r="D18" s="726"/>
      <c r="E18" s="327"/>
      <c r="F18" s="255"/>
      <c r="G18" s="255"/>
      <c r="H18" s="255"/>
      <c r="I18" s="165"/>
      <c r="J18" s="256"/>
      <c r="K18" s="352"/>
      <c r="L18" s="472"/>
      <c r="M18" s="243"/>
      <c r="N18" s="723"/>
      <c r="O18" s="723"/>
      <c r="P18" s="44"/>
      <c r="Q18" s="256" t="s">
        <v>154</v>
      </c>
    </row>
    <row r="19" spans="1:17" ht="20.25" customHeight="1" x14ac:dyDescent="0.25">
      <c r="A19" s="46"/>
      <c r="B19" s="150"/>
      <c r="C19" s="725"/>
      <c r="D19" s="726"/>
      <c r="E19" s="327"/>
      <c r="F19" s="255"/>
      <c r="G19" s="255"/>
      <c r="H19" s="255"/>
      <c r="I19" s="165"/>
      <c r="J19" s="256"/>
      <c r="K19" s="352"/>
      <c r="L19" s="472"/>
      <c r="M19" s="243"/>
      <c r="N19" s="723"/>
      <c r="O19" s="723"/>
      <c r="P19" s="44"/>
    </row>
    <row r="20" spans="1:17" ht="20.25" customHeight="1" x14ac:dyDescent="0.25">
      <c r="A20" s="46"/>
      <c r="B20" s="150"/>
      <c r="C20" s="725"/>
      <c r="D20" s="726"/>
      <c r="E20" s="327"/>
      <c r="F20" s="255"/>
      <c r="G20" s="255"/>
      <c r="H20" s="255"/>
      <c r="I20" s="165"/>
      <c r="J20" s="256"/>
      <c r="K20" s="352"/>
      <c r="L20" s="472"/>
      <c r="M20" s="243"/>
      <c r="N20" s="723"/>
      <c r="O20" s="723"/>
      <c r="P20" s="44"/>
    </row>
    <row r="21" spans="1:17" ht="20.25" customHeight="1" x14ac:dyDescent="0.25">
      <c r="A21" s="46"/>
      <c r="B21" s="150"/>
      <c r="C21" s="725"/>
      <c r="D21" s="726"/>
      <c r="E21" s="327"/>
      <c r="F21" s="255"/>
      <c r="G21" s="255"/>
      <c r="H21" s="255"/>
      <c r="I21" s="165"/>
      <c r="J21" s="256"/>
      <c r="K21" s="352"/>
      <c r="L21" s="472"/>
      <c r="M21" s="243"/>
      <c r="N21" s="723"/>
      <c r="O21" s="723"/>
      <c r="P21" s="44"/>
    </row>
    <row r="22" spans="1:17" ht="20.25" customHeight="1" x14ac:dyDescent="0.25">
      <c r="A22" s="46"/>
      <c r="B22" s="150"/>
      <c r="C22" s="725"/>
      <c r="D22" s="726"/>
      <c r="E22" s="327"/>
      <c r="F22" s="255"/>
      <c r="G22" s="255"/>
      <c r="H22" s="255"/>
      <c r="I22" s="165"/>
      <c r="J22" s="256"/>
      <c r="K22" s="352"/>
      <c r="L22" s="472"/>
      <c r="M22" s="243"/>
      <c r="N22" s="723"/>
      <c r="O22" s="723"/>
      <c r="P22" s="44"/>
    </row>
    <row r="23" spans="1:17" ht="20.25" customHeight="1" x14ac:dyDescent="0.25">
      <c r="A23" s="46"/>
      <c r="B23" s="150"/>
      <c r="C23" s="725"/>
      <c r="D23" s="726"/>
      <c r="E23" s="327"/>
      <c r="F23" s="255"/>
      <c r="G23" s="255"/>
      <c r="H23" s="255"/>
      <c r="I23" s="165"/>
      <c r="J23" s="256"/>
      <c r="K23" s="352"/>
      <c r="L23" s="472"/>
      <c r="M23" s="243"/>
      <c r="N23" s="723"/>
      <c r="O23" s="723"/>
      <c r="P23" s="44"/>
    </row>
    <row r="24" spans="1:17" ht="20.25" customHeight="1" x14ac:dyDescent="0.25">
      <c r="A24" s="46"/>
      <c r="B24" s="150"/>
      <c r="C24" s="725"/>
      <c r="D24" s="726"/>
      <c r="E24" s="327"/>
      <c r="F24" s="255"/>
      <c r="G24" s="255"/>
      <c r="H24" s="255"/>
      <c r="I24" s="165"/>
      <c r="J24" s="256"/>
      <c r="K24" s="352"/>
      <c r="L24" s="472"/>
      <c r="M24" s="243"/>
      <c r="N24" s="723"/>
      <c r="O24" s="723"/>
      <c r="P24" s="44"/>
    </row>
    <row r="25" spans="1:17" ht="20.25" customHeight="1" x14ac:dyDescent="0.25">
      <c r="A25" s="46"/>
      <c r="B25" s="150"/>
      <c r="C25" s="725"/>
      <c r="D25" s="726"/>
      <c r="E25" s="327"/>
      <c r="F25" s="255"/>
      <c r="G25" s="255"/>
      <c r="H25" s="255"/>
      <c r="I25" s="165"/>
      <c r="J25" s="256"/>
      <c r="K25" s="352"/>
      <c r="L25" s="472"/>
      <c r="M25" s="243"/>
      <c r="N25" s="723"/>
      <c r="O25" s="723"/>
      <c r="P25" s="44"/>
    </row>
    <row r="26" spans="1:17" ht="20.25" customHeight="1" x14ac:dyDescent="0.25">
      <c r="A26" s="46"/>
      <c r="B26" s="150"/>
      <c r="C26" s="725"/>
      <c r="D26" s="726"/>
      <c r="E26" s="327"/>
      <c r="F26" s="255"/>
      <c r="G26" s="255"/>
      <c r="H26" s="255"/>
      <c r="I26" s="165"/>
      <c r="J26" s="256"/>
      <c r="K26" s="352"/>
      <c r="L26" s="472"/>
      <c r="M26" s="243"/>
      <c r="N26" s="723"/>
      <c r="O26" s="723"/>
      <c r="P26" s="44"/>
    </row>
    <row r="27" spans="1:17" ht="20.25" customHeight="1" x14ac:dyDescent="0.25">
      <c r="A27" s="46"/>
      <c r="B27" s="150"/>
      <c r="C27" s="725"/>
      <c r="D27" s="726"/>
      <c r="E27" s="327"/>
      <c r="F27" s="255"/>
      <c r="G27" s="255"/>
      <c r="H27" s="255"/>
      <c r="I27" s="165"/>
      <c r="J27" s="256"/>
      <c r="K27" s="352"/>
      <c r="L27" s="472"/>
      <c r="M27" s="243"/>
      <c r="N27" s="723"/>
      <c r="O27" s="723"/>
      <c r="P27" s="44"/>
    </row>
    <row r="28" spans="1:17" ht="20.25" customHeight="1" x14ac:dyDescent="0.25">
      <c r="A28" s="46"/>
      <c r="B28" s="150"/>
      <c r="C28" s="725"/>
      <c r="D28" s="726"/>
      <c r="E28" s="327"/>
      <c r="F28" s="255"/>
      <c r="G28" s="255"/>
      <c r="H28" s="255"/>
      <c r="I28" s="165"/>
      <c r="J28" s="256"/>
      <c r="K28" s="352"/>
      <c r="L28" s="472"/>
      <c r="M28" s="243"/>
      <c r="N28" s="723"/>
      <c r="O28" s="723"/>
      <c r="P28" s="44"/>
    </row>
    <row r="29" spans="1:17" ht="20.25" customHeight="1" x14ac:dyDescent="0.25">
      <c r="A29" s="46"/>
      <c r="B29" s="150"/>
      <c r="C29" s="725"/>
      <c r="D29" s="726"/>
      <c r="E29" s="327"/>
      <c r="F29" s="255"/>
      <c r="G29" s="255"/>
      <c r="H29" s="255"/>
      <c r="I29" s="165"/>
      <c r="J29" s="256"/>
      <c r="K29" s="352"/>
      <c r="L29" s="472"/>
      <c r="M29" s="243"/>
      <c r="N29" s="723"/>
      <c r="O29" s="723"/>
      <c r="P29" s="44"/>
    </row>
    <row r="30" spans="1:17" ht="20.25" customHeight="1" x14ac:dyDescent="0.25">
      <c r="A30" s="46"/>
      <c r="B30" s="150"/>
      <c r="C30" s="725"/>
      <c r="D30" s="726"/>
      <c r="E30" s="327"/>
      <c r="F30" s="255"/>
      <c r="G30" s="255"/>
      <c r="H30" s="255"/>
      <c r="I30" s="165"/>
      <c r="J30" s="256"/>
      <c r="K30" s="352"/>
      <c r="L30" s="472"/>
      <c r="M30" s="243"/>
      <c r="N30" s="723"/>
      <c r="O30" s="723"/>
      <c r="P30" s="44"/>
    </row>
    <row r="31" spans="1:17" ht="20.25" customHeight="1" x14ac:dyDescent="0.25">
      <c r="A31" s="46"/>
      <c r="B31" s="150"/>
      <c r="C31" s="725"/>
      <c r="D31" s="726"/>
      <c r="E31" s="327"/>
      <c r="F31" s="255"/>
      <c r="G31" s="255"/>
      <c r="H31" s="255"/>
      <c r="I31" s="165"/>
      <c r="J31" s="256"/>
      <c r="K31" s="352"/>
      <c r="L31" s="472"/>
      <c r="M31" s="243"/>
      <c r="N31" s="723"/>
      <c r="O31" s="723"/>
      <c r="P31" s="44"/>
    </row>
    <row r="32" spans="1:17" ht="20.25" customHeight="1" x14ac:dyDescent="0.25">
      <c r="A32" s="46"/>
      <c r="B32" s="150"/>
      <c r="C32" s="725"/>
      <c r="D32" s="726"/>
      <c r="E32" s="327"/>
      <c r="F32" s="255"/>
      <c r="G32" s="255"/>
      <c r="H32" s="255"/>
      <c r="I32" s="165"/>
      <c r="J32" s="256"/>
      <c r="K32" s="352"/>
      <c r="L32" s="472"/>
      <c r="M32" s="243"/>
      <c r="N32" s="723"/>
      <c r="O32" s="723"/>
      <c r="P32" s="44"/>
    </row>
    <row r="33" spans="1:16" ht="20.25" customHeight="1" x14ac:dyDescent="0.25">
      <c r="A33" s="46"/>
      <c r="B33" s="150"/>
      <c r="C33" s="725"/>
      <c r="D33" s="726"/>
      <c r="E33" s="327"/>
      <c r="F33" s="255"/>
      <c r="G33" s="255"/>
      <c r="H33" s="255"/>
      <c r="I33" s="165"/>
      <c r="J33" s="256"/>
      <c r="K33" s="352"/>
      <c r="L33" s="472"/>
      <c r="M33" s="243"/>
      <c r="N33" s="723"/>
      <c r="O33" s="723"/>
      <c r="P33" s="44"/>
    </row>
    <row r="34" spans="1:16" ht="20.25" customHeight="1" x14ac:dyDescent="0.25">
      <c r="A34" s="46"/>
      <c r="B34" s="150"/>
      <c r="C34" s="725"/>
      <c r="D34" s="726"/>
      <c r="E34" s="327"/>
      <c r="F34" s="255"/>
      <c r="G34" s="255"/>
      <c r="H34" s="255"/>
      <c r="I34" s="165"/>
      <c r="J34" s="256"/>
      <c r="K34" s="352"/>
      <c r="L34" s="472"/>
      <c r="M34" s="243"/>
      <c r="N34" s="723"/>
      <c r="O34" s="723"/>
      <c r="P34" s="44"/>
    </row>
    <row r="35" spans="1:16" ht="20.25" customHeight="1" x14ac:dyDescent="0.25">
      <c r="A35" s="46"/>
      <c r="B35" s="150"/>
      <c r="C35" s="725"/>
      <c r="D35" s="726"/>
      <c r="E35" s="327"/>
      <c r="F35" s="255"/>
      <c r="G35" s="255"/>
      <c r="H35" s="255"/>
      <c r="I35" s="165"/>
      <c r="J35" s="256"/>
      <c r="K35" s="352"/>
      <c r="L35" s="472"/>
      <c r="M35" s="243"/>
      <c r="N35" s="723"/>
      <c r="O35" s="723"/>
      <c r="P35" s="44"/>
    </row>
    <row r="36" spans="1:16" ht="20.25" customHeight="1" x14ac:dyDescent="0.25">
      <c r="A36" s="46"/>
      <c r="B36" s="150"/>
      <c r="C36" s="725"/>
      <c r="D36" s="726"/>
      <c r="E36" s="327"/>
      <c r="F36" s="255"/>
      <c r="G36" s="255"/>
      <c r="H36" s="255"/>
      <c r="I36" s="165"/>
      <c r="J36" s="256"/>
      <c r="K36" s="352"/>
      <c r="L36" s="472"/>
      <c r="M36" s="243"/>
      <c r="N36" s="723"/>
      <c r="O36" s="723"/>
      <c r="P36" s="44"/>
    </row>
    <row r="37" spans="1:16" ht="20.25" customHeight="1" x14ac:dyDescent="0.25">
      <c r="A37" s="46"/>
      <c r="B37" s="150"/>
      <c r="C37" s="725"/>
      <c r="D37" s="726"/>
      <c r="E37" s="327"/>
      <c r="F37" s="255"/>
      <c r="G37" s="255"/>
      <c r="H37" s="255"/>
      <c r="I37" s="165"/>
      <c r="J37" s="256"/>
      <c r="K37" s="352"/>
      <c r="L37" s="472"/>
      <c r="M37" s="243"/>
      <c r="N37" s="723"/>
      <c r="O37" s="723"/>
      <c r="P37" s="44"/>
    </row>
    <row r="38" spans="1:16" ht="20.25" customHeight="1" x14ac:dyDescent="0.25">
      <c r="A38" s="46"/>
      <c r="B38" s="150"/>
      <c r="C38" s="725"/>
      <c r="D38" s="726"/>
      <c r="E38" s="327"/>
      <c r="F38" s="255"/>
      <c r="G38" s="255"/>
      <c r="H38" s="255"/>
      <c r="I38" s="165"/>
      <c r="J38" s="256"/>
      <c r="K38" s="352"/>
      <c r="L38" s="472"/>
      <c r="M38" s="243"/>
      <c r="N38" s="723"/>
      <c r="O38" s="723"/>
      <c r="P38" s="44"/>
    </row>
    <row r="39" spans="1:16" ht="20.25" customHeight="1" x14ac:dyDescent="0.25">
      <c r="A39" s="46"/>
      <c r="B39" s="150"/>
      <c r="C39" s="725"/>
      <c r="D39" s="726"/>
      <c r="E39" s="327"/>
      <c r="F39" s="255"/>
      <c r="G39" s="255"/>
      <c r="H39" s="255"/>
      <c r="I39" s="165"/>
      <c r="J39" s="256"/>
      <c r="K39" s="352"/>
      <c r="L39" s="472"/>
      <c r="M39" s="243"/>
      <c r="N39" s="723"/>
      <c r="O39" s="723"/>
      <c r="P39" s="44"/>
    </row>
    <row r="40" spans="1:16" ht="20.25" customHeight="1" x14ac:dyDescent="0.25">
      <c r="A40" s="46"/>
      <c r="B40" s="150"/>
      <c r="C40" s="725"/>
      <c r="D40" s="726"/>
      <c r="E40" s="327"/>
      <c r="F40" s="255"/>
      <c r="G40" s="255"/>
      <c r="H40" s="255"/>
      <c r="I40" s="165"/>
      <c r="J40" s="256"/>
      <c r="K40" s="352"/>
      <c r="L40" s="472"/>
      <c r="M40" s="243"/>
      <c r="N40" s="723"/>
      <c r="O40" s="723"/>
      <c r="P40" s="44"/>
    </row>
    <row r="41" spans="1:16" ht="20.25" customHeight="1" x14ac:dyDescent="0.25">
      <c r="A41" s="46"/>
      <c r="B41" s="150"/>
      <c r="C41" s="725"/>
      <c r="D41" s="726"/>
      <c r="E41" s="327"/>
      <c r="F41" s="255"/>
      <c r="G41" s="255"/>
      <c r="H41" s="255"/>
      <c r="I41" s="165"/>
      <c r="J41" s="256"/>
      <c r="K41" s="352"/>
      <c r="L41" s="472"/>
      <c r="M41" s="243"/>
      <c r="N41" s="723"/>
      <c r="O41" s="723"/>
      <c r="P41" s="44"/>
    </row>
    <row r="42" spans="1:16" ht="20.25" customHeight="1" x14ac:dyDescent="0.25">
      <c r="A42" s="46"/>
      <c r="B42" s="150"/>
      <c r="C42" s="725"/>
      <c r="D42" s="726"/>
      <c r="E42" s="327"/>
      <c r="F42" s="255"/>
      <c r="G42" s="255"/>
      <c r="H42" s="255"/>
      <c r="I42" s="165"/>
      <c r="J42" s="256"/>
      <c r="K42" s="352"/>
      <c r="L42" s="472"/>
      <c r="M42" s="243"/>
      <c r="N42" s="723"/>
      <c r="O42" s="723"/>
      <c r="P42" s="44"/>
    </row>
    <row r="43" spans="1:16" ht="20.25" customHeight="1" x14ac:dyDescent="0.25">
      <c r="A43" s="46"/>
      <c r="B43" s="150"/>
      <c r="C43" s="725"/>
      <c r="D43" s="726"/>
      <c r="E43" s="327"/>
      <c r="F43" s="255"/>
      <c r="G43" s="255"/>
      <c r="H43" s="255"/>
      <c r="I43" s="165"/>
      <c r="J43" s="256"/>
      <c r="K43" s="352"/>
      <c r="L43" s="472"/>
      <c r="M43" s="243"/>
      <c r="N43" s="723"/>
      <c r="O43" s="723"/>
      <c r="P43" s="44"/>
    </row>
    <row r="44" spans="1:16" ht="20.25" customHeight="1" x14ac:dyDescent="0.25">
      <c r="A44" s="46"/>
      <c r="B44" s="150"/>
      <c r="C44" s="725"/>
      <c r="D44" s="726"/>
      <c r="E44" s="327"/>
      <c r="F44" s="255"/>
      <c r="G44" s="255"/>
      <c r="H44" s="255"/>
      <c r="I44" s="165"/>
      <c r="J44" s="256"/>
      <c r="K44" s="352"/>
      <c r="L44" s="472"/>
      <c r="M44" s="243"/>
      <c r="N44" s="723"/>
      <c r="O44" s="723"/>
      <c r="P44" s="44"/>
    </row>
    <row r="45" spans="1:16" ht="20.25" customHeight="1" x14ac:dyDescent="0.25">
      <c r="A45" s="46"/>
      <c r="B45" s="150"/>
      <c r="C45" s="725"/>
      <c r="D45" s="726"/>
      <c r="E45" s="327"/>
      <c r="F45" s="255"/>
      <c r="G45" s="255"/>
      <c r="H45" s="255"/>
      <c r="I45" s="165"/>
      <c r="J45" s="256"/>
      <c r="K45" s="352"/>
      <c r="L45" s="472"/>
      <c r="M45" s="243"/>
      <c r="N45" s="723"/>
      <c r="O45" s="723"/>
      <c r="P45" s="44"/>
    </row>
    <row r="46" spans="1:16" ht="20.25" customHeight="1" x14ac:dyDescent="0.25">
      <c r="A46" s="46"/>
      <c r="B46" s="150"/>
      <c r="C46" s="725"/>
      <c r="D46" s="726"/>
      <c r="E46" s="327"/>
      <c r="F46" s="255"/>
      <c r="G46" s="255"/>
      <c r="H46" s="255"/>
      <c r="I46" s="165"/>
      <c r="J46" s="256"/>
      <c r="K46" s="352"/>
      <c r="L46" s="472"/>
      <c r="M46" s="243"/>
      <c r="N46" s="723"/>
      <c r="O46" s="723"/>
      <c r="P46" s="44"/>
    </row>
    <row r="47" spans="1:16" ht="20.25" customHeight="1" x14ac:dyDescent="0.25">
      <c r="A47" s="46"/>
      <c r="B47" s="150"/>
      <c r="C47" s="725"/>
      <c r="D47" s="726"/>
      <c r="E47" s="327"/>
      <c r="F47" s="255"/>
      <c r="G47" s="255"/>
      <c r="H47" s="255"/>
      <c r="I47" s="165"/>
      <c r="J47" s="256"/>
      <c r="K47" s="352"/>
      <c r="L47" s="472"/>
      <c r="M47" s="243"/>
      <c r="N47" s="723"/>
      <c r="O47" s="723"/>
      <c r="P47" s="44"/>
    </row>
    <row r="48" spans="1:16" ht="20.25" customHeight="1" x14ac:dyDescent="0.25">
      <c r="A48" s="46"/>
      <c r="B48" s="150"/>
      <c r="C48" s="725"/>
      <c r="D48" s="726"/>
      <c r="E48" s="327"/>
      <c r="F48" s="255"/>
      <c r="G48" s="255"/>
      <c r="H48" s="255"/>
      <c r="I48" s="165"/>
      <c r="J48" s="256"/>
      <c r="K48" s="352"/>
      <c r="L48" s="472"/>
      <c r="M48" s="243"/>
      <c r="N48" s="723"/>
      <c r="O48" s="723"/>
      <c r="P48" s="44"/>
    </row>
    <row r="49" spans="1:16" ht="20.25" customHeight="1" x14ac:dyDescent="0.25">
      <c r="A49" s="46"/>
      <c r="B49" s="150"/>
      <c r="C49" s="725"/>
      <c r="D49" s="726"/>
      <c r="E49" s="327"/>
      <c r="F49" s="255"/>
      <c r="G49" s="255"/>
      <c r="H49" s="255"/>
      <c r="I49" s="165"/>
      <c r="J49" s="256"/>
      <c r="K49" s="352"/>
      <c r="L49" s="472"/>
      <c r="M49" s="243"/>
      <c r="N49" s="723"/>
      <c r="O49" s="723"/>
      <c r="P49" s="44"/>
    </row>
    <row r="50" spans="1:16" ht="20.25" customHeight="1" x14ac:dyDescent="0.25">
      <c r="A50" s="46"/>
      <c r="B50" s="150"/>
      <c r="C50" s="725"/>
      <c r="D50" s="726"/>
      <c r="E50" s="327"/>
      <c r="F50" s="255"/>
      <c r="G50" s="255"/>
      <c r="H50" s="255"/>
      <c r="I50" s="165"/>
      <c r="J50" s="256"/>
      <c r="K50" s="352"/>
      <c r="L50" s="472"/>
      <c r="M50" s="243"/>
      <c r="N50" s="723"/>
      <c r="O50" s="723"/>
      <c r="P50" s="44"/>
    </row>
    <row r="51" spans="1:16" ht="20.25" customHeight="1" x14ac:dyDescent="0.25">
      <c r="A51" s="46"/>
      <c r="B51" s="150"/>
      <c r="C51" s="725"/>
      <c r="D51" s="726"/>
      <c r="E51" s="327"/>
      <c r="F51" s="255"/>
      <c r="G51" s="255"/>
      <c r="H51" s="255"/>
      <c r="I51" s="165"/>
      <c r="J51" s="256"/>
      <c r="K51" s="352"/>
      <c r="L51" s="472"/>
      <c r="M51" s="243"/>
      <c r="N51" s="723"/>
      <c r="O51" s="723"/>
      <c r="P51" s="44"/>
    </row>
    <row r="52" spans="1:16" ht="20.25" customHeight="1" x14ac:dyDescent="0.25">
      <c r="A52" s="46"/>
      <c r="B52" s="150"/>
      <c r="C52" s="725"/>
      <c r="D52" s="726"/>
      <c r="E52" s="327"/>
      <c r="F52" s="255"/>
      <c r="G52" s="255"/>
      <c r="H52" s="255"/>
      <c r="I52" s="165"/>
      <c r="J52" s="256"/>
      <c r="K52" s="352"/>
      <c r="L52" s="472"/>
      <c r="M52" s="243"/>
      <c r="N52" s="723"/>
      <c r="O52" s="723"/>
      <c r="P52" s="44"/>
    </row>
    <row r="53" spans="1:16" ht="20.25" customHeight="1" x14ac:dyDescent="0.25">
      <c r="A53" s="46"/>
      <c r="B53" s="150"/>
      <c r="C53" s="725"/>
      <c r="D53" s="726"/>
      <c r="E53" s="327"/>
      <c r="F53" s="255"/>
      <c r="G53" s="255"/>
      <c r="H53" s="255"/>
      <c r="I53" s="165"/>
      <c r="J53" s="256"/>
      <c r="K53" s="352"/>
      <c r="L53" s="472"/>
      <c r="M53" s="243"/>
      <c r="N53" s="723"/>
      <c r="O53" s="723"/>
      <c r="P53" s="44"/>
    </row>
    <row r="54" spans="1:16" ht="20.25" customHeight="1" x14ac:dyDescent="0.25">
      <c r="A54" s="46"/>
      <c r="B54" s="150"/>
      <c r="C54" s="725"/>
      <c r="D54" s="726"/>
      <c r="E54" s="327"/>
      <c r="F54" s="255"/>
      <c r="G54" s="255"/>
      <c r="H54" s="255"/>
      <c r="I54" s="165"/>
      <c r="J54" s="256"/>
      <c r="K54" s="352"/>
      <c r="L54" s="472"/>
      <c r="M54" s="243"/>
      <c r="N54" s="723"/>
      <c r="O54" s="723"/>
      <c r="P54" s="44"/>
    </row>
    <row r="55" spans="1:16" ht="20.25" customHeight="1" x14ac:dyDescent="0.25">
      <c r="A55" s="46"/>
      <c r="B55" s="150"/>
      <c r="C55" s="725"/>
      <c r="D55" s="726"/>
      <c r="E55" s="327"/>
      <c r="F55" s="255"/>
      <c r="G55" s="255"/>
      <c r="H55" s="255"/>
      <c r="I55" s="165"/>
      <c r="J55" s="256"/>
      <c r="K55" s="352"/>
      <c r="L55" s="472"/>
      <c r="M55" s="243"/>
      <c r="N55" s="723"/>
      <c r="O55" s="723"/>
      <c r="P55" s="44"/>
    </row>
    <row r="56" spans="1:16" ht="20.25" customHeight="1" x14ac:dyDescent="0.25">
      <c r="A56" s="46"/>
      <c r="B56" s="150"/>
      <c r="C56" s="725"/>
      <c r="D56" s="726"/>
      <c r="E56" s="327"/>
      <c r="F56" s="255"/>
      <c r="G56" s="255"/>
      <c r="H56" s="255"/>
      <c r="I56" s="165"/>
      <c r="J56" s="256"/>
      <c r="K56" s="352"/>
      <c r="L56" s="472"/>
      <c r="M56" s="243"/>
      <c r="N56" s="723"/>
      <c r="O56" s="723"/>
      <c r="P56" s="44"/>
    </row>
    <row r="57" spans="1:16" ht="20.25" customHeight="1" x14ac:dyDescent="0.25">
      <c r="A57" s="46"/>
      <c r="B57" s="150"/>
      <c r="C57" s="725"/>
      <c r="D57" s="726"/>
      <c r="E57" s="327"/>
      <c r="F57" s="255"/>
      <c r="G57" s="255"/>
      <c r="H57" s="255"/>
      <c r="I57" s="165"/>
      <c r="J57" s="256"/>
      <c r="K57" s="352"/>
      <c r="L57" s="472"/>
      <c r="M57" s="243"/>
      <c r="N57" s="723"/>
      <c r="O57" s="723"/>
      <c r="P57" s="44"/>
    </row>
    <row r="58" spans="1:16" ht="20.25" customHeight="1" x14ac:dyDescent="0.25">
      <c r="A58" s="46"/>
      <c r="B58" s="150"/>
      <c r="C58" s="725"/>
      <c r="D58" s="726"/>
      <c r="E58" s="327"/>
      <c r="F58" s="255"/>
      <c r="G58" s="255"/>
      <c r="H58" s="255"/>
      <c r="I58" s="165"/>
      <c r="J58" s="256"/>
      <c r="K58" s="352"/>
      <c r="L58" s="472"/>
      <c r="M58" s="243"/>
      <c r="N58" s="723"/>
      <c r="O58" s="723"/>
      <c r="P58" s="44"/>
    </row>
    <row r="59" spans="1:16" ht="20.25" customHeight="1" x14ac:dyDescent="0.25">
      <c r="A59" s="46"/>
      <c r="B59" s="150"/>
      <c r="C59" s="725"/>
      <c r="D59" s="726"/>
      <c r="E59" s="327"/>
      <c r="F59" s="255"/>
      <c r="G59" s="255"/>
      <c r="H59" s="255"/>
      <c r="I59" s="165"/>
      <c r="J59" s="256"/>
      <c r="K59" s="352"/>
      <c r="L59" s="472"/>
      <c r="M59" s="243"/>
      <c r="N59" s="723"/>
      <c r="O59" s="723"/>
      <c r="P59" s="44"/>
    </row>
    <row r="60" spans="1:16" ht="20.25" customHeight="1" x14ac:dyDescent="0.25">
      <c r="A60" s="46"/>
      <c r="B60" s="150"/>
      <c r="C60" s="725"/>
      <c r="D60" s="726"/>
      <c r="E60" s="327"/>
      <c r="F60" s="255"/>
      <c r="G60" s="255"/>
      <c r="H60" s="255"/>
      <c r="I60" s="165"/>
      <c r="J60" s="256"/>
      <c r="K60" s="352"/>
      <c r="L60" s="472"/>
      <c r="M60" s="243"/>
      <c r="N60" s="723"/>
      <c r="O60" s="723"/>
      <c r="P60" s="44"/>
    </row>
    <row r="61" spans="1:16" ht="20.25" customHeight="1" x14ac:dyDescent="0.25">
      <c r="A61" s="46"/>
      <c r="B61" s="150"/>
      <c r="C61" s="725"/>
      <c r="D61" s="726"/>
      <c r="E61" s="327"/>
      <c r="F61" s="255"/>
      <c r="G61" s="255"/>
      <c r="H61" s="255"/>
      <c r="I61" s="165"/>
      <c r="J61" s="256"/>
      <c r="K61" s="352"/>
      <c r="L61" s="472"/>
      <c r="M61" s="243"/>
      <c r="N61" s="723"/>
      <c r="O61" s="723"/>
      <c r="P61" s="44"/>
    </row>
    <row r="62" spans="1:16" ht="20.25" customHeight="1" x14ac:dyDescent="0.25">
      <c r="A62" s="46"/>
      <c r="B62" s="150"/>
      <c r="C62" s="725"/>
      <c r="D62" s="726"/>
      <c r="E62" s="327"/>
      <c r="F62" s="255"/>
      <c r="G62" s="255"/>
      <c r="H62" s="255"/>
      <c r="I62" s="165"/>
      <c r="J62" s="256"/>
      <c r="K62" s="352"/>
      <c r="L62" s="472"/>
      <c r="M62" s="243"/>
      <c r="N62" s="723"/>
      <c r="O62" s="723"/>
      <c r="P62" s="44"/>
    </row>
    <row r="63" spans="1:16" ht="20.25" customHeight="1" x14ac:dyDescent="0.25">
      <c r="A63" s="46"/>
      <c r="B63" s="150"/>
      <c r="C63" s="725"/>
      <c r="D63" s="726"/>
      <c r="E63" s="327"/>
      <c r="F63" s="255"/>
      <c r="G63" s="255"/>
      <c r="H63" s="255"/>
      <c r="I63" s="165"/>
      <c r="J63" s="256"/>
      <c r="K63" s="352"/>
      <c r="L63" s="472"/>
      <c r="M63" s="243"/>
      <c r="N63" s="723"/>
      <c r="O63" s="723"/>
      <c r="P63" s="44"/>
    </row>
    <row r="64" spans="1:16" ht="20.25" customHeight="1" x14ac:dyDescent="0.25">
      <c r="A64" s="46"/>
      <c r="B64" s="150"/>
      <c r="C64" s="725"/>
      <c r="D64" s="726"/>
      <c r="E64" s="327"/>
      <c r="F64" s="255"/>
      <c r="G64" s="255"/>
      <c r="H64" s="255"/>
      <c r="I64" s="165"/>
      <c r="J64" s="256"/>
      <c r="K64" s="352"/>
      <c r="L64" s="472"/>
      <c r="M64" s="243"/>
      <c r="N64" s="723"/>
      <c r="O64" s="723"/>
      <c r="P64" s="44"/>
    </row>
    <row r="65" spans="1:16" ht="20.25" customHeight="1" x14ac:dyDescent="0.25">
      <c r="A65" s="46"/>
      <c r="B65" s="150"/>
      <c r="C65" s="725"/>
      <c r="D65" s="726"/>
      <c r="E65" s="327"/>
      <c r="F65" s="255"/>
      <c r="G65" s="255"/>
      <c r="H65" s="255"/>
      <c r="I65" s="165"/>
      <c r="J65" s="256"/>
      <c r="K65" s="352"/>
      <c r="L65" s="472"/>
      <c r="M65" s="243"/>
      <c r="N65" s="723"/>
      <c r="O65" s="723"/>
      <c r="P65" s="44"/>
    </row>
    <row r="66" spans="1:16" ht="20.25" customHeight="1" x14ac:dyDescent="0.25">
      <c r="A66" s="46"/>
      <c r="B66" s="150"/>
      <c r="C66" s="725"/>
      <c r="D66" s="726"/>
      <c r="E66" s="327"/>
      <c r="F66" s="255"/>
      <c r="G66" s="255"/>
      <c r="H66" s="255"/>
      <c r="I66" s="165"/>
      <c r="J66" s="256"/>
      <c r="K66" s="352"/>
      <c r="L66" s="472"/>
      <c r="M66" s="243"/>
      <c r="N66" s="723"/>
      <c r="O66" s="723"/>
      <c r="P66" s="44"/>
    </row>
    <row r="67" spans="1:16" ht="20.25" customHeight="1" x14ac:dyDescent="0.25">
      <c r="A67" s="46"/>
      <c r="B67" s="150"/>
      <c r="C67" s="725"/>
      <c r="D67" s="726"/>
      <c r="E67" s="327"/>
      <c r="F67" s="255"/>
      <c r="G67" s="255"/>
      <c r="H67" s="255"/>
      <c r="I67" s="165"/>
      <c r="J67" s="256"/>
      <c r="K67" s="352"/>
      <c r="L67" s="472"/>
      <c r="M67" s="243"/>
      <c r="N67" s="723"/>
      <c r="O67" s="723"/>
      <c r="P67" s="44"/>
    </row>
    <row r="68" spans="1:16" ht="20.25" customHeight="1" x14ac:dyDescent="0.25">
      <c r="A68" s="46"/>
      <c r="B68" s="150"/>
      <c r="C68" s="725"/>
      <c r="D68" s="726"/>
      <c r="E68" s="327"/>
      <c r="F68" s="255"/>
      <c r="G68" s="255"/>
      <c r="H68" s="255"/>
      <c r="I68" s="165"/>
      <c r="J68" s="256"/>
      <c r="K68" s="352"/>
      <c r="L68" s="472"/>
      <c r="M68" s="243"/>
      <c r="N68" s="723"/>
      <c r="O68" s="723"/>
      <c r="P68" s="44"/>
    </row>
    <row r="69" spans="1:16" ht="20.25" customHeight="1" x14ac:dyDescent="0.25">
      <c r="A69" s="46"/>
      <c r="B69" s="150"/>
      <c r="C69" s="725"/>
      <c r="D69" s="726"/>
      <c r="E69" s="327"/>
      <c r="F69" s="255"/>
      <c r="G69" s="255"/>
      <c r="H69" s="255"/>
      <c r="I69" s="165"/>
      <c r="J69" s="256"/>
      <c r="K69" s="352"/>
      <c r="L69" s="472"/>
      <c r="M69" s="243"/>
      <c r="N69" s="723"/>
      <c r="O69" s="723"/>
      <c r="P69" s="44"/>
    </row>
    <row r="70" spans="1:16" ht="20.25" customHeight="1" x14ac:dyDescent="0.25">
      <c r="A70" s="46"/>
      <c r="B70" s="150"/>
      <c r="C70" s="725"/>
      <c r="D70" s="726"/>
      <c r="E70" s="327"/>
      <c r="F70" s="255"/>
      <c r="G70" s="255"/>
      <c r="H70" s="255"/>
      <c r="I70" s="165"/>
      <c r="J70" s="256"/>
      <c r="K70" s="352"/>
      <c r="L70" s="472"/>
      <c r="M70" s="243"/>
      <c r="N70" s="723"/>
      <c r="O70" s="723"/>
      <c r="P70" s="44"/>
    </row>
    <row r="71" spans="1:16" ht="20.25" customHeight="1" x14ac:dyDescent="0.25">
      <c r="A71" s="46"/>
      <c r="B71" s="150"/>
      <c r="C71" s="725"/>
      <c r="D71" s="726"/>
      <c r="E71" s="327"/>
      <c r="F71" s="255"/>
      <c r="G71" s="255"/>
      <c r="H71" s="255"/>
      <c r="I71" s="165"/>
      <c r="J71" s="256"/>
      <c r="K71" s="352"/>
      <c r="L71" s="472"/>
      <c r="M71" s="243"/>
      <c r="N71" s="723"/>
      <c r="O71" s="723"/>
      <c r="P71" s="44"/>
    </row>
    <row r="72" spans="1:16" ht="20.25" customHeight="1" x14ac:dyDescent="0.25">
      <c r="A72" s="46"/>
      <c r="B72" s="150"/>
      <c r="C72" s="725"/>
      <c r="D72" s="726"/>
      <c r="E72" s="327"/>
      <c r="F72" s="255"/>
      <c r="G72" s="255"/>
      <c r="H72" s="255"/>
      <c r="I72" s="165"/>
      <c r="J72" s="256"/>
      <c r="K72" s="352"/>
      <c r="L72" s="472"/>
      <c r="M72" s="243"/>
      <c r="N72" s="723"/>
      <c r="O72" s="723"/>
      <c r="P72" s="44"/>
    </row>
    <row r="73" spans="1:16" ht="20.25" customHeight="1" x14ac:dyDescent="0.25">
      <c r="A73" s="46"/>
      <c r="B73" s="150"/>
      <c r="C73" s="725"/>
      <c r="D73" s="726"/>
      <c r="E73" s="327"/>
      <c r="F73" s="255"/>
      <c r="G73" s="255"/>
      <c r="H73" s="255"/>
      <c r="I73" s="165"/>
      <c r="J73" s="256"/>
      <c r="K73" s="352"/>
      <c r="L73" s="472"/>
      <c r="M73" s="243"/>
      <c r="N73" s="723"/>
      <c r="O73" s="723"/>
      <c r="P73" s="44"/>
    </row>
    <row r="74" spans="1:16" ht="20.25" customHeight="1" x14ac:dyDescent="0.25">
      <c r="A74" s="46"/>
      <c r="B74" s="150"/>
      <c r="C74" s="725"/>
      <c r="D74" s="726"/>
      <c r="E74" s="327"/>
      <c r="F74" s="255"/>
      <c r="G74" s="255"/>
      <c r="H74" s="255"/>
      <c r="I74" s="165"/>
      <c r="J74" s="256"/>
      <c r="K74" s="352"/>
      <c r="L74" s="472"/>
      <c r="M74" s="243"/>
      <c r="N74" s="723"/>
      <c r="O74" s="723"/>
      <c r="P74" s="44"/>
    </row>
    <row r="75" spans="1:16" ht="20.25" customHeight="1" x14ac:dyDescent="0.25">
      <c r="A75" s="46"/>
      <c r="B75" s="150"/>
      <c r="C75" s="725"/>
      <c r="D75" s="726"/>
      <c r="E75" s="327"/>
      <c r="F75" s="255"/>
      <c r="G75" s="255"/>
      <c r="H75" s="255"/>
      <c r="I75" s="165"/>
      <c r="J75" s="256"/>
      <c r="K75" s="352"/>
      <c r="L75" s="472"/>
      <c r="M75" s="243"/>
      <c r="N75" s="723"/>
      <c r="O75" s="723"/>
      <c r="P75" s="44"/>
    </row>
    <row r="76" spans="1:16" ht="20.25" customHeight="1" x14ac:dyDescent="0.25">
      <c r="A76" s="46"/>
      <c r="B76" s="150"/>
      <c r="C76" s="725"/>
      <c r="D76" s="726"/>
      <c r="E76" s="327"/>
      <c r="F76" s="255"/>
      <c r="G76" s="255"/>
      <c r="H76" s="255"/>
      <c r="I76" s="165"/>
      <c r="J76" s="256"/>
      <c r="K76" s="352"/>
      <c r="L76" s="472"/>
      <c r="M76" s="243"/>
      <c r="N76" s="723"/>
      <c r="O76" s="723"/>
      <c r="P76" s="44"/>
    </row>
    <row r="77" spans="1:16" ht="20.25" customHeight="1" x14ac:dyDescent="0.25">
      <c r="A77" s="46"/>
      <c r="B77" s="150"/>
      <c r="C77" s="725"/>
      <c r="D77" s="726"/>
      <c r="E77" s="327"/>
      <c r="F77" s="255"/>
      <c r="G77" s="255"/>
      <c r="H77" s="255"/>
      <c r="I77" s="165"/>
      <c r="J77" s="256"/>
      <c r="K77" s="352"/>
      <c r="L77" s="472"/>
      <c r="M77" s="243"/>
      <c r="N77" s="723"/>
      <c r="O77" s="723"/>
      <c r="P77" s="44"/>
    </row>
    <row r="78" spans="1:16" ht="20.25" customHeight="1" x14ac:dyDescent="0.25">
      <c r="A78" s="46"/>
      <c r="B78" s="150"/>
      <c r="C78" s="725"/>
      <c r="D78" s="726"/>
      <c r="E78" s="327"/>
      <c r="F78" s="255"/>
      <c r="G78" s="255"/>
      <c r="H78" s="255"/>
      <c r="I78" s="165"/>
      <c r="J78" s="256"/>
      <c r="K78" s="352"/>
      <c r="L78" s="472"/>
      <c r="M78" s="243"/>
      <c r="N78" s="723"/>
      <c r="O78" s="723"/>
      <c r="P78" s="44"/>
    </row>
    <row r="79" spans="1:16" ht="20.25" customHeight="1" x14ac:dyDescent="0.25">
      <c r="A79" s="46"/>
      <c r="B79" s="150"/>
      <c r="C79" s="725"/>
      <c r="D79" s="726"/>
      <c r="E79" s="327"/>
      <c r="F79" s="255"/>
      <c r="G79" s="255"/>
      <c r="H79" s="255"/>
      <c r="I79" s="165"/>
      <c r="J79" s="256"/>
      <c r="K79" s="352"/>
      <c r="L79" s="472"/>
      <c r="M79" s="243"/>
      <c r="N79" s="723"/>
      <c r="O79" s="723"/>
      <c r="P79" s="44"/>
    </row>
    <row r="80" spans="1:16" ht="20.25" customHeight="1" x14ac:dyDescent="0.25">
      <c r="A80" s="46"/>
      <c r="B80" s="150"/>
      <c r="C80" s="725"/>
      <c r="D80" s="726"/>
      <c r="E80" s="327"/>
      <c r="F80" s="255"/>
      <c r="G80" s="255"/>
      <c r="H80" s="255"/>
      <c r="I80" s="165"/>
      <c r="J80" s="256"/>
      <c r="K80" s="352"/>
      <c r="L80" s="472"/>
      <c r="M80" s="243"/>
      <c r="N80" s="723"/>
      <c r="O80" s="723"/>
      <c r="P80" s="44"/>
    </row>
    <row r="81" spans="1:16" ht="20.25" customHeight="1" x14ac:dyDescent="0.25">
      <c r="A81" s="46"/>
      <c r="B81" s="150"/>
      <c r="C81" s="725"/>
      <c r="D81" s="726"/>
      <c r="E81" s="327"/>
      <c r="F81" s="255"/>
      <c r="G81" s="255"/>
      <c r="H81" s="255"/>
      <c r="I81" s="165"/>
      <c r="J81" s="256"/>
      <c r="K81" s="352"/>
      <c r="L81" s="472"/>
      <c r="M81" s="243"/>
      <c r="N81" s="723"/>
      <c r="O81" s="723"/>
      <c r="P81" s="44"/>
    </row>
    <row r="82" spans="1:16" ht="20.25" customHeight="1" x14ac:dyDescent="0.25">
      <c r="A82" s="46"/>
      <c r="B82" s="150"/>
      <c r="C82" s="725"/>
      <c r="D82" s="726"/>
      <c r="E82" s="327"/>
      <c r="F82" s="255"/>
      <c r="G82" s="255"/>
      <c r="H82" s="255"/>
      <c r="I82" s="165"/>
      <c r="J82" s="256"/>
      <c r="K82" s="352"/>
      <c r="L82" s="472"/>
      <c r="M82" s="243"/>
      <c r="N82" s="723"/>
      <c r="O82" s="723"/>
      <c r="P82" s="44"/>
    </row>
    <row r="83" spans="1:16" ht="20.25" customHeight="1" x14ac:dyDescent="0.25">
      <c r="A83" s="46"/>
      <c r="B83" s="150"/>
      <c r="C83" s="725"/>
      <c r="D83" s="726"/>
      <c r="E83" s="327"/>
      <c r="F83" s="255"/>
      <c r="G83" s="255"/>
      <c r="H83" s="255"/>
      <c r="I83" s="165"/>
      <c r="J83" s="256"/>
      <c r="K83" s="352"/>
      <c r="L83" s="472"/>
      <c r="M83" s="243"/>
      <c r="N83" s="723"/>
      <c r="O83" s="723"/>
      <c r="P83" s="44"/>
    </row>
    <row r="84" spans="1:16" ht="20.25" customHeight="1" x14ac:dyDescent="0.25">
      <c r="A84" s="46"/>
      <c r="B84" s="150"/>
      <c r="C84" s="725"/>
      <c r="D84" s="726"/>
      <c r="E84" s="327"/>
      <c r="F84" s="255"/>
      <c r="G84" s="255"/>
      <c r="H84" s="255"/>
      <c r="I84" s="165"/>
      <c r="J84" s="256"/>
      <c r="K84" s="352"/>
      <c r="L84" s="472"/>
      <c r="M84" s="243"/>
      <c r="N84" s="723"/>
      <c r="O84" s="723"/>
      <c r="P84" s="44"/>
    </row>
    <row r="85" spans="1:16" ht="20.25" customHeight="1" x14ac:dyDescent="0.25">
      <c r="A85" s="46"/>
      <c r="B85" s="150"/>
      <c r="C85" s="725"/>
      <c r="D85" s="726"/>
      <c r="E85" s="327"/>
      <c r="F85" s="255"/>
      <c r="G85" s="255"/>
      <c r="H85" s="255"/>
      <c r="I85" s="165"/>
      <c r="J85" s="256"/>
      <c r="K85" s="352"/>
      <c r="L85" s="472"/>
      <c r="M85" s="243"/>
      <c r="N85" s="723"/>
      <c r="O85" s="723"/>
      <c r="P85" s="44"/>
    </row>
    <row r="86" spans="1:16" ht="20.25" customHeight="1" x14ac:dyDescent="0.25">
      <c r="A86" s="46"/>
      <c r="B86" s="150"/>
      <c r="C86" s="725"/>
      <c r="D86" s="726"/>
      <c r="E86" s="327"/>
      <c r="F86" s="255"/>
      <c r="G86" s="255"/>
      <c r="H86" s="255"/>
      <c r="I86" s="165"/>
      <c r="J86" s="256"/>
      <c r="K86" s="352"/>
      <c r="L86" s="472"/>
      <c r="M86" s="243"/>
      <c r="N86" s="723"/>
      <c r="O86" s="723"/>
      <c r="P86" s="44"/>
    </row>
    <row r="87" spans="1:16" ht="20.25" customHeight="1" x14ac:dyDescent="0.25">
      <c r="A87" s="46"/>
      <c r="B87" s="150"/>
      <c r="C87" s="725"/>
      <c r="D87" s="726"/>
      <c r="E87" s="327"/>
      <c r="F87" s="255"/>
      <c r="G87" s="255"/>
      <c r="H87" s="255"/>
      <c r="I87" s="165"/>
      <c r="J87" s="256"/>
      <c r="K87" s="352"/>
      <c r="L87" s="472"/>
      <c r="M87" s="243"/>
      <c r="N87" s="723"/>
      <c r="O87" s="723"/>
      <c r="P87" s="44"/>
    </row>
    <row r="88" spans="1:16" ht="20.25" customHeight="1" x14ac:dyDescent="0.25">
      <c r="A88" s="46"/>
      <c r="B88" s="150"/>
      <c r="C88" s="725"/>
      <c r="D88" s="726"/>
      <c r="E88" s="327"/>
      <c r="F88" s="255"/>
      <c r="G88" s="255"/>
      <c r="H88" s="255"/>
      <c r="I88" s="165"/>
      <c r="J88" s="256"/>
      <c r="K88" s="352"/>
      <c r="L88" s="472"/>
      <c r="M88" s="243"/>
      <c r="N88" s="723"/>
      <c r="O88" s="723"/>
      <c r="P88" s="44"/>
    </row>
    <row r="89" spans="1:16" ht="20.25" customHeight="1" x14ac:dyDescent="0.25">
      <c r="A89" s="46"/>
      <c r="B89" s="150"/>
      <c r="C89" s="725"/>
      <c r="D89" s="726"/>
      <c r="E89" s="327"/>
      <c r="F89" s="255"/>
      <c r="G89" s="255"/>
      <c r="H89" s="255"/>
      <c r="I89" s="165"/>
      <c r="J89" s="256"/>
      <c r="K89" s="352"/>
      <c r="L89" s="472"/>
      <c r="M89" s="243"/>
      <c r="N89" s="723"/>
      <c r="O89" s="723"/>
      <c r="P89" s="44"/>
    </row>
    <row r="90" spans="1:16" ht="20.25" customHeight="1" x14ac:dyDescent="0.25">
      <c r="A90" s="46"/>
      <c r="B90" s="150"/>
      <c r="C90" s="725"/>
      <c r="D90" s="726"/>
      <c r="E90" s="327"/>
      <c r="F90" s="255"/>
      <c r="G90" s="255"/>
      <c r="H90" s="255"/>
      <c r="I90" s="165"/>
      <c r="J90" s="256"/>
      <c r="K90" s="352"/>
      <c r="L90" s="472"/>
      <c r="M90" s="243"/>
      <c r="N90" s="723"/>
      <c r="O90" s="723"/>
      <c r="P90" s="44"/>
    </row>
    <row r="91" spans="1:16" ht="20.25" customHeight="1" x14ac:dyDescent="0.25">
      <c r="A91" s="46"/>
      <c r="B91" s="150"/>
      <c r="C91" s="725"/>
      <c r="D91" s="726"/>
      <c r="E91" s="327"/>
      <c r="F91" s="255"/>
      <c r="G91" s="255"/>
      <c r="H91" s="255"/>
      <c r="I91" s="165"/>
      <c r="J91" s="256"/>
      <c r="K91" s="352"/>
      <c r="L91" s="472"/>
      <c r="M91" s="243"/>
      <c r="N91" s="723"/>
      <c r="O91" s="723"/>
      <c r="P91" s="44"/>
    </row>
    <row r="92" spans="1:16" ht="20.25" customHeight="1" x14ac:dyDescent="0.25">
      <c r="A92" s="46"/>
      <c r="B92" s="150"/>
      <c r="C92" s="725"/>
      <c r="D92" s="726"/>
      <c r="E92" s="327"/>
      <c r="F92" s="255"/>
      <c r="G92" s="255"/>
      <c r="H92" s="255"/>
      <c r="I92" s="165"/>
      <c r="J92" s="256"/>
      <c r="K92" s="352"/>
      <c r="L92" s="472"/>
      <c r="M92" s="243"/>
      <c r="N92" s="723"/>
      <c r="O92" s="723"/>
      <c r="P92" s="44"/>
    </row>
    <row r="93" spans="1:16" ht="20.25" customHeight="1" x14ac:dyDescent="0.25">
      <c r="A93" s="46"/>
      <c r="B93" s="150"/>
      <c r="C93" s="725"/>
      <c r="D93" s="726"/>
      <c r="E93" s="327"/>
      <c r="F93" s="255"/>
      <c r="G93" s="255"/>
      <c r="H93" s="255"/>
      <c r="I93" s="165"/>
      <c r="J93" s="256"/>
      <c r="K93" s="352"/>
      <c r="L93" s="472"/>
      <c r="M93" s="243"/>
      <c r="N93" s="723"/>
      <c r="O93" s="723"/>
      <c r="P93" s="44"/>
    </row>
    <row r="94" spans="1:16" ht="20.25" customHeight="1" x14ac:dyDescent="0.25">
      <c r="A94" s="46"/>
      <c r="B94" s="150"/>
      <c r="C94" s="725"/>
      <c r="D94" s="726"/>
      <c r="E94" s="327"/>
      <c r="F94" s="255"/>
      <c r="G94" s="255"/>
      <c r="H94" s="255"/>
      <c r="I94" s="165"/>
      <c r="J94" s="256"/>
      <c r="K94" s="352"/>
      <c r="L94" s="472"/>
      <c r="M94" s="243"/>
      <c r="N94" s="723"/>
      <c r="O94" s="723"/>
      <c r="P94" s="44"/>
    </row>
    <row r="95" spans="1:16" ht="20.25" customHeight="1" x14ac:dyDescent="0.25">
      <c r="A95" s="46"/>
      <c r="B95" s="150"/>
      <c r="C95" s="725"/>
      <c r="D95" s="726"/>
      <c r="E95" s="327"/>
      <c r="F95" s="255"/>
      <c r="G95" s="255"/>
      <c r="H95" s="255"/>
      <c r="I95" s="165"/>
      <c r="J95" s="256"/>
      <c r="K95" s="352"/>
      <c r="L95" s="472"/>
      <c r="M95" s="243"/>
      <c r="N95" s="723"/>
      <c r="O95" s="723"/>
      <c r="P95" s="44"/>
    </row>
    <row r="96" spans="1:16" ht="20.25" customHeight="1" x14ac:dyDescent="0.25">
      <c r="A96" s="46"/>
      <c r="B96" s="150"/>
      <c r="C96" s="725"/>
      <c r="D96" s="726"/>
      <c r="E96" s="327"/>
      <c r="F96" s="255"/>
      <c r="G96" s="255"/>
      <c r="H96" s="255"/>
      <c r="I96" s="165"/>
      <c r="J96" s="256"/>
      <c r="K96" s="352"/>
      <c r="L96" s="472"/>
      <c r="M96" s="243"/>
      <c r="N96" s="723"/>
      <c r="O96" s="723"/>
      <c r="P96" s="44"/>
    </row>
    <row r="97" spans="1:16" ht="20.25" customHeight="1" x14ac:dyDescent="0.25">
      <c r="A97" s="46"/>
      <c r="B97" s="150"/>
      <c r="C97" s="725"/>
      <c r="D97" s="726"/>
      <c r="E97" s="327"/>
      <c r="F97" s="255"/>
      <c r="G97" s="255"/>
      <c r="H97" s="255"/>
      <c r="I97" s="165"/>
      <c r="J97" s="256"/>
      <c r="K97" s="352"/>
      <c r="L97" s="472"/>
      <c r="M97" s="243"/>
      <c r="N97" s="723"/>
      <c r="O97" s="723"/>
      <c r="P97" s="44"/>
    </row>
    <row r="98" spans="1:16" ht="20.25" customHeight="1" x14ac:dyDescent="0.25">
      <c r="A98" s="46"/>
      <c r="B98" s="150"/>
      <c r="C98" s="725"/>
      <c r="D98" s="726"/>
      <c r="E98" s="327"/>
      <c r="F98" s="255"/>
      <c r="G98" s="255"/>
      <c r="H98" s="255"/>
      <c r="I98" s="165"/>
      <c r="J98" s="256"/>
      <c r="K98" s="352"/>
      <c r="L98" s="472"/>
      <c r="M98" s="243"/>
      <c r="N98" s="723"/>
      <c r="O98" s="723"/>
      <c r="P98" s="44"/>
    </row>
    <row r="99" spans="1:16" ht="20.25" customHeight="1" x14ac:dyDescent="0.25">
      <c r="A99" s="46"/>
      <c r="B99" s="150"/>
      <c r="C99" s="725"/>
      <c r="D99" s="726"/>
      <c r="E99" s="327"/>
      <c r="F99" s="255"/>
      <c r="G99" s="255"/>
      <c r="H99" s="255"/>
      <c r="I99" s="165"/>
      <c r="J99" s="256"/>
      <c r="K99" s="352"/>
      <c r="L99" s="472"/>
      <c r="M99" s="243"/>
      <c r="N99" s="723"/>
      <c r="O99" s="723"/>
      <c r="P99" s="44"/>
    </row>
    <row r="100" spans="1:16" ht="20.25" customHeight="1" x14ac:dyDescent="0.25">
      <c r="A100" s="46"/>
      <c r="B100" s="150"/>
      <c r="C100" s="725"/>
      <c r="D100" s="726"/>
      <c r="E100" s="327"/>
      <c r="F100" s="255"/>
      <c r="G100" s="255"/>
      <c r="H100" s="255"/>
      <c r="I100" s="165"/>
      <c r="J100" s="256"/>
      <c r="K100" s="352"/>
      <c r="L100" s="472"/>
      <c r="M100" s="243"/>
      <c r="N100" s="723"/>
      <c r="O100" s="723"/>
      <c r="P100" s="44"/>
    </row>
    <row r="101" spans="1:16" ht="20.25" customHeight="1" x14ac:dyDescent="0.25">
      <c r="A101" s="46"/>
      <c r="B101" s="150"/>
      <c r="C101" s="725"/>
      <c r="D101" s="726"/>
      <c r="E101" s="327"/>
      <c r="F101" s="255"/>
      <c r="G101" s="255"/>
      <c r="H101" s="255"/>
      <c r="I101" s="165"/>
      <c r="J101" s="256"/>
      <c r="K101" s="352"/>
      <c r="L101" s="472"/>
      <c r="M101" s="243"/>
      <c r="N101" s="723"/>
      <c r="O101" s="723"/>
      <c r="P101" s="44"/>
    </row>
    <row r="102" spans="1:16" ht="20.25" customHeight="1" x14ac:dyDescent="0.25">
      <c r="A102" s="46"/>
      <c r="B102" s="150"/>
      <c r="C102" s="725"/>
      <c r="D102" s="726"/>
      <c r="E102" s="327"/>
      <c r="F102" s="255"/>
      <c r="G102" s="255"/>
      <c r="H102" s="255"/>
      <c r="I102" s="165"/>
      <c r="J102" s="256"/>
      <c r="K102" s="352"/>
      <c r="L102" s="472"/>
      <c r="M102" s="243"/>
      <c r="N102" s="723"/>
      <c r="O102" s="723"/>
      <c r="P102" s="44"/>
    </row>
    <row r="103" spans="1:16" ht="20.25" customHeight="1" x14ac:dyDescent="0.25">
      <c r="A103" s="46"/>
      <c r="B103" s="150"/>
      <c r="C103" s="725"/>
      <c r="D103" s="726"/>
      <c r="E103" s="327"/>
      <c r="F103" s="255"/>
      <c r="G103" s="255"/>
      <c r="H103" s="255"/>
      <c r="I103" s="165"/>
      <c r="J103" s="256"/>
      <c r="K103" s="352"/>
      <c r="L103" s="472"/>
      <c r="M103" s="243"/>
      <c r="N103" s="723"/>
      <c r="O103" s="723"/>
      <c r="P103" s="44"/>
    </row>
    <row r="104" spans="1:16" ht="20.25" customHeight="1" x14ac:dyDescent="0.25">
      <c r="A104" s="46"/>
      <c r="B104" s="150"/>
      <c r="C104" s="725"/>
      <c r="D104" s="726"/>
      <c r="E104" s="327"/>
      <c r="F104" s="255"/>
      <c r="G104" s="255"/>
      <c r="H104" s="255"/>
      <c r="I104" s="165"/>
      <c r="J104" s="256"/>
      <c r="K104" s="352"/>
      <c r="L104" s="472"/>
      <c r="M104" s="243"/>
      <c r="N104" s="723"/>
      <c r="O104" s="723"/>
      <c r="P104" s="44"/>
    </row>
    <row r="105" spans="1:16" ht="20.25" customHeight="1" x14ac:dyDescent="0.25">
      <c r="A105" s="46"/>
      <c r="B105" s="150"/>
      <c r="C105" s="725"/>
      <c r="D105" s="726"/>
      <c r="E105" s="327"/>
      <c r="F105" s="255"/>
      <c r="G105" s="255"/>
      <c r="H105" s="255"/>
      <c r="I105" s="165"/>
      <c r="J105" s="256"/>
      <c r="K105" s="352"/>
      <c r="L105" s="472"/>
      <c r="M105" s="243"/>
      <c r="N105" s="723"/>
      <c r="O105" s="723"/>
      <c r="P105" s="44"/>
    </row>
    <row r="106" spans="1:16" ht="20.25" customHeight="1" x14ac:dyDescent="0.25">
      <c r="A106" s="46"/>
      <c r="B106" s="150"/>
      <c r="C106" s="725"/>
      <c r="D106" s="726"/>
      <c r="E106" s="327"/>
      <c r="F106" s="255"/>
      <c r="G106" s="255"/>
      <c r="H106" s="255"/>
      <c r="I106" s="165"/>
      <c r="J106" s="256"/>
      <c r="K106" s="352"/>
      <c r="L106" s="472"/>
      <c r="M106" s="243"/>
      <c r="N106" s="723"/>
      <c r="O106" s="723"/>
      <c r="P106" s="44"/>
    </row>
    <row r="107" spans="1:16" ht="20.25" customHeight="1" x14ac:dyDescent="0.25">
      <c r="A107" s="46"/>
      <c r="B107" s="150"/>
      <c r="C107" s="725"/>
      <c r="D107" s="726"/>
      <c r="E107" s="327"/>
      <c r="F107" s="255"/>
      <c r="G107" s="255"/>
      <c r="H107" s="255"/>
      <c r="I107" s="165"/>
      <c r="J107" s="256"/>
      <c r="K107" s="352"/>
      <c r="L107" s="472"/>
      <c r="M107" s="243"/>
      <c r="N107" s="723"/>
      <c r="O107" s="723"/>
      <c r="P107" s="44"/>
    </row>
    <row r="108" spans="1:16" ht="20.25" customHeight="1" x14ac:dyDescent="0.25">
      <c r="A108" s="46"/>
      <c r="B108" s="150"/>
      <c r="C108" s="725"/>
      <c r="D108" s="726"/>
      <c r="E108" s="327"/>
      <c r="F108" s="255"/>
      <c r="G108" s="255"/>
      <c r="H108" s="255"/>
      <c r="I108" s="165"/>
      <c r="J108" s="256"/>
      <c r="K108" s="352"/>
      <c r="L108" s="472"/>
      <c r="M108" s="243"/>
      <c r="N108" s="723"/>
      <c r="O108" s="723"/>
      <c r="P108" s="44"/>
    </row>
    <row r="109" spans="1:16" ht="20.25" customHeight="1" x14ac:dyDescent="0.25">
      <c r="A109" s="46"/>
      <c r="B109" s="150"/>
      <c r="C109" s="725"/>
      <c r="D109" s="726"/>
      <c r="E109" s="327"/>
      <c r="F109" s="255"/>
      <c r="G109" s="255"/>
      <c r="H109" s="255"/>
      <c r="I109" s="165"/>
      <c r="J109" s="256"/>
      <c r="K109" s="352"/>
      <c r="L109" s="472"/>
      <c r="M109" s="243"/>
      <c r="N109" s="723"/>
      <c r="O109" s="723"/>
      <c r="P109" s="44"/>
    </row>
    <row r="110" spans="1:16" ht="20.25" customHeight="1" x14ac:dyDescent="0.25">
      <c r="A110" s="46"/>
      <c r="B110" s="150"/>
      <c r="C110" s="725"/>
      <c r="D110" s="726"/>
      <c r="E110" s="327"/>
      <c r="F110" s="255"/>
      <c r="G110" s="255"/>
      <c r="H110" s="255"/>
      <c r="I110" s="165"/>
      <c r="J110" s="256"/>
      <c r="K110" s="352"/>
      <c r="L110" s="472"/>
      <c r="M110" s="243"/>
      <c r="N110" s="723"/>
      <c r="O110" s="723"/>
      <c r="P110" s="44"/>
    </row>
    <row r="111" spans="1:16" ht="20.25" customHeight="1" x14ac:dyDescent="0.25">
      <c r="A111" s="46"/>
      <c r="B111" s="150"/>
      <c r="C111" s="725"/>
      <c r="D111" s="726"/>
      <c r="E111" s="327"/>
      <c r="F111" s="255"/>
      <c r="G111" s="255"/>
      <c r="H111" s="255"/>
      <c r="I111" s="165"/>
      <c r="J111" s="256"/>
      <c r="K111" s="352"/>
      <c r="L111" s="472"/>
      <c r="M111" s="243"/>
      <c r="N111" s="723"/>
      <c r="O111" s="723"/>
      <c r="P111" s="44"/>
    </row>
    <row r="112" spans="1:16" ht="20.25" customHeight="1" x14ac:dyDescent="0.25">
      <c r="A112" s="46"/>
      <c r="B112" s="150"/>
      <c r="C112" s="725"/>
      <c r="D112" s="726"/>
      <c r="E112" s="327"/>
      <c r="F112" s="255"/>
      <c r="G112" s="255"/>
      <c r="H112" s="255"/>
      <c r="I112" s="165"/>
      <c r="J112" s="256"/>
      <c r="K112" s="352"/>
      <c r="L112" s="472"/>
      <c r="M112" s="243"/>
      <c r="N112" s="723"/>
      <c r="O112" s="723"/>
      <c r="P112" s="44"/>
    </row>
    <row r="113" spans="1:16" ht="20.25" customHeight="1" x14ac:dyDescent="0.25">
      <c r="A113" s="46"/>
      <c r="B113" s="150"/>
      <c r="C113" s="725"/>
      <c r="D113" s="726"/>
      <c r="E113" s="327"/>
      <c r="F113" s="255"/>
      <c r="G113" s="255"/>
      <c r="H113" s="255"/>
      <c r="I113" s="165"/>
      <c r="J113" s="256"/>
      <c r="K113" s="352"/>
      <c r="L113" s="472"/>
      <c r="M113" s="243"/>
      <c r="N113" s="723"/>
      <c r="O113" s="723"/>
      <c r="P113" s="44"/>
    </row>
    <row r="114" spans="1:16" ht="20.25" customHeight="1" x14ac:dyDescent="0.25">
      <c r="A114" s="46"/>
      <c r="B114" s="150"/>
      <c r="C114" s="725"/>
      <c r="D114" s="726"/>
      <c r="E114" s="327"/>
      <c r="F114" s="255"/>
      <c r="G114" s="255"/>
      <c r="H114" s="255"/>
      <c r="I114" s="165"/>
      <c r="J114" s="256"/>
      <c r="K114" s="352"/>
      <c r="L114" s="472"/>
      <c r="M114" s="243"/>
      <c r="N114" s="723"/>
      <c r="O114" s="723"/>
      <c r="P114" s="44"/>
    </row>
    <row r="115" spans="1:16" ht="20.25" customHeight="1" x14ac:dyDescent="0.25">
      <c r="A115" s="46"/>
      <c r="B115" s="150"/>
      <c r="C115" s="725"/>
      <c r="D115" s="726"/>
      <c r="E115" s="327"/>
      <c r="F115" s="255"/>
      <c r="G115" s="255"/>
      <c r="H115" s="255"/>
      <c r="I115" s="165"/>
      <c r="J115" s="256"/>
      <c r="K115" s="352"/>
      <c r="L115" s="472"/>
      <c r="M115" s="243"/>
      <c r="N115" s="723"/>
      <c r="O115" s="723"/>
      <c r="P115" s="44"/>
    </row>
    <row r="116" spans="1:16" ht="20.25" customHeight="1" x14ac:dyDescent="0.25">
      <c r="A116" s="46"/>
      <c r="B116" s="150"/>
      <c r="C116" s="725"/>
      <c r="D116" s="726"/>
      <c r="E116" s="327"/>
      <c r="F116" s="255"/>
      <c r="G116" s="255"/>
      <c r="H116" s="255"/>
      <c r="I116" s="165"/>
      <c r="J116" s="256"/>
      <c r="K116" s="352"/>
      <c r="L116" s="472"/>
      <c r="M116" s="243"/>
      <c r="N116" s="723"/>
      <c r="O116" s="723"/>
      <c r="P116" s="44"/>
    </row>
    <row r="117" spans="1:16" ht="20.25" customHeight="1" x14ac:dyDescent="0.25">
      <c r="A117" s="46"/>
      <c r="B117" s="150"/>
      <c r="C117" s="725"/>
      <c r="D117" s="726"/>
      <c r="E117" s="327"/>
      <c r="F117" s="255"/>
      <c r="G117" s="255"/>
      <c r="H117" s="255"/>
      <c r="I117" s="165"/>
      <c r="J117" s="256"/>
      <c r="K117" s="352"/>
      <c r="L117" s="472"/>
      <c r="M117" s="243"/>
      <c r="N117" s="723"/>
      <c r="O117" s="723"/>
      <c r="P117" s="44"/>
    </row>
    <row r="118" spans="1:16" ht="20.25" customHeight="1" x14ac:dyDescent="0.25">
      <c r="A118" s="46"/>
      <c r="B118" s="150"/>
      <c r="C118" s="725"/>
      <c r="D118" s="726"/>
      <c r="E118" s="327"/>
      <c r="F118" s="255"/>
      <c r="G118" s="255"/>
      <c r="H118" s="255"/>
      <c r="I118" s="165"/>
      <c r="J118" s="256"/>
      <c r="K118" s="352"/>
      <c r="L118" s="472"/>
      <c r="M118" s="243"/>
      <c r="N118" s="723"/>
      <c r="O118" s="723"/>
      <c r="P118" s="44"/>
    </row>
    <row r="119" spans="1:16" ht="20.25" customHeight="1" x14ac:dyDescent="0.25">
      <c r="A119" s="46"/>
      <c r="B119" s="150"/>
      <c r="C119" s="725"/>
      <c r="D119" s="726"/>
      <c r="E119" s="327"/>
      <c r="F119" s="255"/>
      <c r="G119" s="255"/>
      <c r="H119" s="255"/>
      <c r="I119" s="165"/>
      <c r="J119" s="256"/>
      <c r="K119" s="352"/>
      <c r="L119" s="472"/>
      <c r="M119" s="243"/>
      <c r="N119" s="723"/>
      <c r="O119" s="723"/>
      <c r="P119" s="44"/>
    </row>
    <row r="120" spans="1:16" ht="20.25" customHeight="1" x14ac:dyDescent="0.25">
      <c r="A120" s="46"/>
      <c r="B120" s="150"/>
      <c r="C120" s="725"/>
      <c r="D120" s="726"/>
      <c r="E120" s="327"/>
      <c r="F120" s="255"/>
      <c r="G120" s="255"/>
      <c r="H120" s="255"/>
      <c r="I120" s="165"/>
      <c r="J120" s="256"/>
      <c r="K120" s="352"/>
      <c r="L120" s="472"/>
      <c r="M120" s="243"/>
      <c r="N120" s="723"/>
      <c r="O120" s="723"/>
      <c r="P120" s="44"/>
    </row>
    <row r="121" spans="1:16" ht="20.25" customHeight="1" x14ac:dyDescent="0.25">
      <c r="A121" s="46"/>
      <c r="B121" s="150"/>
      <c r="C121" s="725"/>
      <c r="D121" s="726"/>
      <c r="E121" s="327"/>
      <c r="F121" s="255"/>
      <c r="G121" s="255"/>
      <c r="H121" s="255"/>
      <c r="I121" s="165"/>
      <c r="J121" s="256"/>
      <c r="K121" s="352"/>
      <c r="L121" s="472"/>
      <c r="M121" s="243"/>
      <c r="N121" s="723"/>
      <c r="O121" s="723"/>
      <c r="P121" s="44"/>
    </row>
    <row r="122" spans="1:16" ht="20.25" customHeight="1" x14ac:dyDescent="0.25">
      <c r="A122" s="46"/>
      <c r="B122" s="150"/>
      <c r="C122" s="725"/>
      <c r="D122" s="726"/>
      <c r="E122" s="327"/>
      <c r="F122" s="255"/>
      <c r="G122" s="255"/>
      <c r="H122" s="255"/>
      <c r="I122" s="165"/>
      <c r="J122" s="256"/>
      <c r="K122" s="352"/>
      <c r="L122" s="472"/>
      <c r="M122" s="243"/>
      <c r="N122" s="723"/>
      <c r="O122" s="723"/>
      <c r="P122" s="44"/>
    </row>
    <row r="123" spans="1:16" ht="20.25" customHeight="1" x14ac:dyDescent="0.25">
      <c r="A123" s="46"/>
      <c r="B123" s="150"/>
      <c r="C123" s="725"/>
      <c r="D123" s="726"/>
      <c r="E123" s="327"/>
      <c r="F123" s="255"/>
      <c r="G123" s="255"/>
      <c r="H123" s="255"/>
      <c r="I123" s="165"/>
      <c r="J123" s="256"/>
      <c r="K123" s="352"/>
      <c r="L123" s="472"/>
      <c r="M123" s="243"/>
      <c r="N123" s="723"/>
      <c r="O123" s="723"/>
      <c r="P123" s="44"/>
    </row>
    <row r="124" spans="1:16" ht="20.25" customHeight="1" x14ac:dyDescent="0.25">
      <c r="A124" s="46"/>
      <c r="B124" s="150"/>
      <c r="C124" s="725"/>
      <c r="D124" s="726"/>
      <c r="E124" s="327"/>
      <c r="F124" s="255"/>
      <c r="G124" s="255"/>
      <c r="H124" s="255"/>
      <c r="I124" s="165"/>
      <c r="J124" s="256"/>
      <c r="K124" s="352"/>
      <c r="L124" s="472"/>
      <c r="M124" s="243"/>
      <c r="N124" s="723"/>
      <c r="O124" s="723"/>
      <c r="P124" s="44"/>
    </row>
    <row r="125" spans="1:16" ht="20.25" customHeight="1" x14ac:dyDescent="0.25">
      <c r="A125" s="46"/>
      <c r="B125" s="150"/>
      <c r="C125" s="725"/>
      <c r="D125" s="726"/>
      <c r="E125" s="327"/>
      <c r="F125" s="255"/>
      <c r="G125" s="255"/>
      <c r="H125" s="255"/>
      <c r="I125" s="165"/>
      <c r="J125" s="256"/>
      <c r="K125" s="352"/>
      <c r="L125" s="472"/>
      <c r="M125" s="243"/>
      <c r="N125" s="723"/>
      <c r="O125" s="723"/>
      <c r="P125" s="44"/>
    </row>
    <row r="126" spans="1:16" ht="20.25" customHeight="1" x14ac:dyDescent="0.25">
      <c r="A126" s="46"/>
      <c r="B126" s="150"/>
      <c r="C126" s="725"/>
      <c r="D126" s="726"/>
      <c r="E126" s="327"/>
      <c r="F126" s="255"/>
      <c r="G126" s="255"/>
      <c r="H126" s="255"/>
      <c r="I126" s="165"/>
      <c r="J126" s="256"/>
      <c r="K126" s="352"/>
      <c r="L126" s="472"/>
      <c r="M126" s="243"/>
      <c r="N126" s="723"/>
      <c r="O126" s="723"/>
      <c r="P126" s="44"/>
    </row>
    <row r="127" spans="1:16" ht="20.25" customHeight="1" x14ac:dyDescent="0.25">
      <c r="A127" s="46"/>
      <c r="B127" s="150"/>
      <c r="C127" s="725"/>
      <c r="D127" s="726"/>
      <c r="E127" s="327"/>
      <c r="F127" s="255"/>
      <c r="G127" s="255"/>
      <c r="H127" s="255"/>
      <c r="I127" s="165"/>
      <c r="J127" s="256"/>
      <c r="K127" s="352"/>
      <c r="L127" s="472"/>
      <c r="M127" s="243"/>
      <c r="N127" s="723"/>
      <c r="O127" s="723"/>
      <c r="P127" s="44"/>
    </row>
    <row r="128" spans="1:16" ht="20.25" customHeight="1" x14ac:dyDescent="0.25">
      <c r="A128" s="46"/>
      <c r="B128" s="150"/>
      <c r="C128" s="725"/>
      <c r="D128" s="726"/>
      <c r="E128" s="327"/>
      <c r="F128" s="255"/>
      <c r="G128" s="255"/>
      <c r="H128" s="255"/>
      <c r="I128" s="165"/>
      <c r="J128" s="256"/>
      <c r="K128" s="352"/>
      <c r="L128" s="472"/>
      <c r="M128" s="243"/>
      <c r="N128" s="723"/>
      <c r="O128" s="723"/>
      <c r="P128" s="44"/>
    </row>
    <row r="129" spans="1:16" ht="20.25" customHeight="1" x14ac:dyDescent="0.25">
      <c r="A129" s="46"/>
      <c r="B129" s="150"/>
      <c r="C129" s="725"/>
      <c r="D129" s="726"/>
      <c r="E129" s="327"/>
      <c r="F129" s="255"/>
      <c r="G129" s="255"/>
      <c r="H129" s="255"/>
      <c r="I129" s="165"/>
      <c r="J129" s="256"/>
      <c r="K129" s="352"/>
      <c r="L129" s="472"/>
      <c r="M129" s="243"/>
      <c r="N129" s="723"/>
      <c r="O129" s="723"/>
      <c r="P129" s="44"/>
    </row>
    <row r="130" spans="1:16" ht="20.25" customHeight="1" x14ac:dyDescent="0.25">
      <c r="A130" s="46"/>
      <c r="B130" s="150"/>
      <c r="C130" s="725"/>
      <c r="D130" s="726"/>
      <c r="E130" s="327"/>
      <c r="F130" s="255"/>
      <c r="G130" s="255"/>
      <c r="H130" s="255"/>
      <c r="I130" s="165"/>
      <c r="J130" s="256"/>
      <c r="K130" s="352"/>
      <c r="L130" s="472"/>
      <c r="M130" s="243"/>
      <c r="N130" s="723"/>
      <c r="O130" s="723"/>
      <c r="P130" s="44"/>
    </row>
    <row r="131" spans="1:16" ht="20.25" customHeight="1" x14ac:dyDescent="0.25">
      <c r="A131" s="46"/>
      <c r="B131" s="150"/>
      <c r="C131" s="725"/>
      <c r="D131" s="726"/>
      <c r="E131" s="327"/>
      <c r="F131" s="255"/>
      <c r="G131" s="255"/>
      <c r="H131" s="255"/>
      <c r="I131" s="165"/>
      <c r="J131" s="256"/>
      <c r="K131" s="352"/>
      <c r="L131" s="472"/>
      <c r="M131" s="243"/>
      <c r="N131" s="723"/>
      <c r="O131" s="723"/>
      <c r="P131" s="44"/>
    </row>
    <row r="132" spans="1:16" ht="20.25" customHeight="1" x14ac:dyDescent="0.25">
      <c r="A132" s="46"/>
      <c r="B132" s="150"/>
      <c r="C132" s="725"/>
      <c r="D132" s="726"/>
      <c r="E132" s="327"/>
      <c r="F132" s="255"/>
      <c r="G132" s="255"/>
      <c r="H132" s="255"/>
      <c r="I132" s="165"/>
      <c r="J132" s="256"/>
      <c r="K132" s="352"/>
      <c r="L132" s="472"/>
      <c r="M132" s="243"/>
      <c r="N132" s="723"/>
      <c r="O132" s="723"/>
      <c r="P132" s="44"/>
    </row>
    <row r="133" spans="1:16" ht="20.25" customHeight="1" x14ac:dyDescent="0.25">
      <c r="A133" s="46"/>
      <c r="B133" s="150"/>
      <c r="C133" s="725"/>
      <c r="D133" s="726"/>
      <c r="E133" s="327"/>
      <c r="F133" s="255"/>
      <c r="G133" s="255"/>
      <c r="H133" s="255"/>
      <c r="I133" s="165"/>
      <c r="J133" s="256"/>
      <c r="K133" s="352"/>
      <c r="L133" s="472"/>
      <c r="M133" s="243"/>
      <c r="N133" s="723"/>
      <c r="O133" s="723"/>
      <c r="P133" s="44"/>
    </row>
    <row r="134" spans="1:16" ht="20.25" customHeight="1" x14ac:dyDescent="0.25">
      <c r="A134" s="46"/>
      <c r="B134" s="150"/>
      <c r="C134" s="725"/>
      <c r="D134" s="726"/>
      <c r="E134" s="327"/>
      <c r="F134" s="255"/>
      <c r="G134" s="255"/>
      <c r="H134" s="255"/>
      <c r="I134" s="165"/>
      <c r="J134" s="256"/>
      <c r="K134" s="352"/>
      <c r="L134" s="472"/>
      <c r="M134" s="243"/>
      <c r="N134" s="723"/>
      <c r="O134" s="723"/>
      <c r="P134" s="44"/>
    </row>
    <row r="135" spans="1:16" ht="20.25" customHeight="1" x14ac:dyDescent="0.25">
      <c r="A135" s="46"/>
      <c r="B135" s="150"/>
      <c r="C135" s="725"/>
      <c r="D135" s="726"/>
      <c r="E135" s="327"/>
      <c r="F135" s="255"/>
      <c r="G135" s="255"/>
      <c r="H135" s="255"/>
      <c r="I135" s="165"/>
      <c r="J135" s="256"/>
      <c r="K135" s="352"/>
      <c r="L135" s="472"/>
      <c r="M135" s="243"/>
      <c r="N135" s="723"/>
      <c r="O135" s="723"/>
      <c r="P135" s="44"/>
    </row>
    <row r="136" spans="1:16" ht="20.25" customHeight="1" x14ac:dyDescent="0.25">
      <c r="A136" s="46"/>
      <c r="B136" s="150"/>
      <c r="C136" s="725"/>
      <c r="D136" s="726"/>
      <c r="E136" s="327"/>
      <c r="F136" s="255"/>
      <c r="G136" s="255"/>
      <c r="H136" s="255"/>
      <c r="I136" s="165"/>
      <c r="J136" s="256"/>
      <c r="K136" s="352"/>
      <c r="L136" s="472"/>
      <c r="M136" s="243"/>
      <c r="N136" s="723"/>
      <c r="O136" s="723"/>
      <c r="P136" s="44"/>
    </row>
    <row r="137" spans="1:16" ht="20.25" customHeight="1" x14ac:dyDescent="0.25">
      <c r="A137" s="46"/>
      <c r="B137" s="150"/>
      <c r="C137" s="725"/>
      <c r="D137" s="726"/>
      <c r="E137" s="327"/>
      <c r="F137" s="255"/>
      <c r="G137" s="255"/>
      <c r="H137" s="255"/>
      <c r="I137" s="165"/>
      <c r="J137" s="256"/>
      <c r="K137" s="352"/>
      <c r="L137" s="472"/>
      <c r="M137" s="243"/>
      <c r="N137" s="723"/>
      <c r="O137" s="723"/>
      <c r="P137" s="44"/>
    </row>
    <row r="138" spans="1:16" ht="20.25" customHeight="1" x14ac:dyDescent="0.25">
      <c r="A138" s="46"/>
      <c r="B138" s="150"/>
      <c r="C138" s="725"/>
      <c r="D138" s="726"/>
      <c r="E138" s="327"/>
      <c r="F138" s="255"/>
      <c r="G138" s="255"/>
      <c r="H138" s="255"/>
      <c r="I138" s="165"/>
      <c r="J138" s="256"/>
      <c r="K138" s="352"/>
      <c r="L138" s="472"/>
      <c r="M138" s="243"/>
      <c r="N138" s="723"/>
      <c r="O138" s="723"/>
      <c r="P138" s="44"/>
    </row>
    <row r="139" spans="1:16" ht="20.25" customHeight="1" x14ac:dyDescent="0.25">
      <c r="A139" s="46"/>
      <c r="B139" s="150"/>
      <c r="C139" s="725"/>
      <c r="D139" s="726"/>
      <c r="E139" s="327"/>
      <c r="F139" s="255"/>
      <c r="G139" s="255"/>
      <c r="H139" s="255"/>
      <c r="I139" s="165"/>
      <c r="J139" s="256"/>
      <c r="K139" s="352"/>
      <c r="L139" s="472"/>
      <c r="M139" s="243"/>
      <c r="N139" s="723"/>
      <c r="O139" s="723"/>
      <c r="P139" s="44"/>
    </row>
    <row r="140" spans="1:16" ht="20.25" customHeight="1" x14ac:dyDescent="0.25">
      <c r="A140" s="46"/>
      <c r="B140" s="150"/>
      <c r="C140" s="725"/>
      <c r="D140" s="726"/>
      <c r="E140" s="327"/>
      <c r="F140" s="255"/>
      <c r="G140" s="255"/>
      <c r="H140" s="255"/>
      <c r="I140" s="165"/>
      <c r="J140" s="256"/>
      <c r="K140" s="352"/>
      <c r="L140" s="472"/>
      <c r="M140" s="243"/>
      <c r="N140" s="723"/>
      <c r="O140" s="723"/>
      <c r="P140" s="44"/>
    </row>
    <row r="141" spans="1:16" ht="20.25" customHeight="1" x14ac:dyDescent="0.25">
      <c r="A141" s="46"/>
      <c r="B141" s="150"/>
      <c r="C141" s="725"/>
      <c r="D141" s="726"/>
      <c r="E141" s="327"/>
      <c r="F141" s="255"/>
      <c r="G141" s="255"/>
      <c r="H141" s="255"/>
      <c r="I141" s="165"/>
      <c r="J141" s="256"/>
      <c r="K141" s="352"/>
      <c r="L141" s="472"/>
      <c r="M141" s="243"/>
      <c r="N141" s="723"/>
      <c r="O141" s="723"/>
      <c r="P141" s="44"/>
    </row>
    <row r="142" spans="1:16" ht="20.25" customHeight="1" x14ac:dyDescent="0.25">
      <c r="A142" s="46"/>
      <c r="B142" s="150"/>
      <c r="C142" s="725"/>
      <c r="D142" s="726"/>
      <c r="E142" s="327"/>
      <c r="F142" s="255"/>
      <c r="G142" s="255"/>
      <c r="H142" s="255"/>
      <c r="I142" s="165"/>
      <c r="J142" s="256"/>
      <c r="K142" s="352"/>
      <c r="L142" s="472"/>
      <c r="M142" s="243"/>
      <c r="N142" s="723"/>
      <c r="O142" s="723"/>
      <c r="P142" s="44"/>
    </row>
    <row r="143" spans="1:16" ht="20.25" customHeight="1" x14ac:dyDescent="0.25">
      <c r="A143" s="46"/>
      <c r="B143" s="150"/>
      <c r="C143" s="725"/>
      <c r="D143" s="726"/>
      <c r="E143" s="327"/>
      <c r="F143" s="255"/>
      <c r="G143" s="255"/>
      <c r="H143" s="255"/>
      <c r="I143" s="165"/>
      <c r="J143" s="256"/>
      <c r="K143" s="352"/>
      <c r="L143" s="472"/>
      <c r="M143" s="243"/>
      <c r="N143" s="723"/>
      <c r="O143" s="723"/>
      <c r="P143" s="44"/>
    </row>
    <row r="144" spans="1:16" ht="20.25" customHeight="1" x14ac:dyDescent="0.25">
      <c r="A144" s="46"/>
      <c r="B144" s="150"/>
      <c r="C144" s="725"/>
      <c r="D144" s="726"/>
      <c r="E144" s="327"/>
      <c r="F144" s="255"/>
      <c r="G144" s="255"/>
      <c r="H144" s="255"/>
      <c r="I144" s="165"/>
      <c r="J144" s="256"/>
      <c r="K144" s="352"/>
      <c r="L144" s="472"/>
      <c r="M144" s="243"/>
      <c r="N144" s="723"/>
      <c r="O144" s="723"/>
      <c r="P144" s="44"/>
    </row>
    <row r="145" spans="1:16" ht="20.25" customHeight="1" x14ac:dyDescent="0.25">
      <c r="A145" s="46"/>
      <c r="B145" s="150"/>
      <c r="C145" s="725"/>
      <c r="D145" s="726"/>
      <c r="E145" s="327"/>
      <c r="F145" s="255"/>
      <c r="G145" s="255"/>
      <c r="H145" s="255"/>
      <c r="I145" s="165"/>
      <c r="J145" s="256"/>
      <c r="K145" s="352"/>
      <c r="L145" s="472"/>
      <c r="M145" s="243"/>
      <c r="N145" s="723"/>
      <c r="O145" s="723"/>
      <c r="P145" s="44"/>
    </row>
    <row r="146" spans="1:16" ht="20.25" customHeight="1" x14ac:dyDescent="0.25">
      <c r="A146" s="46"/>
      <c r="B146" s="150"/>
      <c r="C146" s="725"/>
      <c r="D146" s="726"/>
      <c r="E146" s="327"/>
      <c r="F146" s="255"/>
      <c r="G146" s="255"/>
      <c r="H146" s="255"/>
      <c r="I146" s="165"/>
      <c r="J146" s="256"/>
      <c r="K146" s="352"/>
      <c r="L146" s="472"/>
      <c r="M146" s="243"/>
      <c r="N146" s="723"/>
      <c r="O146" s="723"/>
      <c r="P146" s="44"/>
    </row>
    <row r="147" spans="1:16" ht="20.25" customHeight="1" x14ac:dyDescent="0.25">
      <c r="A147" s="46"/>
      <c r="B147" s="150"/>
      <c r="C147" s="725"/>
      <c r="D147" s="726"/>
      <c r="E147" s="327"/>
      <c r="F147" s="255"/>
      <c r="G147" s="255"/>
      <c r="H147" s="255"/>
      <c r="I147" s="165"/>
      <c r="J147" s="256"/>
      <c r="K147" s="352"/>
      <c r="L147" s="472"/>
      <c r="M147" s="243"/>
      <c r="N147" s="723"/>
      <c r="O147" s="723"/>
      <c r="P147" s="44"/>
    </row>
    <row r="148" spans="1:16" ht="20.25" customHeight="1" x14ac:dyDescent="0.25">
      <c r="A148" s="46"/>
      <c r="B148" s="150"/>
      <c r="C148" s="725"/>
      <c r="D148" s="726"/>
      <c r="E148" s="327"/>
      <c r="F148" s="255"/>
      <c r="G148" s="255"/>
      <c r="H148" s="255"/>
      <c r="I148" s="165"/>
      <c r="J148" s="256"/>
      <c r="K148" s="352"/>
      <c r="L148" s="472"/>
      <c r="M148" s="243"/>
      <c r="N148" s="723"/>
      <c r="O148" s="723"/>
      <c r="P148" s="44"/>
    </row>
    <row r="149" spans="1:16" ht="20.25" customHeight="1" x14ac:dyDescent="0.25">
      <c r="A149" s="46"/>
      <c r="B149" s="150"/>
      <c r="C149" s="725"/>
      <c r="D149" s="726"/>
      <c r="E149" s="327"/>
      <c r="F149" s="255"/>
      <c r="G149" s="255"/>
      <c r="H149" s="255"/>
      <c r="I149" s="165"/>
      <c r="J149" s="256"/>
      <c r="K149" s="352"/>
      <c r="L149" s="472"/>
      <c r="M149" s="243"/>
      <c r="N149" s="723"/>
      <c r="O149" s="723"/>
      <c r="P149" s="44"/>
    </row>
    <row r="150" spans="1:16" ht="20.25" customHeight="1" x14ac:dyDescent="0.25">
      <c r="A150" s="46"/>
      <c r="B150" s="150"/>
      <c r="C150" s="725"/>
      <c r="D150" s="726"/>
      <c r="E150" s="327"/>
      <c r="F150" s="255"/>
      <c r="G150" s="255"/>
      <c r="H150" s="255"/>
      <c r="I150" s="165"/>
      <c r="J150" s="256"/>
      <c r="K150" s="352"/>
      <c r="L150" s="472"/>
      <c r="M150" s="243"/>
      <c r="N150" s="723"/>
      <c r="O150" s="723"/>
      <c r="P150" s="44"/>
    </row>
    <row r="151" spans="1:16" ht="15" customHeight="1" x14ac:dyDescent="0.25">
      <c r="A151" s="46"/>
      <c r="B151" s="738" t="s">
        <v>416</v>
      </c>
      <c r="C151" s="738"/>
      <c r="D151" s="738"/>
      <c r="E151" s="738"/>
      <c r="F151" s="738"/>
      <c r="G151" s="738"/>
      <c r="H151" s="738"/>
      <c r="I151" s="738"/>
      <c r="J151" s="739" t="s">
        <v>110</v>
      </c>
      <c r="K151" s="739"/>
      <c r="L151" s="739"/>
      <c r="M151" s="739"/>
      <c r="N151" s="740">
        <f>COUNTIF(M12:M150,"Institucional")</f>
        <v>1</v>
      </c>
      <c r="O151" s="740"/>
      <c r="P151" s="44"/>
    </row>
    <row r="152" spans="1:16" ht="15" customHeight="1" x14ac:dyDescent="0.25">
      <c r="A152" s="46"/>
      <c r="B152" s="133"/>
      <c r="C152" s="133"/>
      <c r="D152" s="244"/>
      <c r="E152" s="133"/>
      <c r="F152" s="133"/>
      <c r="G152" s="244"/>
      <c r="H152" s="133"/>
      <c r="I152" s="245"/>
      <c r="J152" s="739" t="s">
        <v>111</v>
      </c>
      <c r="K152" s="739"/>
      <c r="L152" s="739"/>
      <c r="M152" s="739"/>
      <c r="N152" s="741">
        <f>COUNTIF(M12:M150,"Interinstitucional")</f>
        <v>1</v>
      </c>
      <c r="O152" s="741"/>
      <c r="P152" s="44"/>
    </row>
    <row r="153" spans="1:16" ht="15" customHeight="1" x14ac:dyDescent="0.25">
      <c r="A153" s="46"/>
      <c r="D153" s="134"/>
      <c r="E153" s="134"/>
      <c r="F153" s="134"/>
      <c r="G153" s="134"/>
      <c r="H153" s="134"/>
      <c r="I153" s="134"/>
      <c r="J153" s="742" t="s">
        <v>190</v>
      </c>
      <c r="K153" s="742"/>
      <c r="L153" s="742"/>
      <c r="M153" s="742"/>
      <c r="N153" s="743">
        <f>SUM(N151:O152)</f>
        <v>2</v>
      </c>
      <c r="O153" s="744"/>
      <c r="P153" s="44"/>
    </row>
    <row r="154" spans="1:16" ht="20.100000000000001" customHeight="1" x14ac:dyDescent="0.25">
      <c r="A154" s="46"/>
      <c r="D154" s="134"/>
      <c r="E154" s="134"/>
      <c r="F154" s="720"/>
      <c r="G154" s="720"/>
      <c r="H154" s="720"/>
      <c r="I154" s="720"/>
      <c r="J154" s="720"/>
      <c r="K154" s="246"/>
      <c r="L154" s="134"/>
      <c r="M154" s="134"/>
      <c r="N154" s="134"/>
      <c r="O154" s="134"/>
      <c r="P154" s="44"/>
    </row>
    <row r="155" spans="1:16" ht="20.100000000000001" customHeight="1" thickBot="1" x14ac:dyDescent="0.3">
      <c r="A155" s="130"/>
      <c r="B155" s="737" t="s">
        <v>107</v>
      </c>
      <c r="C155" s="737"/>
      <c r="D155" s="737"/>
      <c r="E155" s="737"/>
      <c r="F155" s="737"/>
      <c r="G155" s="737"/>
      <c r="H155" s="737"/>
      <c r="I155" s="737"/>
      <c r="J155" s="737"/>
      <c r="K155" s="737"/>
      <c r="L155" s="737"/>
      <c r="M155" s="737"/>
      <c r="N155" s="737"/>
      <c r="O155" s="737"/>
      <c r="P155" s="131"/>
    </row>
    <row r="156" spans="1:16" ht="13.5" hidden="1" x14ac:dyDescent="0.25"/>
    <row r="157" spans="1:16" ht="13.5" hidden="1" x14ac:dyDescent="0.25"/>
    <row r="158" spans="1:16" ht="13.5" hidden="1" x14ac:dyDescent="0.25"/>
    <row r="159" spans="1:16" ht="13.5" hidden="1" x14ac:dyDescent="0.25"/>
    <row r="160" spans="1:16" ht="13.5" hidden="1" x14ac:dyDescent="0.25"/>
    <row r="161" ht="13.5" hidden="1" x14ac:dyDescent="0.25"/>
    <row r="162" ht="13.5" hidden="1" x14ac:dyDescent="0.25"/>
    <row r="163" ht="13.5" hidden="1" x14ac:dyDescent="0.25"/>
    <row r="164" ht="13.5" hidden="1" x14ac:dyDescent="0.25"/>
    <row r="165" ht="13.5" hidden="1" x14ac:dyDescent="0.25"/>
    <row r="166" ht="13.5" hidden="1" x14ac:dyDescent="0.25"/>
    <row r="167" ht="13.5" hidden="1" x14ac:dyDescent="0.25"/>
    <row r="168" ht="13.5" hidden="1" x14ac:dyDescent="0.25"/>
    <row r="169" ht="13.5" hidden="1" x14ac:dyDescent="0.25"/>
    <row r="170" ht="13.5" hidden="1" x14ac:dyDescent="0.25"/>
    <row r="171" ht="13.5" hidden="1" x14ac:dyDescent="0.25"/>
    <row r="172" ht="13.5" hidden="1" x14ac:dyDescent="0.25"/>
  </sheetData>
  <sheetProtection algorithmName="SHA-512" hashValue="X0aOIUJqzfzXDRsBsp5bOsVvaVViz9vB8KsHh+eE73zXiteD47uZJm/qTiQr9mG7xGV2LhWjrsHseojkB4PtTQ==" saltValue="wJGL7oVjCTM0A123l/LWPA==" spinCount="100000" sheet="1" objects="1" scenarios="1"/>
  <protectedRanges>
    <protectedRange sqref="A7:B8 I8:AF8 H7 L7 O7:AF7 D7:E8 J7" name="Rango2"/>
  </protectedRanges>
  <mergeCells count="307">
    <mergeCell ref="C136:D136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18:D118"/>
    <mergeCell ref="C119:D119"/>
    <mergeCell ref="C120:D120"/>
    <mergeCell ref="C121:D121"/>
    <mergeCell ref="C122:D122"/>
    <mergeCell ref="C132:D132"/>
    <mergeCell ref="C133:D133"/>
    <mergeCell ref="C134:D134"/>
    <mergeCell ref="C135:D135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137:D137"/>
    <mergeCell ref="C138:D138"/>
    <mergeCell ref="C139:D139"/>
    <mergeCell ref="C140:D140"/>
    <mergeCell ref="C141:D141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B155:O155"/>
    <mergeCell ref="N149:O149"/>
    <mergeCell ref="N150:O150"/>
    <mergeCell ref="B151:I151"/>
    <mergeCell ref="J151:M151"/>
    <mergeCell ref="N151:O151"/>
    <mergeCell ref="J152:M152"/>
    <mergeCell ref="N142:O142"/>
    <mergeCell ref="N143:O143"/>
    <mergeCell ref="N144:O144"/>
    <mergeCell ref="C145:D145"/>
    <mergeCell ref="N145:O145"/>
    <mergeCell ref="N152:O152"/>
    <mergeCell ref="J153:M153"/>
    <mergeCell ref="N153:O153"/>
    <mergeCell ref="F154:J154"/>
    <mergeCell ref="C150:D150"/>
    <mergeCell ref="C149:D149"/>
    <mergeCell ref="C148:D148"/>
    <mergeCell ref="C147:D147"/>
    <mergeCell ref="C142:D142"/>
    <mergeCell ref="C143:D143"/>
    <mergeCell ref="C144:D144"/>
    <mergeCell ref="C146:D146"/>
    <mergeCell ref="N146:O146"/>
    <mergeCell ref="N147:O147"/>
    <mergeCell ref="N148:O148"/>
    <mergeCell ref="N126:O126"/>
    <mergeCell ref="N127:O127"/>
    <mergeCell ref="N128:O128"/>
    <mergeCell ref="N129:O129"/>
    <mergeCell ref="N130:O130"/>
    <mergeCell ref="N131:O131"/>
    <mergeCell ref="N132:O132"/>
    <mergeCell ref="N133:O133"/>
    <mergeCell ref="N134:O134"/>
    <mergeCell ref="N135:O135"/>
    <mergeCell ref="N136:O136"/>
    <mergeCell ref="N137:O137"/>
    <mergeCell ref="N138:O138"/>
    <mergeCell ref="N139:O139"/>
    <mergeCell ref="N140:O140"/>
    <mergeCell ref="N141:O141"/>
    <mergeCell ref="N123:O123"/>
    <mergeCell ref="N124:O124"/>
    <mergeCell ref="N125:O125"/>
    <mergeCell ref="N102:O102"/>
    <mergeCell ref="N103:O103"/>
    <mergeCell ref="N104:O104"/>
    <mergeCell ref="N105:O105"/>
    <mergeCell ref="N106:O106"/>
    <mergeCell ref="N107:O107"/>
    <mergeCell ref="N108:O108"/>
    <mergeCell ref="N109:O109"/>
    <mergeCell ref="N110:O110"/>
    <mergeCell ref="N111:O111"/>
    <mergeCell ref="N112:O112"/>
    <mergeCell ref="N113:O113"/>
    <mergeCell ref="N114:O114"/>
    <mergeCell ref="N115:O115"/>
    <mergeCell ref="N116:O116"/>
    <mergeCell ref="N117:O117"/>
    <mergeCell ref="N118:O118"/>
    <mergeCell ref="N119:O119"/>
    <mergeCell ref="N120:O120"/>
    <mergeCell ref="N121:O121"/>
    <mergeCell ref="N122:O122"/>
    <mergeCell ref="N99:O99"/>
    <mergeCell ref="N100:O100"/>
    <mergeCell ref="N101:O101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83:O83"/>
    <mergeCell ref="N72:O72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N71:O71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59:O59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39:O39"/>
    <mergeCell ref="N40:O40"/>
    <mergeCell ref="N41:O41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2:O2"/>
    <mergeCell ref="N3:O3"/>
    <mergeCell ref="N4:O4"/>
    <mergeCell ref="N5:O5"/>
    <mergeCell ref="N7:O7"/>
    <mergeCell ref="B8:E8"/>
    <mergeCell ref="L8:M8"/>
    <mergeCell ref="N8:O8"/>
    <mergeCell ref="B10:D10"/>
    <mergeCell ref="E10:O10"/>
    <mergeCell ref="B2:E5"/>
    <mergeCell ref="F2:L3"/>
    <mergeCell ref="F4:L4"/>
    <mergeCell ref="F5:L5"/>
    <mergeCell ref="B7:E7"/>
    <mergeCell ref="L7:M7"/>
    <mergeCell ref="F7:K7"/>
    <mergeCell ref="F8:K8"/>
    <mergeCell ref="N15:O15"/>
    <mergeCell ref="N16:O16"/>
    <mergeCell ref="N17:O17"/>
    <mergeCell ref="C11:D11"/>
    <mergeCell ref="N11:O11"/>
    <mergeCell ref="C12:D12"/>
    <mergeCell ref="N12:O12"/>
    <mergeCell ref="C13:D13"/>
    <mergeCell ref="N13:O13"/>
    <mergeCell ref="N14:O14"/>
    <mergeCell ref="C14:D14"/>
    <mergeCell ref="C15:D15"/>
    <mergeCell ref="C16:D16"/>
    <mergeCell ref="C17:D17"/>
  </mergeCells>
  <dataValidations count="2">
    <dataValidation type="list" allowBlank="1" showInputMessage="1" showErrorMessage="1" sqref="M12:M150" xr:uid="{00000000-0002-0000-0400-000000000000}">
      <formula1>"Institucional,Interinstitucional"</formula1>
    </dataValidation>
    <dataValidation type="textLength" operator="equal" allowBlank="1" showInputMessage="1" showErrorMessage="1" error="El número de cédula es incorrecto" prompt="Ingrese solo 10 números" sqref="E12:E150" xr:uid="{00000000-0002-0000-0400-000001000000}">
      <formula1>10</formula1>
    </dataValidation>
  </dataValidations>
  <pageMargins left="0.25" right="0.25" top="0.75" bottom="0.75" header="0.3" footer="0.3"/>
  <pageSetup paperSize="206" scale="8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2000000}">
          <x14:formula1>
            <xm:f>'D:\Users\Usuario\AppData\Local\Temp\Users\Usuario\AppData\Local\Temp\[INSTRUMENTOS TÉCNICOS OFICIAL (16-01-2017).xlsx]Datos'!#REF!</xm:f>
          </x14:formula1>
          <xm:sqref>I152 J11</xm:sqref>
        </x14:dataValidation>
        <x14:dataValidation type="list" allowBlank="1" showInputMessage="1" showErrorMessage="1" xr:uid="{00000000-0002-0000-0400-000003000000}">
          <x14:formula1>
            <xm:f>Datos!$G$2:$G$11</xm:f>
          </x14:formula1>
          <xm:sqref>N7:O7</xm:sqref>
        </x14:dataValidation>
        <x14:dataValidation type="list" allowBlank="1" showInputMessage="1" showErrorMessage="1" xr:uid="{00000000-0002-0000-0400-000004000000}">
          <x14:formula1>
            <xm:f>Datos!$H$2:$H$9</xm:f>
          </x14:formula1>
          <xm:sqref>F5:L5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A1:BFW356"/>
  <sheetViews>
    <sheetView view="pageBreakPreview" zoomScaleNormal="90" zoomScaleSheetLayoutView="100" workbookViewId="0">
      <selection activeCell="F5" sqref="F5:I5"/>
    </sheetView>
  </sheetViews>
  <sheetFormatPr baseColWidth="10" defaultColWidth="0" defaultRowHeight="13.5" zeroHeight="1" x14ac:dyDescent="0.25"/>
  <cols>
    <col min="1" max="1" width="2.28515625" style="4" customWidth="1"/>
    <col min="2" max="2" width="3.7109375" style="4" customWidth="1"/>
    <col min="3" max="4" width="10.85546875" style="4" customWidth="1"/>
    <col min="5" max="5" width="14.42578125" style="4" customWidth="1"/>
    <col min="6" max="6" width="16.7109375" style="4" customWidth="1"/>
    <col min="7" max="7" width="15" style="147" customWidth="1"/>
    <col min="8" max="8" width="9.85546875" style="147" customWidth="1"/>
    <col min="9" max="9" width="21.140625" style="147" customWidth="1"/>
    <col min="10" max="10" width="13.42578125" style="147" customWidth="1"/>
    <col min="11" max="11" width="21.85546875" style="136" customWidth="1"/>
    <col min="12" max="12" width="2.28515625" style="4" customWidth="1"/>
    <col min="13" max="15" width="11.42578125" style="140" hidden="1" customWidth="1"/>
    <col min="16" max="236" width="11.42578125" style="4" hidden="1" customWidth="1"/>
    <col min="237" max="237" width="2.28515625" style="4" hidden="1" customWidth="1"/>
    <col min="238" max="238" width="3.140625" style="4" hidden="1" customWidth="1"/>
    <col min="239" max="239" width="29.7109375" style="4" hidden="1" customWidth="1"/>
    <col min="240" max="240" width="7" style="4" hidden="1" customWidth="1"/>
    <col min="241" max="241" width="32.85546875" style="4" hidden="1" customWidth="1"/>
    <col min="242" max="242" width="6.5703125" style="4" hidden="1" customWidth="1"/>
    <col min="243" max="250" width="6.28515625" style="4" hidden="1" customWidth="1"/>
    <col min="251" max="251" width="2.28515625" style="4" hidden="1" customWidth="1"/>
    <col min="252" max="492" width="11.42578125" style="4" hidden="1" customWidth="1"/>
    <col min="493" max="493" width="2.28515625" style="4" hidden="1" customWidth="1"/>
    <col min="494" max="494" width="3.140625" style="4" hidden="1" customWidth="1"/>
    <col min="495" max="495" width="29.7109375" style="4" hidden="1" customWidth="1"/>
    <col min="496" max="496" width="7" style="4" hidden="1" customWidth="1"/>
    <col min="497" max="497" width="32.85546875" style="4" hidden="1" customWidth="1"/>
    <col min="498" max="498" width="6.5703125" style="4" hidden="1" customWidth="1"/>
    <col min="499" max="506" width="6.28515625" style="4" hidden="1" customWidth="1"/>
    <col min="507" max="507" width="2.28515625" style="4" hidden="1" customWidth="1"/>
    <col min="508" max="748" width="11.42578125" style="4" hidden="1" customWidth="1"/>
    <col min="749" max="749" width="2.28515625" style="4" hidden="1" customWidth="1"/>
    <col min="750" max="750" width="3.140625" style="4" hidden="1" customWidth="1"/>
    <col min="751" max="751" width="29.7109375" style="4" hidden="1" customWidth="1"/>
    <col min="752" max="752" width="7" style="4" hidden="1" customWidth="1"/>
    <col min="753" max="753" width="32.85546875" style="4" hidden="1" customWidth="1"/>
    <col min="754" max="754" width="6.5703125" style="4" hidden="1" customWidth="1"/>
    <col min="755" max="762" width="6.28515625" style="4" hidden="1" customWidth="1"/>
    <col min="763" max="763" width="2.28515625" style="4" hidden="1" customWidth="1"/>
    <col min="764" max="1004" width="11.42578125" style="4" hidden="1" customWidth="1"/>
    <col min="1005" max="1005" width="2.28515625" style="4" hidden="1" customWidth="1"/>
    <col min="1006" max="1006" width="3.140625" style="4" hidden="1" customWidth="1"/>
    <col min="1007" max="1007" width="29.7109375" style="4" hidden="1" customWidth="1"/>
    <col min="1008" max="1008" width="7" style="4" hidden="1" customWidth="1"/>
    <col min="1009" max="1009" width="32.85546875" style="4" hidden="1" customWidth="1"/>
    <col min="1010" max="1010" width="6.5703125" style="4" hidden="1" customWidth="1"/>
    <col min="1011" max="1018" width="6.28515625" style="4" hidden="1" customWidth="1"/>
    <col min="1019" max="1019" width="2.28515625" style="4" hidden="1" customWidth="1"/>
    <col min="1020" max="1260" width="11.42578125" style="4" hidden="1" customWidth="1"/>
    <col min="1261" max="1261" width="2.28515625" style="4" hidden="1" customWidth="1"/>
    <col min="1262" max="1262" width="3.140625" style="4" hidden="1" customWidth="1"/>
    <col min="1263" max="1263" width="29.7109375" style="4" hidden="1" customWidth="1"/>
    <col min="1264" max="1264" width="7" style="4" hidden="1" customWidth="1"/>
    <col min="1265" max="1265" width="32.85546875" style="4" hidden="1" customWidth="1"/>
    <col min="1266" max="1266" width="6.5703125" style="4" hidden="1" customWidth="1"/>
    <col min="1267" max="1274" width="6.28515625" style="4" hidden="1" customWidth="1"/>
    <col min="1275" max="1275" width="2.28515625" style="4" hidden="1" customWidth="1"/>
    <col min="1276" max="1516" width="11.42578125" style="4" hidden="1" customWidth="1"/>
    <col min="1517" max="1517" width="2.28515625" style="4" hidden="1" customWidth="1"/>
    <col min="1518" max="1518" width="3.140625" style="4" hidden="1" customWidth="1"/>
    <col min="1519" max="1519" width="29.7109375" style="4" hidden="1" customWidth="1"/>
    <col min="1520" max="1520" width="7" style="4" hidden="1" customWidth="1"/>
    <col min="1521" max="1521" width="32.85546875" style="4" hidden="1" customWidth="1"/>
    <col min="1522" max="1522" width="6.5703125" style="4" hidden="1" customWidth="1"/>
    <col min="1523" max="1530" width="6.28515625" style="4" hidden="1" customWidth="1"/>
    <col min="1531" max="1531" width="2.28515625" style="4" hidden="1" customWidth="1"/>
    <col min="1532" max="16384" width="11.42578125" style="4" hidden="1"/>
  </cols>
  <sheetData>
    <row r="1" spans="1:34" ht="9.9499999999999993" customHeight="1" x14ac:dyDescent="0.25">
      <c r="A1" s="137"/>
      <c r="B1" s="138"/>
      <c r="C1" s="138"/>
      <c r="D1" s="138"/>
      <c r="E1" s="138"/>
      <c r="F1" s="138"/>
      <c r="G1" s="139"/>
      <c r="H1" s="139"/>
      <c r="I1" s="139"/>
      <c r="J1" s="139"/>
      <c r="K1" s="424"/>
      <c r="L1" s="190"/>
    </row>
    <row r="2" spans="1:34" ht="17.25" customHeight="1" x14ac:dyDescent="0.25">
      <c r="A2" s="141"/>
      <c r="B2" s="734"/>
      <c r="C2" s="734"/>
      <c r="D2" s="734"/>
      <c r="E2" s="734"/>
      <c r="F2" s="554" t="s">
        <v>0</v>
      </c>
      <c r="G2" s="554"/>
      <c r="H2" s="554"/>
      <c r="I2" s="554"/>
      <c r="J2" s="421" t="s">
        <v>64</v>
      </c>
      <c r="K2" s="422">
        <f>Datos!I2</f>
        <v>44928</v>
      </c>
      <c r="L2" s="142"/>
    </row>
    <row r="3" spans="1:34" ht="17.25" customHeight="1" x14ac:dyDescent="0.25">
      <c r="A3" s="141"/>
      <c r="B3" s="734"/>
      <c r="C3" s="734"/>
      <c r="D3" s="734"/>
      <c r="E3" s="734"/>
      <c r="F3" s="554"/>
      <c r="G3" s="554"/>
      <c r="H3" s="554"/>
      <c r="I3" s="554"/>
      <c r="J3" s="421" t="s">
        <v>62</v>
      </c>
      <c r="K3" s="365" t="s">
        <v>456</v>
      </c>
      <c r="L3" s="142"/>
    </row>
    <row r="4" spans="1:34" ht="17.25" customHeight="1" x14ac:dyDescent="0.25">
      <c r="A4" s="141"/>
      <c r="B4" s="734"/>
      <c r="C4" s="734"/>
      <c r="D4" s="734"/>
      <c r="E4" s="734"/>
      <c r="F4" s="745" t="str">
        <f>'ÍNDICE 00'!C9</f>
        <v>LISTA DE ASIGNACIONES PARA HABILITACIÓN DE PARTIDAS VACANTES</v>
      </c>
      <c r="G4" s="746"/>
      <c r="H4" s="746"/>
      <c r="I4" s="747"/>
      <c r="J4" s="421" t="s">
        <v>65</v>
      </c>
      <c r="K4" s="367" t="s">
        <v>405</v>
      </c>
      <c r="L4" s="142"/>
    </row>
    <row r="5" spans="1:34" ht="17.25" customHeight="1" x14ac:dyDescent="0.25">
      <c r="A5" s="141"/>
      <c r="B5" s="734"/>
      <c r="C5" s="734"/>
      <c r="D5" s="734"/>
      <c r="E5" s="734"/>
      <c r="F5" s="748" t="s">
        <v>439</v>
      </c>
      <c r="G5" s="749"/>
      <c r="H5" s="749"/>
      <c r="I5" s="750"/>
      <c r="J5" s="421" t="s">
        <v>60</v>
      </c>
      <c r="K5" s="333" t="str">
        <f>'ÍNDICE 00'!I9</f>
        <v>PRO-MDT-PTH-01 FOR 09 EXT</v>
      </c>
      <c r="L5" s="142"/>
    </row>
    <row r="6" spans="1:34" ht="9.9499999999999993" customHeight="1" x14ac:dyDescent="0.25">
      <c r="A6" s="141"/>
      <c r="B6" s="751"/>
      <c r="C6" s="751"/>
      <c r="D6" s="751"/>
      <c r="E6" s="751"/>
      <c r="F6" s="751"/>
      <c r="G6" s="751"/>
      <c r="H6" s="751"/>
      <c r="I6" s="751"/>
      <c r="J6" s="751"/>
      <c r="L6" s="142"/>
    </row>
    <row r="7" spans="1:34" s="40" customFormat="1" ht="22.5" customHeight="1" x14ac:dyDescent="0.25">
      <c r="A7" s="3"/>
      <c r="B7" s="565" t="s">
        <v>56</v>
      </c>
      <c r="C7" s="566"/>
      <c r="D7" s="566"/>
      <c r="E7" s="566"/>
      <c r="F7" s="563"/>
      <c r="G7" s="563"/>
      <c r="H7" s="563"/>
      <c r="I7" s="563"/>
      <c r="J7" s="366" t="s">
        <v>79</v>
      </c>
      <c r="K7" s="368"/>
      <c r="L7" s="43"/>
      <c r="M7" s="41"/>
      <c r="N7" s="41"/>
      <c r="O7" s="45"/>
      <c r="P7" s="41"/>
      <c r="Q7" s="56"/>
      <c r="R7" s="41"/>
      <c r="S7" s="45"/>
      <c r="T7" s="41"/>
      <c r="U7" s="56"/>
      <c r="V7" s="41"/>
      <c r="W7" s="45"/>
      <c r="X7" s="41"/>
      <c r="Y7" s="56"/>
      <c r="Z7" s="41"/>
      <c r="AA7" s="45"/>
      <c r="AB7" s="41"/>
      <c r="AC7" s="56"/>
      <c r="AD7" s="41"/>
      <c r="AE7" s="45"/>
      <c r="AF7" s="41"/>
      <c r="AG7" s="56"/>
      <c r="AH7" s="41"/>
    </row>
    <row r="8" spans="1:34" s="40" customFormat="1" ht="18" customHeight="1" x14ac:dyDescent="0.25">
      <c r="A8" s="3"/>
      <c r="B8" s="765" t="s">
        <v>188</v>
      </c>
      <c r="C8" s="580"/>
      <c r="D8" s="580"/>
      <c r="E8" s="580"/>
      <c r="F8" s="736"/>
      <c r="G8" s="736"/>
      <c r="H8" s="736"/>
      <c r="I8" s="736"/>
      <c r="J8" s="359" t="s">
        <v>219</v>
      </c>
      <c r="K8" s="423"/>
      <c r="L8" s="43"/>
      <c r="M8" s="41"/>
      <c r="N8" s="41"/>
      <c r="O8" s="45"/>
      <c r="P8" s="41"/>
      <c r="Q8" s="56"/>
      <c r="R8" s="41"/>
      <c r="S8" s="45"/>
      <c r="T8" s="41"/>
      <c r="U8" s="56"/>
      <c r="V8" s="41"/>
      <c r="W8" s="45"/>
      <c r="X8" s="41"/>
      <c r="Y8" s="56"/>
      <c r="Z8" s="41"/>
      <c r="AA8" s="45"/>
      <c r="AB8" s="41"/>
      <c r="AC8" s="56"/>
      <c r="AD8" s="41"/>
      <c r="AE8" s="45"/>
      <c r="AF8" s="41"/>
      <c r="AG8" s="56"/>
    </row>
    <row r="9" spans="1:34" s="40" customFormat="1" ht="14.25" customHeight="1" x14ac:dyDescent="0.25">
      <c r="A9" s="766"/>
      <c r="B9" s="767"/>
      <c r="C9" s="767"/>
      <c r="D9" s="767"/>
      <c r="E9" s="767"/>
      <c r="F9" s="767"/>
      <c r="G9" s="767"/>
      <c r="H9" s="767"/>
      <c r="I9" s="767"/>
      <c r="J9" s="767"/>
      <c r="K9" s="767"/>
      <c r="L9" s="768"/>
      <c r="M9" s="41"/>
      <c r="N9" s="41"/>
      <c r="O9" s="45"/>
      <c r="P9" s="41"/>
      <c r="Q9" s="56"/>
      <c r="R9" s="41"/>
      <c r="S9" s="45"/>
      <c r="T9" s="41"/>
      <c r="U9" s="56"/>
      <c r="V9" s="41"/>
      <c r="W9" s="45"/>
      <c r="X9" s="41"/>
      <c r="Y9" s="56"/>
      <c r="Z9" s="41"/>
      <c r="AA9" s="45"/>
      <c r="AB9" s="41"/>
      <c r="AC9" s="56"/>
      <c r="AD9" s="41"/>
      <c r="AE9" s="45"/>
      <c r="AF9" s="41"/>
      <c r="AG9" s="56"/>
    </row>
    <row r="10" spans="1:34" ht="16.5" customHeight="1" x14ac:dyDescent="0.25">
      <c r="A10" s="141"/>
      <c r="B10" s="756" t="s">
        <v>57</v>
      </c>
      <c r="C10" s="756"/>
      <c r="D10" s="756"/>
      <c r="E10" s="762"/>
      <c r="F10" s="763"/>
      <c r="G10" s="763"/>
      <c r="H10" s="763"/>
      <c r="I10" s="763"/>
      <c r="J10" s="763"/>
      <c r="K10" s="764"/>
      <c r="L10" s="142"/>
      <c r="M10" s="4"/>
      <c r="N10" s="4"/>
      <c r="O10" s="4"/>
    </row>
    <row r="11" spans="1:34" ht="33.950000000000003" customHeight="1" x14ac:dyDescent="0.25">
      <c r="A11" s="141"/>
      <c r="B11" s="143" t="s">
        <v>106</v>
      </c>
      <c r="C11" s="752" t="s">
        <v>2</v>
      </c>
      <c r="D11" s="753"/>
      <c r="E11" s="143" t="s">
        <v>58</v>
      </c>
      <c r="F11" s="143" t="s">
        <v>8</v>
      </c>
      <c r="G11" s="143" t="s">
        <v>3</v>
      </c>
      <c r="H11" s="143" t="s">
        <v>10</v>
      </c>
      <c r="I11" s="143" t="s">
        <v>7</v>
      </c>
      <c r="J11" s="143" t="s">
        <v>11</v>
      </c>
      <c r="K11" s="124" t="s">
        <v>215</v>
      </c>
      <c r="L11" s="142"/>
    </row>
    <row r="12" spans="1:34" ht="33.950000000000003" customHeight="1" x14ac:dyDescent="0.25">
      <c r="A12" s="141"/>
      <c r="B12" s="148"/>
      <c r="C12" s="754"/>
      <c r="D12" s="755"/>
      <c r="E12" s="258"/>
      <c r="F12" s="258"/>
      <c r="G12" s="165"/>
      <c r="H12" s="203"/>
      <c r="I12" s="256"/>
      <c r="J12" s="519"/>
      <c r="K12" s="148"/>
      <c r="L12" s="142"/>
      <c r="N12" s="761" t="s">
        <v>227</v>
      </c>
      <c r="O12" s="761"/>
      <c r="P12" s="761"/>
      <c r="Q12" s="761"/>
    </row>
    <row r="13" spans="1:34" ht="33.950000000000003" customHeight="1" x14ac:dyDescent="0.3">
      <c r="A13" s="141"/>
      <c r="B13" s="148"/>
      <c r="C13" s="754"/>
      <c r="D13" s="755"/>
      <c r="E13" s="258"/>
      <c r="F13" s="258"/>
      <c r="G13" s="165"/>
      <c r="H13" s="203"/>
      <c r="I13" s="256"/>
      <c r="J13" s="519"/>
      <c r="K13" s="148"/>
      <c r="L13" s="142"/>
      <c r="N13" s="760" t="s">
        <v>221</v>
      </c>
      <c r="O13" s="760"/>
      <c r="P13" s="760"/>
      <c r="Q13" s="760"/>
    </row>
    <row r="14" spans="1:34" ht="33.950000000000003" customHeight="1" x14ac:dyDescent="0.25">
      <c r="A14" s="141"/>
      <c r="B14" s="148"/>
      <c r="C14" s="754"/>
      <c r="D14" s="755"/>
      <c r="E14" s="258"/>
      <c r="F14" s="258"/>
      <c r="G14" s="165"/>
      <c r="H14" s="203"/>
      <c r="I14" s="256"/>
      <c r="J14" s="519"/>
      <c r="K14" s="148"/>
      <c r="L14" s="142"/>
    </row>
    <row r="15" spans="1:34" ht="33.950000000000003" customHeight="1" x14ac:dyDescent="0.25">
      <c r="A15" s="141"/>
      <c r="B15" s="148"/>
      <c r="C15" s="754"/>
      <c r="D15" s="755"/>
      <c r="E15" s="258"/>
      <c r="F15" s="258"/>
      <c r="G15" s="165"/>
      <c r="H15" s="203"/>
      <c r="I15" s="256"/>
      <c r="J15" s="519"/>
      <c r="K15" s="148"/>
      <c r="L15" s="142"/>
    </row>
    <row r="16" spans="1:34" ht="33.950000000000003" customHeight="1" x14ac:dyDescent="0.25">
      <c r="A16" s="141"/>
      <c r="B16" s="148"/>
      <c r="C16" s="754"/>
      <c r="D16" s="755"/>
      <c r="E16" s="258"/>
      <c r="F16" s="258"/>
      <c r="G16" s="165"/>
      <c r="H16" s="203"/>
      <c r="I16" s="256"/>
      <c r="J16" s="519"/>
      <c r="K16" s="148"/>
      <c r="L16" s="142"/>
    </row>
    <row r="17" spans="1:12" ht="33.950000000000003" customHeight="1" x14ac:dyDescent="0.25">
      <c r="A17" s="141"/>
      <c r="B17" s="148"/>
      <c r="C17" s="754"/>
      <c r="D17" s="755"/>
      <c r="E17" s="258"/>
      <c r="F17" s="258"/>
      <c r="G17" s="165"/>
      <c r="H17" s="203"/>
      <c r="I17" s="256"/>
      <c r="J17" s="519"/>
      <c r="K17" s="148"/>
      <c r="L17" s="142"/>
    </row>
    <row r="18" spans="1:12" ht="33.950000000000003" customHeight="1" x14ac:dyDescent="0.25">
      <c r="A18" s="141"/>
      <c r="B18" s="148"/>
      <c r="C18" s="754"/>
      <c r="D18" s="755"/>
      <c r="E18" s="258"/>
      <c r="F18" s="258"/>
      <c r="G18" s="165"/>
      <c r="H18" s="203"/>
      <c r="I18" s="256"/>
      <c r="J18" s="519"/>
      <c r="K18" s="148"/>
      <c r="L18" s="142"/>
    </row>
    <row r="19" spans="1:12" ht="33.950000000000003" customHeight="1" x14ac:dyDescent="0.25">
      <c r="A19" s="141"/>
      <c r="B19" s="148"/>
      <c r="C19" s="754"/>
      <c r="D19" s="755"/>
      <c r="E19" s="258"/>
      <c r="F19" s="258"/>
      <c r="G19" s="165"/>
      <c r="H19" s="203"/>
      <c r="I19" s="256"/>
      <c r="J19" s="519"/>
      <c r="K19" s="148"/>
      <c r="L19" s="142"/>
    </row>
    <row r="20" spans="1:12" ht="33.950000000000003" customHeight="1" x14ac:dyDescent="0.25">
      <c r="A20" s="141"/>
      <c r="B20" s="148"/>
      <c r="C20" s="754"/>
      <c r="D20" s="755"/>
      <c r="E20" s="258"/>
      <c r="F20" s="258"/>
      <c r="G20" s="165"/>
      <c r="H20" s="203"/>
      <c r="I20" s="256"/>
      <c r="J20" s="519"/>
      <c r="K20" s="148"/>
      <c r="L20" s="142"/>
    </row>
    <row r="21" spans="1:12" ht="33.950000000000003" customHeight="1" x14ac:dyDescent="0.25">
      <c r="A21" s="141"/>
      <c r="B21" s="148"/>
      <c r="C21" s="754"/>
      <c r="D21" s="755"/>
      <c r="E21" s="258"/>
      <c r="F21" s="258"/>
      <c r="G21" s="165"/>
      <c r="H21" s="203"/>
      <c r="I21" s="256"/>
      <c r="J21" s="519"/>
      <c r="K21" s="148"/>
      <c r="L21" s="142"/>
    </row>
    <row r="22" spans="1:12" ht="33.950000000000003" customHeight="1" x14ac:dyDescent="0.25">
      <c r="A22" s="141"/>
      <c r="B22" s="148"/>
      <c r="C22" s="754"/>
      <c r="D22" s="755"/>
      <c r="E22" s="258"/>
      <c r="F22" s="258"/>
      <c r="G22" s="165"/>
      <c r="H22" s="203"/>
      <c r="I22" s="256"/>
      <c r="J22" s="519"/>
      <c r="K22" s="148"/>
      <c r="L22" s="142"/>
    </row>
    <row r="23" spans="1:12" ht="33.950000000000003" customHeight="1" x14ac:dyDescent="0.25">
      <c r="A23" s="141"/>
      <c r="B23" s="148"/>
      <c r="C23" s="754"/>
      <c r="D23" s="755"/>
      <c r="E23" s="258"/>
      <c r="F23" s="258"/>
      <c r="G23" s="165"/>
      <c r="H23" s="203"/>
      <c r="I23" s="256"/>
      <c r="J23" s="519"/>
      <c r="K23" s="148"/>
      <c r="L23" s="142"/>
    </row>
    <row r="24" spans="1:12" ht="33.950000000000003" customHeight="1" x14ac:dyDescent="0.25">
      <c r="A24" s="141"/>
      <c r="B24" s="148"/>
      <c r="C24" s="754"/>
      <c r="D24" s="755"/>
      <c r="E24" s="258"/>
      <c r="F24" s="258"/>
      <c r="G24" s="165"/>
      <c r="H24" s="203"/>
      <c r="I24" s="256"/>
      <c r="J24" s="519"/>
      <c r="K24" s="148"/>
      <c r="L24" s="142"/>
    </row>
    <row r="25" spans="1:12" ht="33.950000000000003" customHeight="1" x14ac:dyDescent="0.25">
      <c r="A25" s="141"/>
      <c r="B25" s="148"/>
      <c r="C25" s="754"/>
      <c r="D25" s="755"/>
      <c r="E25" s="258"/>
      <c r="F25" s="258"/>
      <c r="G25" s="165"/>
      <c r="H25" s="203"/>
      <c r="I25" s="256"/>
      <c r="J25" s="519"/>
      <c r="K25" s="148"/>
      <c r="L25" s="142"/>
    </row>
    <row r="26" spans="1:12" ht="33.950000000000003" customHeight="1" x14ac:dyDescent="0.25">
      <c r="A26" s="141"/>
      <c r="B26" s="148"/>
      <c r="C26" s="754"/>
      <c r="D26" s="755"/>
      <c r="E26" s="258"/>
      <c r="F26" s="258"/>
      <c r="G26" s="165"/>
      <c r="H26" s="203"/>
      <c r="I26" s="256"/>
      <c r="J26" s="519"/>
      <c r="K26" s="148"/>
      <c r="L26" s="142"/>
    </row>
    <row r="27" spans="1:12" ht="33.950000000000003" customHeight="1" x14ac:dyDescent="0.25">
      <c r="A27" s="141"/>
      <c r="B27" s="148"/>
      <c r="C27" s="754"/>
      <c r="D27" s="755"/>
      <c r="E27" s="258"/>
      <c r="F27" s="258"/>
      <c r="G27" s="165"/>
      <c r="H27" s="203"/>
      <c r="I27" s="256"/>
      <c r="J27" s="519"/>
      <c r="K27" s="148"/>
      <c r="L27" s="142"/>
    </row>
    <row r="28" spans="1:12" ht="33.950000000000003" customHeight="1" x14ac:dyDescent="0.25">
      <c r="A28" s="141"/>
      <c r="B28" s="148"/>
      <c r="C28" s="754"/>
      <c r="D28" s="755"/>
      <c r="E28" s="258"/>
      <c r="F28" s="258"/>
      <c r="G28" s="165"/>
      <c r="H28" s="203"/>
      <c r="I28" s="256"/>
      <c r="J28" s="519"/>
      <c r="K28" s="148"/>
      <c r="L28" s="142"/>
    </row>
    <row r="29" spans="1:12" ht="33.950000000000003" customHeight="1" x14ac:dyDescent="0.25">
      <c r="A29" s="141"/>
      <c r="B29" s="148"/>
      <c r="C29" s="754"/>
      <c r="D29" s="755"/>
      <c r="E29" s="258"/>
      <c r="F29" s="258"/>
      <c r="G29" s="165"/>
      <c r="H29" s="203"/>
      <c r="I29" s="256"/>
      <c r="J29" s="519"/>
      <c r="K29" s="148"/>
      <c r="L29" s="142"/>
    </row>
    <row r="30" spans="1:12" ht="33.950000000000003" customHeight="1" x14ac:dyDescent="0.25">
      <c r="A30" s="141"/>
      <c r="B30" s="148"/>
      <c r="C30" s="754"/>
      <c r="D30" s="755"/>
      <c r="E30" s="258"/>
      <c r="F30" s="258"/>
      <c r="G30" s="165"/>
      <c r="H30" s="203"/>
      <c r="I30" s="256"/>
      <c r="J30" s="519"/>
      <c r="K30" s="148"/>
      <c r="L30" s="142"/>
    </row>
    <row r="31" spans="1:12" ht="33.950000000000003" customHeight="1" x14ac:dyDescent="0.25">
      <c r="A31" s="141"/>
      <c r="B31" s="148"/>
      <c r="C31" s="754"/>
      <c r="D31" s="755"/>
      <c r="E31" s="258"/>
      <c r="F31" s="258"/>
      <c r="G31" s="165"/>
      <c r="H31" s="203"/>
      <c r="I31" s="256"/>
      <c r="J31" s="519"/>
      <c r="K31" s="148"/>
      <c r="L31" s="142"/>
    </row>
    <row r="32" spans="1:12" ht="33.950000000000003" customHeight="1" x14ac:dyDescent="0.25">
      <c r="A32" s="141"/>
      <c r="B32" s="148"/>
      <c r="C32" s="754"/>
      <c r="D32" s="755"/>
      <c r="E32" s="258"/>
      <c r="F32" s="258"/>
      <c r="G32" s="165"/>
      <c r="H32" s="203"/>
      <c r="I32" s="256"/>
      <c r="J32" s="519"/>
      <c r="K32" s="148"/>
      <c r="L32" s="142"/>
    </row>
    <row r="33" spans="1:12" ht="33.950000000000003" customHeight="1" x14ac:dyDescent="0.25">
      <c r="A33" s="141"/>
      <c r="B33" s="148"/>
      <c r="C33" s="754"/>
      <c r="D33" s="755"/>
      <c r="E33" s="258"/>
      <c r="F33" s="258"/>
      <c r="G33" s="165"/>
      <c r="H33" s="203"/>
      <c r="I33" s="256"/>
      <c r="J33" s="519"/>
      <c r="K33" s="148"/>
      <c r="L33" s="142"/>
    </row>
    <row r="34" spans="1:12" ht="33.950000000000003" customHeight="1" x14ac:dyDescent="0.25">
      <c r="A34" s="141"/>
      <c r="B34" s="148"/>
      <c r="C34" s="754"/>
      <c r="D34" s="755"/>
      <c r="E34" s="258"/>
      <c r="F34" s="258"/>
      <c r="G34" s="165"/>
      <c r="H34" s="203"/>
      <c r="I34" s="256"/>
      <c r="J34" s="519"/>
      <c r="K34" s="148"/>
      <c r="L34" s="142"/>
    </row>
    <row r="35" spans="1:12" ht="33.950000000000003" customHeight="1" x14ac:dyDescent="0.25">
      <c r="A35" s="141"/>
      <c r="B35" s="148"/>
      <c r="C35" s="754"/>
      <c r="D35" s="755"/>
      <c r="E35" s="258"/>
      <c r="F35" s="258"/>
      <c r="G35" s="165"/>
      <c r="H35" s="203"/>
      <c r="I35" s="256"/>
      <c r="J35" s="519"/>
      <c r="K35" s="148"/>
      <c r="L35" s="142"/>
    </row>
    <row r="36" spans="1:12" ht="33.950000000000003" customHeight="1" x14ac:dyDescent="0.25">
      <c r="A36" s="141"/>
      <c r="B36" s="148"/>
      <c r="C36" s="754"/>
      <c r="D36" s="755"/>
      <c r="E36" s="258"/>
      <c r="F36" s="258"/>
      <c r="G36" s="165"/>
      <c r="H36" s="203"/>
      <c r="I36" s="256"/>
      <c r="J36" s="519"/>
      <c r="K36" s="148"/>
      <c r="L36" s="142"/>
    </row>
    <row r="37" spans="1:12" ht="33.950000000000003" customHeight="1" x14ac:dyDescent="0.25">
      <c r="A37" s="141"/>
      <c r="B37" s="148"/>
      <c r="C37" s="754"/>
      <c r="D37" s="755"/>
      <c r="E37" s="258"/>
      <c r="F37" s="258"/>
      <c r="G37" s="165"/>
      <c r="H37" s="203"/>
      <c r="I37" s="256"/>
      <c r="J37" s="519"/>
      <c r="K37" s="148"/>
      <c r="L37" s="142"/>
    </row>
    <row r="38" spans="1:12" ht="33.950000000000003" customHeight="1" x14ac:dyDescent="0.25">
      <c r="A38" s="141"/>
      <c r="B38" s="148"/>
      <c r="C38" s="754"/>
      <c r="D38" s="755"/>
      <c r="E38" s="258"/>
      <c r="F38" s="258"/>
      <c r="G38" s="165"/>
      <c r="H38" s="203"/>
      <c r="I38" s="256"/>
      <c r="J38" s="519"/>
      <c r="K38" s="148"/>
      <c r="L38" s="142"/>
    </row>
    <row r="39" spans="1:12" ht="33.950000000000003" customHeight="1" x14ac:dyDescent="0.25">
      <c r="A39" s="141"/>
      <c r="B39" s="148"/>
      <c r="C39" s="754"/>
      <c r="D39" s="755"/>
      <c r="E39" s="258"/>
      <c r="F39" s="258"/>
      <c r="G39" s="165"/>
      <c r="H39" s="203"/>
      <c r="I39" s="256"/>
      <c r="J39" s="519"/>
      <c r="K39" s="148"/>
      <c r="L39" s="142"/>
    </row>
    <row r="40" spans="1:12" ht="33.950000000000003" customHeight="1" x14ac:dyDescent="0.25">
      <c r="A40" s="141"/>
      <c r="B40" s="148"/>
      <c r="C40" s="754"/>
      <c r="D40" s="755"/>
      <c r="E40" s="258"/>
      <c r="F40" s="258"/>
      <c r="G40" s="165"/>
      <c r="H40" s="203"/>
      <c r="I40" s="256"/>
      <c r="J40" s="519"/>
      <c r="K40" s="148"/>
      <c r="L40" s="142"/>
    </row>
    <row r="41" spans="1:12" ht="33.950000000000003" customHeight="1" x14ac:dyDescent="0.25">
      <c r="A41" s="141"/>
      <c r="B41" s="148"/>
      <c r="C41" s="754"/>
      <c r="D41" s="755"/>
      <c r="E41" s="258"/>
      <c r="F41" s="258"/>
      <c r="G41" s="165"/>
      <c r="H41" s="203"/>
      <c r="I41" s="256"/>
      <c r="J41" s="519"/>
      <c r="K41" s="148"/>
      <c r="L41" s="142"/>
    </row>
    <row r="42" spans="1:12" ht="33.950000000000003" customHeight="1" x14ac:dyDescent="0.25">
      <c r="A42" s="141"/>
      <c r="B42" s="148"/>
      <c r="C42" s="754"/>
      <c r="D42" s="755"/>
      <c r="E42" s="258"/>
      <c r="F42" s="258"/>
      <c r="G42" s="165"/>
      <c r="H42" s="203"/>
      <c r="I42" s="256"/>
      <c r="J42" s="519"/>
      <c r="K42" s="148"/>
      <c r="L42" s="142"/>
    </row>
    <row r="43" spans="1:12" ht="33.950000000000003" customHeight="1" x14ac:dyDescent="0.25">
      <c r="A43" s="141"/>
      <c r="B43" s="148"/>
      <c r="C43" s="754"/>
      <c r="D43" s="755"/>
      <c r="E43" s="258"/>
      <c r="F43" s="258"/>
      <c r="G43" s="165"/>
      <c r="H43" s="203"/>
      <c r="I43" s="256"/>
      <c r="J43" s="519"/>
      <c r="K43" s="148"/>
      <c r="L43" s="142"/>
    </row>
    <row r="44" spans="1:12" ht="33.950000000000003" customHeight="1" x14ac:dyDescent="0.25">
      <c r="A44" s="141"/>
      <c r="B44" s="148"/>
      <c r="C44" s="754"/>
      <c r="D44" s="755"/>
      <c r="E44" s="258"/>
      <c r="F44" s="258"/>
      <c r="G44" s="165"/>
      <c r="H44" s="203"/>
      <c r="I44" s="256"/>
      <c r="J44" s="519"/>
      <c r="K44" s="148"/>
      <c r="L44" s="142"/>
    </row>
    <row r="45" spans="1:12" ht="33.950000000000003" customHeight="1" x14ac:dyDescent="0.25">
      <c r="A45" s="141"/>
      <c r="B45" s="148"/>
      <c r="C45" s="754"/>
      <c r="D45" s="755"/>
      <c r="E45" s="258"/>
      <c r="F45" s="258"/>
      <c r="G45" s="165"/>
      <c r="H45" s="203"/>
      <c r="I45" s="256"/>
      <c r="J45" s="519"/>
      <c r="K45" s="148"/>
      <c r="L45" s="142"/>
    </row>
    <row r="46" spans="1:12" ht="33.950000000000003" customHeight="1" x14ac:dyDescent="0.25">
      <c r="A46" s="141"/>
      <c r="B46" s="148"/>
      <c r="C46" s="754"/>
      <c r="D46" s="755"/>
      <c r="E46" s="258"/>
      <c r="F46" s="258"/>
      <c r="G46" s="165"/>
      <c r="H46" s="203"/>
      <c r="I46" s="256"/>
      <c r="J46" s="519"/>
      <c r="K46" s="148"/>
      <c r="L46" s="142"/>
    </row>
    <row r="47" spans="1:12" ht="33.950000000000003" customHeight="1" x14ac:dyDescent="0.25">
      <c r="A47" s="141"/>
      <c r="B47" s="148"/>
      <c r="C47" s="754"/>
      <c r="D47" s="755"/>
      <c r="E47" s="258"/>
      <c r="F47" s="258"/>
      <c r="G47" s="165"/>
      <c r="H47" s="203"/>
      <c r="I47" s="256"/>
      <c r="J47" s="519"/>
      <c r="K47" s="148"/>
      <c r="L47" s="142"/>
    </row>
    <row r="48" spans="1:12" ht="33.950000000000003" customHeight="1" x14ac:dyDescent="0.25">
      <c r="A48" s="141"/>
      <c r="B48" s="148"/>
      <c r="C48" s="754"/>
      <c r="D48" s="755"/>
      <c r="E48" s="258"/>
      <c r="F48" s="258"/>
      <c r="G48" s="165"/>
      <c r="H48" s="203"/>
      <c r="I48" s="256"/>
      <c r="J48" s="519"/>
      <c r="K48" s="148"/>
      <c r="L48" s="142"/>
    </row>
    <row r="49" spans="1:12" ht="33.950000000000003" customHeight="1" x14ac:dyDescent="0.25">
      <c r="A49" s="141"/>
      <c r="B49" s="148"/>
      <c r="C49" s="754"/>
      <c r="D49" s="755"/>
      <c r="E49" s="258"/>
      <c r="F49" s="258"/>
      <c r="G49" s="165"/>
      <c r="H49" s="203"/>
      <c r="I49" s="256"/>
      <c r="J49" s="519"/>
      <c r="K49" s="148"/>
      <c r="L49" s="142"/>
    </row>
    <row r="50" spans="1:12" ht="33.950000000000003" customHeight="1" x14ac:dyDescent="0.25">
      <c r="A50" s="141"/>
      <c r="B50" s="148"/>
      <c r="C50" s="754"/>
      <c r="D50" s="755"/>
      <c r="E50" s="258"/>
      <c r="F50" s="258"/>
      <c r="G50" s="165"/>
      <c r="H50" s="203"/>
      <c r="I50" s="256"/>
      <c r="J50" s="519"/>
      <c r="K50" s="148"/>
      <c r="L50" s="142"/>
    </row>
    <row r="51" spans="1:12" ht="33.950000000000003" customHeight="1" x14ac:dyDescent="0.25">
      <c r="A51" s="141"/>
      <c r="B51" s="148"/>
      <c r="C51" s="754"/>
      <c r="D51" s="755"/>
      <c r="E51" s="258"/>
      <c r="F51" s="258"/>
      <c r="G51" s="165"/>
      <c r="H51" s="203"/>
      <c r="I51" s="256"/>
      <c r="J51" s="519"/>
      <c r="K51" s="148"/>
      <c r="L51" s="142"/>
    </row>
    <row r="52" spans="1:12" ht="33.950000000000003" customHeight="1" x14ac:dyDescent="0.25">
      <c r="A52" s="141"/>
      <c r="B52" s="148"/>
      <c r="C52" s="754"/>
      <c r="D52" s="755"/>
      <c r="E52" s="258"/>
      <c r="F52" s="258"/>
      <c r="G52" s="165"/>
      <c r="H52" s="203"/>
      <c r="I52" s="256"/>
      <c r="J52" s="519"/>
      <c r="K52" s="148"/>
      <c r="L52" s="142"/>
    </row>
    <row r="53" spans="1:12" ht="33.950000000000003" customHeight="1" x14ac:dyDescent="0.25">
      <c r="A53" s="141"/>
      <c r="B53" s="148"/>
      <c r="C53" s="754"/>
      <c r="D53" s="755"/>
      <c r="E53" s="258"/>
      <c r="F53" s="258"/>
      <c r="G53" s="165"/>
      <c r="H53" s="203"/>
      <c r="I53" s="256"/>
      <c r="J53" s="519"/>
      <c r="K53" s="148"/>
      <c r="L53" s="142"/>
    </row>
    <row r="54" spans="1:12" ht="33.950000000000003" customHeight="1" x14ac:dyDescent="0.25">
      <c r="A54" s="141"/>
      <c r="B54" s="148"/>
      <c r="C54" s="754"/>
      <c r="D54" s="755"/>
      <c r="E54" s="258"/>
      <c r="F54" s="258"/>
      <c r="G54" s="165"/>
      <c r="H54" s="203"/>
      <c r="I54" s="256"/>
      <c r="J54" s="519"/>
      <c r="K54" s="148"/>
      <c r="L54" s="142"/>
    </row>
    <row r="55" spans="1:12" ht="33.950000000000003" customHeight="1" x14ac:dyDescent="0.25">
      <c r="A55" s="141"/>
      <c r="B55" s="148"/>
      <c r="C55" s="754"/>
      <c r="D55" s="755"/>
      <c r="E55" s="258"/>
      <c r="F55" s="258"/>
      <c r="G55" s="165"/>
      <c r="H55" s="203"/>
      <c r="I55" s="256"/>
      <c r="J55" s="519"/>
      <c r="K55" s="148"/>
      <c r="L55" s="142"/>
    </row>
    <row r="56" spans="1:12" ht="33.950000000000003" customHeight="1" x14ac:dyDescent="0.25">
      <c r="A56" s="141"/>
      <c r="B56" s="148"/>
      <c r="C56" s="754"/>
      <c r="D56" s="755"/>
      <c r="E56" s="258"/>
      <c r="F56" s="258"/>
      <c r="G56" s="165"/>
      <c r="H56" s="203"/>
      <c r="I56" s="256"/>
      <c r="J56" s="519"/>
      <c r="K56" s="148"/>
      <c r="L56" s="142"/>
    </row>
    <row r="57" spans="1:12" ht="33.950000000000003" customHeight="1" x14ac:dyDescent="0.25">
      <c r="A57" s="141"/>
      <c r="B57" s="148"/>
      <c r="C57" s="754"/>
      <c r="D57" s="755"/>
      <c r="E57" s="258"/>
      <c r="F57" s="258"/>
      <c r="G57" s="165"/>
      <c r="H57" s="203"/>
      <c r="I57" s="256"/>
      <c r="J57" s="519"/>
      <c r="K57" s="148"/>
      <c r="L57" s="142"/>
    </row>
    <row r="58" spans="1:12" ht="33.950000000000003" customHeight="1" x14ac:dyDescent="0.25">
      <c r="A58" s="141"/>
      <c r="B58" s="148"/>
      <c r="C58" s="754"/>
      <c r="D58" s="755"/>
      <c r="E58" s="258"/>
      <c r="F58" s="258"/>
      <c r="G58" s="165"/>
      <c r="H58" s="203"/>
      <c r="I58" s="256"/>
      <c r="J58" s="519"/>
      <c r="K58" s="148"/>
      <c r="L58" s="142"/>
    </row>
    <row r="59" spans="1:12" ht="33.950000000000003" customHeight="1" x14ac:dyDescent="0.25">
      <c r="A59" s="141"/>
      <c r="B59" s="148"/>
      <c r="C59" s="754"/>
      <c r="D59" s="755"/>
      <c r="E59" s="258"/>
      <c r="F59" s="258"/>
      <c r="G59" s="165"/>
      <c r="H59" s="203"/>
      <c r="I59" s="256"/>
      <c r="J59" s="519"/>
      <c r="K59" s="148"/>
      <c r="L59" s="142"/>
    </row>
    <row r="60" spans="1:12" ht="33.950000000000003" customHeight="1" x14ac:dyDescent="0.25">
      <c r="A60" s="141"/>
      <c r="B60" s="148"/>
      <c r="C60" s="754"/>
      <c r="D60" s="755"/>
      <c r="E60" s="258"/>
      <c r="F60" s="258"/>
      <c r="G60" s="165"/>
      <c r="H60" s="203"/>
      <c r="I60" s="256"/>
      <c r="J60" s="519"/>
      <c r="K60" s="148"/>
      <c r="L60" s="142"/>
    </row>
    <row r="61" spans="1:12" ht="33.950000000000003" customHeight="1" x14ac:dyDescent="0.25">
      <c r="A61" s="141"/>
      <c r="B61" s="148"/>
      <c r="C61" s="754"/>
      <c r="D61" s="755"/>
      <c r="E61" s="258"/>
      <c r="F61" s="258"/>
      <c r="G61" s="165"/>
      <c r="H61" s="203"/>
      <c r="I61" s="256"/>
      <c r="J61" s="519"/>
      <c r="K61" s="148"/>
      <c r="L61" s="142"/>
    </row>
    <row r="62" spans="1:12" ht="33.950000000000003" customHeight="1" x14ac:dyDescent="0.25">
      <c r="A62" s="141"/>
      <c r="B62" s="148"/>
      <c r="C62" s="754"/>
      <c r="D62" s="755"/>
      <c r="E62" s="258"/>
      <c r="F62" s="258"/>
      <c r="G62" s="165"/>
      <c r="H62" s="203"/>
      <c r="I62" s="256"/>
      <c r="J62" s="519"/>
      <c r="K62" s="148"/>
      <c r="L62" s="142"/>
    </row>
    <row r="63" spans="1:12" ht="33.950000000000003" customHeight="1" x14ac:dyDescent="0.25">
      <c r="A63" s="141"/>
      <c r="B63" s="148"/>
      <c r="C63" s="754"/>
      <c r="D63" s="755"/>
      <c r="E63" s="258"/>
      <c r="F63" s="258"/>
      <c r="G63" s="165"/>
      <c r="H63" s="203"/>
      <c r="I63" s="256"/>
      <c r="J63" s="519"/>
      <c r="K63" s="148"/>
      <c r="L63" s="142"/>
    </row>
    <row r="64" spans="1:12" ht="33.950000000000003" customHeight="1" x14ac:dyDescent="0.25">
      <c r="A64" s="141"/>
      <c r="B64" s="148"/>
      <c r="C64" s="754"/>
      <c r="D64" s="755"/>
      <c r="E64" s="258"/>
      <c r="F64" s="258"/>
      <c r="G64" s="165"/>
      <c r="H64" s="203"/>
      <c r="I64" s="256"/>
      <c r="J64" s="519"/>
      <c r="K64" s="148"/>
      <c r="L64" s="142"/>
    </row>
    <row r="65" spans="1:12" ht="33.950000000000003" customHeight="1" x14ac:dyDescent="0.25">
      <c r="A65" s="141"/>
      <c r="B65" s="148"/>
      <c r="C65" s="754"/>
      <c r="D65" s="755"/>
      <c r="E65" s="258"/>
      <c r="F65" s="258"/>
      <c r="G65" s="165"/>
      <c r="H65" s="203"/>
      <c r="I65" s="256"/>
      <c r="J65" s="519"/>
      <c r="K65" s="148"/>
      <c r="L65" s="142"/>
    </row>
    <row r="66" spans="1:12" ht="33.950000000000003" customHeight="1" x14ac:dyDescent="0.25">
      <c r="A66" s="141"/>
      <c r="B66" s="148"/>
      <c r="C66" s="754"/>
      <c r="D66" s="755"/>
      <c r="E66" s="258"/>
      <c r="F66" s="258"/>
      <c r="G66" s="165"/>
      <c r="H66" s="203"/>
      <c r="I66" s="256"/>
      <c r="J66" s="519"/>
      <c r="K66" s="148"/>
      <c r="L66" s="142"/>
    </row>
    <row r="67" spans="1:12" ht="33.950000000000003" customHeight="1" x14ac:dyDescent="0.25">
      <c r="A67" s="141"/>
      <c r="B67" s="148"/>
      <c r="C67" s="754"/>
      <c r="D67" s="755"/>
      <c r="E67" s="258"/>
      <c r="F67" s="258"/>
      <c r="G67" s="165"/>
      <c r="H67" s="203"/>
      <c r="I67" s="256"/>
      <c r="J67" s="519"/>
      <c r="K67" s="148"/>
      <c r="L67" s="142"/>
    </row>
    <row r="68" spans="1:12" ht="33.950000000000003" customHeight="1" x14ac:dyDescent="0.25">
      <c r="A68" s="141"/>
      <c r="B68" s="148"/>
      <c r="C68" s="754"/>
      <c r="D68" s="755"/>
      <c r="E68" s="258"/>
      <c r="F68" s="258"/>
      <c r="G68" s="165"/>
      <c r="H68" s="203"/>
      <c r="I68" s="256"/>
      <c r="J68" s="519"/>
      <c r="K68" s="148"/>
      <c r="L68" s="142"/>
    </row>
    <row r="69" spans="1:12" ht="33.950000000000003" customHeight="1" x14ac:dyDescent="0.25">
      <c r="A69" s="141"/>
      <c r="B69" s="148"/>
      <c r="C69" s="754"/>
      <c r="D69" s="755"/>
      <c r="E69" s="258"/>
      <c r="F69" s="258"/>
      <c r="G69" s="165"/>
      <c r="H69" s="203"/>
      <c r="I69" s="256"/>
      <c r="J69" s="519"/>
      <c r="K69" s="148"/>
      <c r="L69" s="142"/>
    </row>
    <row r="70" spans="1:12" ht="33.950000000000003" customHeight="1" x14ac:dyDescent="0.25">
      <c r="A70" s="141"/>
      <c r="B70" s="148"/>
      <c r="C70" s="754"/>
      <c r="D70" s="755"/>
      <c r="E70" s="258"/>
      <c r="F70" s="258"/>
      <c r="G70" s="165"/>
      <c r="H70" s="203"/>
      <c r="I70" s="256"/>
      <c r="J70" s="519"/>
      <c r="K70" s="148"/>
      <c r="L70" s="142"/>
    </row>
    <row r="71" spans="1:12" ht="33.950000000000003" customHeight="1" x14ac:dyDescent="0.25">
      <c r="A71" s="141"/>
      <c r="B71" s="148"/>
      <c r="C71" s="754"/>
      <c r="D71" s="755"/>
      <c r="E71" s="258"/>
      <c r="F71" s="258"/>
      <c r="G71" s="165"/>
      <c r="H71" s="203"/>
      <c r="I71" s="256"/>
      <c r="J71" s="519"/>
      <c r="K71" s="148"/>
      <c r="L71" s="142"/>
    </row>
    <row r="72" spans="1:12" ht="33.950000000000003" customHeight="1" x14ac:dyDescent="0.25">
      <c r="A72" s="141"/>
      <c r="B72" s="148"/>
      <c r="C72" s="754"/>
      <c r="D72" s="755"/>
      <c r="E72" s="258"/>
      <c r="F72" s="258"/>
      <c r="G72" s="165"/>
      <c r="H72" s="203"/>
      <c r="I72" s="256"/>
      <c r="J72" s="519"/>
      <c r="K72" s="148"/>
      <c r="L72" s="142"/>
    </row>
    <row r="73" spans="1:12" ht="33.950000000000003" customHeight="1" x14ac:dyDescent="0.25">
      <c r="A73" s="141"/>
      <c r="B73" s="148"/>
      <c r="C73" s="754"/>
      <c r="D73" s="755"/>
      <c r="E73" s="258"/>
      <c r="F73" s="258"/>
      <c r="G73" s="165"/>
      <c r="H73" s="203"/>
      <c r="I73" s="256"/>
      <c r="J73" s="519"/>
      <c r="K73" s="148"/>
      <c r="L73" s="142"/>
    </row>
    <row r="74" spans="1:12" ht="33.950000000000003" customHeight="1" x14ac:dyDescent="0.25">
      <c r="A74" s="141"/>
      <c r="B74" s="148"/>
      <c r="C74" s="754"/>
      <c r="D74" s="755"/>
      <c r="E74" s="258"/>
      <c r="F74" s="258"/>
      <c r="G74" s="165"/>
      <c r="H74" s="203"/>
      <c r="I74" s="256"/>
      <c r="J74" s="519"/>
      <c r="K74" s="148"/>
      <c r="L74" s="142"/>
    </row>
    <row r="75" spans="1:12" ht="33.950000000000003" customHeight="1" x14ac:dyDescent="0.25">
      <c r="A75" s="141"/>
      <c r="B75" s="148"/>
      <c r="C75" s="754"/>
      <c r="D75" s="755"/>
      <c r="E75" s="258"/>
      <c r="F75" s="258"/>
      <c r="G75" s="165"/>
      <c r="H75" s="203"/>
      <c r="I75" s="256"/>
      <c r="J75" s="519"/>
      <c r="K75" s="148"/>
      <c r="L75" s="142"/>
    </row>
    <row r="76" spans="1:12" ht="33.950000000000003" customHeight="1" x14ac:dyDescent="0.25">
      <c r="A76" s="141"/>
      <c r="B76" s="148"/>
      <c r="C76" s="754"/>
      <c r="D76" s="755"/>
      <c r="E76" s="258"/>
      <c r="F76" s="258"/>
      <c r="G76" s="165"/>
      <c r="H76" s="203"/>
      <c r="I76" s="256"/>
      <c r="J76" s="519"/>
      <c r="K76" s="148"/>
      <c r="L76" s="142"/>
    </row>
    <row r="77" spans="1:12" ht="33.950000000000003" customHeight="1" x14ac:dyDescent="0.25">
      <c r="A77" s="141"/>
      <c r="B77" s="148"/>
      <c r="C77" s="754"/>
      <c r="D77" s="755"/>
      <c r="E77" s="258"/>
      <c r="F77" s="258"/>
      <c r="G77" s="165"/>
      <c r="H77" s="203"/>
      <c r="I77" s="256"/>
      <c r="J77" s="519"/>
      <c r="K77" s="148"/>
      <c r="L77" s="142"/>
    </row>
    <row r="78" spans="1:12" ht="33.950000000000003" customHeight="1" x14ac:dyDescent="0.25">
      <c r="A78" s="141"/>
      <c r="B78" s="148"/>
      <c r="C78" s="754"/>
      <c r="D78" s="755"/>
      <c r="E78" s="258"/>
      <c r="F78" s="258"/>
      <c r="G78" s="165"/>
      <c r="H78" s="203"/>
      <c r="I78" s="256"/>
      <c r="J78" s="519"/>
      <c r="K78" s="148"/>
      <c r="L78" s="142"/>
    </row>
    <row r="79" spans="1:12" ht="33.950000000000003" customHeight="1" x14ac:dyDescent="0.25">
      <c r="A79" s="141"/>
      <c r="B79" s="148"/>
      <c r="C79" s="754"/>
      <c r="D79" s="755"/>
      <c r="E79" s="258"/>
      <c r="F79" s="258"/>
      <c r="G79" s="165"/>
      <c r="H79" s="203"/>
      <c r="I79" s="256"/>
      <c r="J79" s="519"/>
      <c r="K79" s="148"/>
      <c r="L79" s="142"/>
    </row>
    <row r="80" spans="1:12" ht="33.950000000000003" customHeight="1" x14ac:dyDescent="0.25">
      <c r="A80" s="141"/>
      <c r="B80" s="148"/>
      <c r="C80" s="754"/>
      <c r="D80" s="755"/>
      <c r="E80" s="258"/>
      <c r="F80" s="258"/>
      <c r="G80" s="165"/>
      <c r="H80" s="203"/>
      <c r="I80" s="256"/>
      <c r="J80" s="519"/>
      <c r="K80" s="148"/>
      <c r="L80" s="142"/>
    </row>
    <row r="81" spans="1:12" ht="33.950000000000003" customHeight="1" x14ac:dyDescent="0.25">
      <c r="A81" s="141"/>
      <c r="B81" s="148"/>
      <c r="C81" s="754"/>
      <c r="D81" s="755"/>
      <c r="E81" s="258"/>
      <c r="F81" s="258"/>
      <c r="G81" s="165"/>
      <c r="H81" s="203"/>
      <c r="I81" s="256"/>
      <c r="J81" s="519"/>
      <c r="K81" s="148"/>
      <c r="L81" s="142"/>
    </row>
    <row r="82" spans="1:12" ht="33.950000000000003" customHeight="1" x14ac:dyDescent="0.25">
      <c r="A82" s="141"/>
      <c r="B82" s="148"/>
      <c r="C82" s="754"/>
      <c r="D82" s="755"/>
      <c r="E82" s="258"/>
      <c r="F82" s="258"/>
      <c r="G82" s="165"/>
      <c r="H82" s="203"/>
      <c r="I82" s="256"/>
      <c r="J82" s="519"/>
      <c r="K82" s="148"/>
      <c r="L82" s="142"/>
    </row>
    <row r="83" spans="1:12" ht="33.950000000000003" customHeight="1" x14ac:dyDescent="0.25">
      <c r="A83" s="141"/>
      <c r="B83" s="148"/>
      <c r="C83" s="754"/>
      <c r="D83" s="755"/>
      <c r="E83" s="258"/>
      <c r="F83" s="258"/>
      <c r="G83" s="165"/>
      <c r="H83" s="203"/>
      <c r="I83" s="256"/>
      <c r="J83" s="519"/>
      <c r="K83" s="148"/>
      <c r="L83" s="142"/>
    </row>
    <row r="84" spans="1:12" ht="33.950000000000003" customHeight="1" x14ac:dyDescent="0.25">
      <c r="A84" s="141"/>
      <c r="B84" s="148"/>
      <c r="C84" s="754"/>
      <c r="D84" s="755"/>
      <c r="E84" s="258"/>
      <c r="F84" s="258"/>
      <c r="G84" s="165"/>
      <c r="H84" s="203"/>
      <c r="I84" s="256"/>
      <c r="J84" s="519"/>
      <c r="K84" s="148"/>
      <c r="L84" s="142"/>
    </row>
    <row r="85" spans="1:12" ht="33.950000000000003" customHeight="1" x14ac:dyDescent="0.25">
      <c r="A85" s="141"/>
      <c r="B85" s="148"/>
      <c r="C85" s="754"/>
      <c r="D85" s="755"/>
      <c r="E85" s="258"/>
      <c r="F85" s="258"/>
      <c r="G85" s="165"/>
      <c r="H85" s="203"/>
      <c r="I85" s="256"/>
      <c r="J85" s="519"/>
      <c r="K85" s="148"/>
      <c r="L85" s="142"/>
    </row>
    <row r="86" spans="1:12" ht="33.950000000000003" customHeight="1" x14ac:dyDescent="0.25">
      <c r="A86" s="141"/>
      <c r="B86" s="148"/>
      <c r="C86" s="754"/>
      <c r="D86" s="755"/>
      <c r="E86" s="258"/>
      <c r="F86" s="258"/>
      <c r="G86" s="165"/>
      <c r="H86" s="203"/>
      <c r="I86" s="256"/>
      <c r="J86" s="519"/>
      <c r="K86" s="148"/>
      <c r="L86" s="142"/>
    </row>
    <row r="87" spans="1:12" ht="33.950000000000003" customHeight="1" x14ac:dyDescent="0.25">
      <c r="A87" s="141"/>
      <c r="B87" s="148"/>
      <c r="C87" s="754"/>
      <c r="D87" s="755"/>
      <c r="E87" s="258"/>
      <c r="F87" s="258"/>
      <c r="G87" s="165"/>
      <c r="H87" s="203"/>
      <c r="I87" s="256"/>
      <c r="J87" s="519"/>
      <c r="K87" s="148"/>
      <c r="L87" s="142"/>
    </row>
    <row r="88" spans="1:12" ht="33.950000000000003" customHeight="1" x14ac:dyDescent="0.25">
      <c r="A88" s="141"/>
      <c r="B88" s="148"/>
      <c r="C88" s="754"/>
      <c r="D88" s="755"/>
      <c r="E88" s="258"/>
      <c r="F88" s="258"/>
      <c r="G88" s="165"/>
      <c r="H88" s="203"/>
      <c r="I88" s="256"/>
      <c r="J88" s="519"/>
      <c r="K88" s="148"/>
      <c r="L88" s="142"/>
    </row>
    <row r="89" spans="1:12" ht="33.950000000000003" customHeight="1" x14ac:dyDescent="0.25">
      <c r="A89" s="141"/>
      <c r="B89" s="148"/>
      <c r="C89" s="754"/>
      <c r="D89" s="755"/>
      <c r="E89" s="258"/>
      <c r="F89" s="258"/>
      <c r="G89" s="165"/>
      <c r="H89" s="203"/>
      <c r="I89" s="256"/>
      <c r="J89" s="519"/>
      <c r="K89" s="148"/>
      <c r="L89" s="142"/>
    </row>
    <row r="90" spans="1:12" ht="33.950000000000003" customHeight="1" x14ac:dyDescent="0.25">
      <c r="A90" s="141"/>
      <c r="B90" s="148"/>
      <c r="C90" s="754"/>
      <c r="D90" s="755"/>
      <c r="E90" s="258"/>
      <c r="F90" s="258"/>
      <c r="G90" s="165"/>
      <c r="H90" s="203"/>
      <c r="I90" s="256"/>
      <c r="J90" s="519"/>
      <c r="K90" s="148"/>
      <c r="L90" s="142"/>
    </row>
    <row r="91" spans="1:12" ht="33.950000000000003" customHeight="1" x14ac:dyDescent="0.25">
      <c r="A91" s="141"/>
      <c r="B91" s="148"/>
      <c r="C91" s="754"/>
      <c r="D91" s="755"/>
      <c r="E91" s="258"/>
      <c r="F91" s="258"/>
      <c r="G91" s="165"/>
      <c r="H91" s="203"/>
      <c r="I91" s="256"/>
      <c r="J91" s="519"/>
      <c r="K91" s="148"/>
      <c r="L91" s="142"/>
    </row>
    <row r="92" spans="1:12" ht="33.950000000000003" customHeight="1" x14ac:dyDescent="0.25">
      <c r="A92" s="141"/>
      <c r="B92" s="148"/>
      <c r="C92" s="754"/>
      <c r="D92" s="755"/>
      <c r="E92" s="258"/>
      <c r="F92" s="258"/>
      <c r="G92" s="165"/>
      <c r="H92" s="203"/>
      <c r="I92" s="256"/>
      <c r="J92" s="519"/>
      <c r="K92" s="148"/>
      <c r="L92" s="142"/>
    </row>
    <row r="93" spans="1:12" ht="33.950000000000003" customHeight="1" x14ac:dyDescent="0.25">
      <c r="A93" s="141"/>
      <c r="B93" s="148"/>
      <c r="C93" s="754"/>
      <c r="D93" s="755"/>
      <c r="E93" s="258"/>
      <c r="F93" s="258"/>
      <c r="G93" s="165"/>
      <c r="H93" s="203"/>
      <c r="I93" s="256"/>
      <c r="J93" s="519"/>
      <c r="K93" s="148"/>
      <c r="L93" s="142"/>
    </row>
    <row r="94" spans="1:12" ht="33.950000000000003" customHeight="1" x14ac:dyDescent="0.25">
      <c r="A94" s="141"/>
      <c r="B94" s="148"/>
      <c r="C94" s="754"/>
      <c r="D94" s="755"/>
      <c r="E94" s="258"/>
      <c r="F94" s="258"/>
      <c r="G94" s="165"/>
      <c r="H94" s="203"/>
      <c r="I94" s="256"/>
      <c r="J94" s="519"/>
      <c r="K94" s="148"/>
      <c r="L94" s="142"/>
    </row>
    <row r="95" spans="1:12" ht="33.950000000000003" customHeight="1" x14ac:dyDescent="0.25">
      <c r="A95" s="141"/>
      <c r="B95" s="148"/>
      <c r="C95" s="754"/>
      <c r="D95" s="755"/>
      <c r="E95" s="258"/>
      <c r="F95" s="258"/>
      <c r="G95" s="165"/>
      <c r="H95" s="203"/>
      <c r="I95" s="256"/>
      <c r="J95" s="519"/>
      <c r="K95" s="148"/>
      <c r="L95" s="142"/>
    </row>
    <row r="96" spans="1:12" ht="33.950000000000003" customHeight="1" x14ac:dyDescent="0.25">
      <c r="A96" s="141"/>
      <c r="B96" s="148"/>
      <c r="C96" s="754"/>
      <c r="D96" s="755"/>
      <c r="E96" s="258"/>
      <c r="F96" s="258"/>
      <c r="G96" s="165"/>
      <c r="H96" s="203"/>
      <c r="I96" s="256"/>
      <c r="J96" s="519"/>
      <c r="K96" s="148"/>
      <c r="L96" s="142"/>
    </row>
    <row r="97" spans="1:12" ht="33.950000000000003" customHeight="1" x14ac:dyDescent="0.25">
      <c r="A97" s="141"/>
      <c r="B97" s="148"/>
      <c r="C97" s="754"/>
      <c r="D97" s="755"/>
      <c r="E97" s="258"/>
      <c r="F97" s="258"/>
      <c r="G97" s="165"/>
      <c r="H97" s="203"/>
      <c r="I97" s="256"/>
      <c r="J97" s="519"/>
      <c r="K97" s="148"/>
      <c r="L97" s="142"/>
    </row>
    <row r="98" spans="1:12" ht="33.950000000000003" customHeight="1" x14ac:dyDescent="0.25">
      <c r="A98" s="141"/>
      <c r="B98" s="148"/>
      <c r="C98" s="754"/>
      <c r="D98" s="755"/>
      <c r="E98" s="258"/>
      <c r="F98" s="258"/>
      <c r="G98" s="165"/>
      <c r="H98" s="203"/>
      <c r="I98" s="256"/>
      <c r="J98" s="519"/>
      <c r="K98" s="148"/>
      <c r="L98" s="142"/>
    </row>
    <row r="99" spans="1:12" ht="33.950000000000003" customHeight="1" x14ac:dyDescent="0.25">
      <c r="A99" s="141"/>
      <c r="B99" s="148"/>
      <c r="C99" s="754"/>
      <c r="D99" s="755"/>
      <c r="E99" s="258"/>
      <c r="F99" s="258"/>
      <c r="G99" s="165"/>
      <c r="H99" s="203"/>
      <c r="I99" s="256"/>
      <c r="J99" s="519"/>
      <c r="K99" s="148"/>
      <c r="L99" s="142"/>
    </row>
    <row r="100" spans="1:12" ht="33.950000000000003" customHeight="1" x14ac:dyDescent="0.25">
      <c r="A100" s="141"/>
      <c r="B100" s="148"/>
      <c r="C100" s="754"/>
      <c r="D100" s="755"/>
      <c r="E100" s="258"/>
      <c r="F100" s="258"/>
      <c r="G100" s="165"/>
      <c r="H100" s="203"/>
      <c r="I100" s="256"/>
      <c r="J100" s="519"/>
      <c r="K100" s="148"/>
      <c r="L100" s="142"/>
    </row>
    <row r="101" spans="1:12" ht="33.950000000000003" customHeight="1" x14ac:dyDescent="0.25">
      <c r="A101" s="141"/>
      <c r="B101" s="148"/>
      <c r="C101" s="754"/>
      <c r="D101" s="755"/>
      <c r="E101" s="258"/>
      <c r="F101" s="258"/>
      <c r="G101" s="165"/>
      <c r="H101" s="203"/>
      <c r="I101" s="256"/>
      <c r="J101" s="519"/>
      <c r="K101" s="148"/>
      <c r="L101" s="142"/>
    </row>
    <row r="102" spans="1:12" ht="33.950000000000003" customHeight="1" x14ac:dyDescent="0.25">
      <c r="A102" s="141"/>
      <c r="B102" s="148"/>
      <c r="C102" s="754"/>
      <c r="D102" s="755"/>
      <c r="E102" s="258"/>
      <c r="F102" s="258"/>
      <c r="G102" s="165"/>
      <c r="H102" s="203"/>
      <c r="I102" s="256"/>
      <c r="J102" s="519"/>
      <c r="K102" s="148"/>
      <c r="L102" s="142"/>
    </row>
    <row r="103" spans="1:12" ht="33.950000000000003" customHeight="1" x14ac:dyDescent="0.25">
      <c r="A103" s="141"/>
      <c r="B103" s="148"/>
      <c r="C103" s="754"/>
      <c r="D103" s="755"/>
      <c r="E103" s="258"/>
      <c r="F103" s="258"/>
      <c r="G103" s="165"/>
      <c r="H103" s="203"/>
      <c r="I103" s="256"/>
      <c r="J103" s="519"/>
      <c r="K103" s="148"/>
      <c r="L103" s="142"/>
    </row>
    <row r="104" spans="1:12" ht="33.950000000000003" customHeight="1" x14ac:dyDescent="0.25">
      <c r="A104" s="141"/>
      <c r="B104" s="148"/>
      <c r="C104" s="754"/>
      <c r="D104" s="755"/>
      <c r="E104" s="258"/>
      <c r="F104" s="258"/>
      <c r="G104" s="165"/>
      <c r="H104" s="203"/>
      <c r="I104" s="256"/>
      <c r="J104" s="519"/>
      <c r="K104" s="148"/>
      <c r="L104" s="142"/>
    </row>
    <row r="105" spans="1:12" ht="33.950000000000003" customHeight="1" x14ac:dyDescent="0.25">
      <c r="A105" s="141"/>
      <c r="B105" s="148"/>
      <c r="C105" s="754"/>
      <c r="D105" s="755"/>
      <c r="E105" s="258"/>
      <c r="F105" s="258"/>
      <c r="G105" s="165"/>
      <c r="H105" s="203"/>
      <c r="I105" s="256"/>
      <c r="J105" s="519"/>
      <c r="K105" s="148"/>
      <c r="L105" s="142"/>
    </row>
    <row r="106" spans="1:12" ht="33.950000000000003" customHeight="1" x14ac:dyDescent="0.25">
      <c r="A106" s="141"/>
      <c r="B106" s="148"/>
      <c r="C106" s="754"/>
      <c r="D106" s="755"/>
      <c r="E106" s="258"/>
      <c r="F106" s="258"/>
      <c r="G106" s="165"/>
      <c r="H106" s="203"/>
      <c r="I106" s="256"/>
      <c r="J106" s="519"/>
      <c r="K106" s="148"/>
      <c r="L106" s="142"/>
    </row>
    <row r="107" spans="1:12" ht="33.950000000000003" customHeight="1" x14ac:dyDescent="0.25">
      <c r="A107" s="141"/>
      <c r="B107" s="148"/>
      <c r="C107" s="754"/>
      <c r="D107" s="755"/>
      <c r="E107" s="258"/>
      <c r="F107" s="258"/>
      <c r="G107" s="165"/>
      <c r="H107" s="203"/>
      <c r="I107" s="256"/>
      <c r="J107" s="519"/>
      <c r="K107" s="148"/>
      <c r="L107" s="142"/>
    </row>
    <row r="108" spans="1:12" ht="33.950000000000003" customHeight="1" x14ac:dyDescent="0.25">
      <c r="A108" s="141"/>
      <c r="B108" s="148"/>
      <c r="C108" s="754"/>
      <c r="D108" s="755"/>
      <c r="E108" s="258"/>
      <c r="F108" s="258"/>
      <c r="G108" s="165"/>
      <c r="H108" s="203"/>
      <c r="I108" s="256"/>
      <c r="J108" s="519"/>
      <c r="K108" s="148"/>
      <c r="L108" s="142"/>
    </row>
    <row r="109" spans="1:12" ht="33.950000000000003" customHeight="1" x14ac:dyDescent="0.25">
      <c r="A109" s="141"/>
      <c r="B109" s="148"/>
      <c r="C109" s="754"/>
      <c r="D109" s="755"/>
      <c r="E109" s="258"/>
      <c r="F109" s="258"/>
      <c r="G109" s="165"/>
      <c r="H109" s="203"/>
      <c r="I109" s="256"/>
      <c r="J109" s="519"/>
      <c r="K109" s="148"/>
      <c r="L109" s="142"/>
    </row>
    <row r="110" spans="1:12" ht="33.950000000000003" customHeight="1" x14ac:dyDescent="0.25">
      <c r="A110" s="141"/>
      <c r="B110" s="148"/>
      <c r="C110" s="754"/>
      <c r="D110" s="755"/>
      <c r="E110" s="258"/>
      <c r="F110" s="258"/>
      <c r="G110" s="165"/>
      <c r="H110" s="203"/>
      <c r="I110" s="256"/>
      <c r="J110" s="519"/>
      <c r="K110" s="148"/>
      <c r="L110" s="142"/>
    </row>
    <row r="111" spans="1:12" ht="33.950000000000003" customHeight="1" x14ac:dyDescent="0.25">
      <c r="A111" s="141"/>
      <c r="B111" s="148"/>
      <c r="C111" s="754"/>
      <c r="D111" s="755"/>
      <c r="E111" s="258"/>
      <c r="F111" s="258"/>
      <c r="G111" s="165"/>
      <c r="H111" s="203"/>
      <c r="I111" s="256"/>
      <c r="J111" s="519"/>
      <c r="K111" s="148"/>
      <c r="L111" s="142"/>
    </row>
    <row r="112" spans="1:12" ht="33.950000000000003" customHeight="1" x14ac:dyDescent="0.25">
      <c r="A112" s="141"/>
      <c r="B112" s="148"/>
      <c r="C112" s="754"/>
      <c r="D112" s="755"/>
      <c r="E112" s="258"/>
      <c r="F112" s="258"/>
      <c r="G112" s="165"/>
      <c r="H112" s="203"/>
      <c r="I112" s="256"/>
      <c r="J112" s="519"/>
      <c r="K112" s="148"/>
      <c r="L112" s="142"/>
    </row>
    <row r="113" spans="1:12" ht="33.950000000000003" customHeight="1" x14ac:dyDescent="0.25">
      <c r="A113" s="141"/>
      <c r="B113" s="148"/>
      <c r="C113" s="754"/>
      <c r="D113" s="755"/>
      <c r="E113" s="258"/>
      <c r="F113" s="258"/>
      <c r="G113" s="165"/>
      <c r="H113" s="203"/>
      <c r="I113" s="256"/>
      <c r="J113" s="519"/>
      <c r="K113" s="148"/>
      <c r="L113" s="142"/>
    </row>
    <row r="114" spans="1:12" ht="33.950000000000003" customHeight="1" x14ac:dyDescent="0.25">
      <c r="A114" s="141"/>
      <c r="B114" s="148"/>
      <c r="C114" s="754"/>
      <c r="D114" s="755"/>
      <c r="E114" s="258"/>
      <c r="F114" s="258"/>
      <c r="G114" s="165"/>
      <c r="H114" s="203"/>
      <c r="I114" s="256"/>
      <c r="J114" s="519"/>
      <c r="K114" s="148"/>
      <c r="L114" s="142"/>
    </row>
    <row r="115" spans="1:12" ht="33.950000000000003" customHeight="1" x14ac:dyDescent="0.25">
      <c r="A115" s="141"/>
      <c r="B115" s="148"/>
      <c r="C115" s="754"/>
      <c r="D115" s="755"/>
      <c r="E115" s="258"/>
      <c r="F115" s="258"/>
      <c r="G115" s="165"/>
      <c r="H115" s="203"/>
      <c r="I115" s="256"/>
      <c r="J115" s="519"/>
      <c r="K115" s="148"/>
      <c r="L115" s="142"/>
    </row>
    <row r="116" spans="1:12" ht="33.950000000000003" customHeight="1" x14ac:dyDescent="0.25">
      <c r="A116" s="141"/>
      <c r="B116" s="148"/>
      <c r="C116" s="754"/>
      <c r="D116" s="755"/>
      <c r="E116" s="258"/>
      <c r="F116" s="258"/>
      <c r="G116" s="165"/>
      <c r="H116" s="203"/>
      <c r="I116" s="256"/>
      <c r="J116" s="519"/>
      <c r="K116" s="148"/>
      <c r="L116" s="142"/>
    </row>
    <row r="117" spans="1:12" ht="33.950000000000003" customHeight="1" x14ac:dyDescent="0.25">
      <c r="A117" s="141"/>
      <c r="B117" s="148"/>
      <c r="C117" s="754"/>
      <c r="D117" s="755"/>
      <c r="E117" s="258"/>
      <c r="F117" s="258"/>
      <c r="G117" s="165"/>
      <c r="H117" s="203"/>
      <c r="I117" s="256"/>
      <c r="J117" s="519"/>
      <c r="K117" s="148"/>
      <c r="L117" s="142"/>
    </row>
    <row r="118" spans="1:12" ht="33.950000000000003" customHeight="1" x14ac:dyDescent="0.25">
      <c r="A118" s="141"/>
      <c r="B118" s="148"/>
      <c r="C118" s="754"/>
      <c r="D118" s="755"/>
      <c r="E118" s="258"/>
      <c r="F118" s="258"/>
      <c r="G118" s="165"/>
      <c r="H118" s="203"/>
      <c r="I118" s="256"/>
      <c r="J118" s="519"/>
      <c r="K118" s="148"/>
      <c r="L118" s="142"/>
    </row>
    <row r="119" spans="1:12" ht="33.950000000000003" customHeight="1" x14ac:dyDescent="0.25">
      <c r="A119" s="141"/>
      <c r="B119" s="148"/>
      <c r="C119" s="754"/>
      <c r="D119" s="755"/>
      <c r="E119" s="258"/>
      <c r="F119" s="258"/>
      <c r="G119" s="165"/>
      <c r="H119" s="203"/>
      <c r="I119" s="256"/>
      <c r="J119" s="519"/>
      <c r="K119" s="148"/>
      <c r="L119" s="142"/>
    </row>
    <row r="120" spans="1:12" ht="33.950000000000003" customHeight="1" x14ac:dyDescent="0.25">
      <c r="A120" s="141"/>
      <c r="B120" s="148"/>
      <c r="C120" s="754"/>
      <c r="D120" s="755"/>
      <c r="E120" s="258"/>
      <c r="F120" s="258"/>
      <c r="G120" s="165"/>
      <c r="H120" s="203"/>
      <c r="I120" s="256"/>
      <c r="J120" s="519"/>
      <c r="K120" s="148"/>
      <c r="L120" s="142"/>
    </row>
    <row r="121" spans="1:12" ht="33.950000000000003" customHeight="1" x14ac:dyDescent="0.25">
      <c r="A121" s="141"/>
      <c r="B121" s="148"/>
      <c r="C121" s="754"/>
      <c r="D121" s="755"/>
      <c r="E121" s="258"/>
      <c r="F121" s="258"/>
      <c r="G121" s="165"/>
      <c r="H121" s="203"/>
      <c r="I121" s="256"/>
      <c r="J121" s="519"/>
      <c r="K121" s="148"/>
      <c r="L121" s="142"/>
    </row>
    <row r="122" spans="1:12" ht="33.950000000000003" customHeight="1" x14ac:dyDescent="0.25">
      <c r="A122" s="141"/>
      <c r="B122" s="148"/>
      <c r="C122" s="754"/>
      <c r="D122" s="755"/>
      <c r="E122" s="258"/>
      <c r="F122" s="258"/>
      <c r="G122" s="165"/>
      <c r="H122" s="203"/>
      <c r="I122" s="256"/>
      <c r="J122" s="519"/>
      <c r="K122" s="148"/>
      <c r="L122" s="142"/>
    </row>
    <row r="123" spans="1:12" ht="33.950000000000003" customHeight="1" x14ac:dyDescent="0.25">
      <c r="A123" s="141"/>
      <c r="B123" s="148"/>
      <c r="C123" s="754"/>
      <c r="D123" s="755"/>
      <c r="E123" s="258"/>
      <c r="F123" s="258"/>
      <c r="G123" s="165"/>
      <c r="H123" s="203"/>
      <c r="I123" s="256"/>
      <c r="J123" s="519"/>
      <c r="K123" s="148"/>
      <c r="L123" s="142"/>
    </row>
    <row r="124" spans="1:12" ht="33.950000000000003" customHeight="1" x14ac:dyDescent="0.25">
      <c r="A124" s="141"/>
      <c r="B124" s="148"/>
      <c r="C124" s="754"/>
      <c r="D124" s="755"/>
      <c r="E124" s="258"/>
      <c r="F124" s="258"/>
      <c r="G124" s="165"/>
      <c r="H124" s="203"/>
      <c r="I124" s="256"/>
      <c r="J124" s="519"/>
      <c r="K124" s="148"/>
      <c r="L124" s="142"/>
    </row>
    <row r="125" spans="1:12" ht="33.950000000000003" customHeight="1" x14ac:dyDescent="0.25">
      <c r="A125" s="141"/>
      <c r="B125" s="148"/>
      <c r="C125" s="754"/>
      <c r="D125" s="755"/>
      <c r="E125" s="258"/>
      <c r="F125" s="258"/>
      <c r="G125" s="165"/>
      <c r="H125" s="203"/>
      <c r="I125" s="256"/>
      <c r="J125" s="519"/>
      <c r="K125" s="148"/>
      <c r="L125" s="142"/>
    </row>
    <row r="126" spans="1:12" ht="33.950000000000003" customHeight="1" x14ac:dyDescent="0.25">
      <c r="A126" s="141"/>
      <c r="B126" s="148"/>
      <c r="C126" s="754"/>
      <c r="D126" s="755"/>
      <c r="E126" s="258"/>
      <c r="F126" s="258"/>
      <c r="G126" s="165"/>
      <c r="H126" s="203"/>
      <c r="I126" s="256"/>
      <c r="J126" s="519"/>
      <c r="K126" s="148"/>
      <c r="L126" s="142"/>
    </row>
    <row r="127" spans="1:12" ht="33.950000000000003" customHeight="1" x14ac:dyDescent="0.25">
      <c r="A127" s="141"/>
      <c r="B127" s="148"/>
      <c r="C127" s="754"/>
      <c r="D127" s="755"/>
      <c r="E127" s="258"/>
      <c r="F127" s="258"/>
      <c r="G127" s="165"/>
      <c r="H127" s="203"/>
      <c r="I127" s="256"/>
      <c r="J127" s="519"/>
      <c r="K127" s="148"/>
      <c r="L127" s="142"/>
    </row>
    <row r="128" spans="1:12" ht="33.950000000000003" customHeight="1" x14ac:dyDescent="0.25">
      <c r="A128" s="141"/>
      <c r="B128" s="148"/>
      <c r="C128" s="754"/>
      <c r="D128" s="755"/>
      <c r="E128" s="258"/>
      <c r="F128" s="258"/>
      <c r="G128" s="165"/>
      <c r="H128" s="203"/>
      <c r="I128" s="256"/>
      <c r="J128" s="519"/>
      <c r="K128" s="148"/>
      <c r="L128" s="142"/>
    </row>
    <row r="129" spans="1:12" ht="33.950000000000003" customHeight="1" x14ac:dyDescent="0.25">
      <c r="A129" s="141"/>
      <c r="B129" s="148"/>
      <c r="C129" s="754"/>
      <c r="D129" s="755"/>
      <c r="E129" s="258"/>
      <c r="F129" s="258"/>
      <c r="G129" s="165"/>
      <c r="H129" s="203"/>
      <c r="I129" s="256"/>
      <c r="J129" s="519"/>
      <c r="K129" s="148"/>
      <c r="L129" s="142"/>
    </row>
    <row r="130" spans="1:12" ht="33.950000000000003" customHeight="1" x14ac:dyDescent="0.25">
      <c r="A130" s="141"/>
      <c r="B130" s="148"/>
      <c r="C130" s="754"/>
      <c r="D130" s="755"/>
      <c r="E130" s="258"/>
      <c r="F130" s="258"/>
      <c r="G130" s="165"/>
      <c r="H130" s="203"/>
      <c r="I130" s="256"/>
      <c r="J130" s="519"/>
      <c r="K130" s="148"/>
      <c r="L130" s="142"/>
    </row>
    <row r="131" spans="1:12" ht="33.950000000000003" customHeight="1" x14ac:dyDescent="0.25">
      <c r="A131" s="141"/>
      <c r="B131" s="148"/>
      <c r="C131" s="754"/>
      <c r="D131" s="755"/>
      <c r="E131" s="258"/>
      <c r="F131" s="258"/>
      <c r="G131" s="165"/>
      <c r="H131" s="203"/>
      <c r="I131" s="256"/>
      <c r="J131" s="519"/>
      <c r="K131" s="148"/>
      <c r="L131" s="142"/>
    </row>
    <row r="132" spans="1:12" ht="33.950000000000003" customHeight="1" x14ac:dyDescent="0.25">
      <c r="A132" s="141"/>
      <c r="B132" s="148"/>
      <c r="C132" s="754"/>
      <c r="D132" s="755"/>
      <c r="E132" s="258"/>
      <c r="F132" s="258"/>
      <c r="G132" s="165"/>
      <c r="H132" s="203"/>
      <c r="I132" s="256"/>
      <c r="J132" s="519"/>
      <c r="K132" s="148"/>
      <c r="L132" s="142"/>
    </row>
    <row r="133" spans="1:12" ht="33.950000000000003" customHeight="1" x14ac:dyDescent="0.25">
      <c r="A133" s="141"/>
      <c r="B133" s="148"/>
      <c r="C133" s="754"/>
      <c r="D133" s="755"/>
      <c r="E133" s="258"/>
      <c r="F133" s="258"/>
      <c r="G133" s="165"/>
      <c r="H133" s="203"/>
      <c r="I133" s="256"/>
      <c r="J133" s="519"/>
      <c r="K133" s="148"/>
      <c r="L133" s="142"/>
    </row>
    <row r="134" spans="1:12" ht="33.950000000000003" customHeight="1" x14ac:dyDescent="0.25">
      <c r="A134" s="141"/>
      <c r="B134" s="148"/>
      <c r="C134" s="754"/>
      <c r="D134" s="755"/>
      <c r="E134" s="258"/>
      <c r="F134" s="258"/>
      <c r="G134" s="165"/>
      <c r="H134" s="203"/>
      <c r="I134" s="256"/>
      <c r="J134" s="519"/>
      <c r="K134" s="148"/>
      <c r="L134" s="142"/>
    </row>
    <row r="135" spans="1:12" ht="33.950000000000003" customHeight="1" x14ac:dyDescent="0.25">
      <c r="A135" s="141"/>
      <c r="B135" s="148"/>
      <c r="C135" s="754"/>
      <c r="D135" s="755"/>
      <c r="E135" s="258"/>
      <c r="F135" s="258"/>
      <c r="G135" s="165"/>
      <c r="H135" s="203"/>
      <c r="I135" s="256"/>
      <c r="J135" s="519"/>
      <c r="K135" s="148"/>
      <c r="L135" s="142"/>
    </row>
    <row r="136" spans="1:12" ht="33.950000000000003" customHeight="1" x14ac:dyDescent="0.25">
      <c r="A136" s="141"/>
      <c r="B136" s="148"/>
      <c r="C136" s="754"/>
      <c r="D136" s="755"/>
      <c r="E136" s="258"/>
      <c r="F136" s="258"/>
      <c r="G136" s="165"/>
      <c r="H136" s="203"/>
      <c r="I136" s="256"/>
      <c r="J136" s="519"/>
      <c r="K136" s="148"/>
      <c r="L136" s="142"/>
    </row>
    <row r="137" spans="1:12" ht="33.950000000000003" customHeight="1" x14ac:dyDescent="0.25">
      <c r="A137" s="141"/>
      <c r="B137" s="148"/>
      <c r="C137" s="754"/>
      <c r="D137" s="755"/>
      <c r="E137" s="258"/>
      <c r="F137" s="258"/>
      <c r="G137" s="165"/>
      <c r="H137" s="203"/>
      <c r="I137" s="256"/>
      <c r="J137" s="519"/>
      <c r="K137" s="148"/>
      <c r="L137" s="142"/>
    </row>
    <row r="138" spans="1:12" ht="33.950000000000003" customHeight="1" x14ac:dyDescent="0.25">
      <c r="A138" s="141"/>
      <c r="B138" s="148"/>
      <c r="C138" s="754"/>
      <c r="D138" s="755"/>
      <c r="E138" s="258"/>
      <c r="F138" s="258"/>
      <c r="G138" s="165"/>
      <c r="H138" s="203"/>
      <c r="I138" s="256"/>
      <c r="J138" s="519"/>
      <c r="K138" s="148"/>
      <c r="L138" s="142"/>
    </row>
    <row r="139" spans="1:12" ht="33.950000000000003" customHeight="1" x14ac:dyDescent="0.25">
      <c r="A139" s="141"/>
      <c r="B139" s="148"/>
      <c r="C139" s="754"/>
      <c r="D139" s="755"/>
      <c r="E139" s="258"/>
      <c r="F139" s="258"/>
      <c r="G139" s="165"/>
      <c r="H139" s="203"/>
      <c r="I139" s="256"/>
      <c r="J139" s="519"/>
      <c r="K139" s="148"/>
      <c r="L139" s="142"/>
    </row>
    <row r="140" spans="1:12" ht="33.950000000000003" customHeight="1" x14ac:dyDescent="0.25">
      <c r="A140" s="141"/>
      <c r="B140" s="148"/>
      <c r="C140" s="754"/>
      <c r="D140" s="755"/>
      <c r="E140" s="258"/>
      <c r="F140" s="258"/>
      <c r="G140" s="165"/>
      <c r="H140" s="203"/>
      <c r="I140" s="256"/>
      <c r="J140" s="519"/>
      <c r="K140" s="148"/>
      <c r="L140" s="142"/>
    </row>
    <row r="141" spans="1:12" ht="33.950000000000003" customHeight="1" x14ac:dyDescent="0.25">
      <c r="A141" s="141"/>
      <c r="B141" s="148"/>
      <c r="C141" s="754"/>
      <c r="D141" s="755"/>
      <c r="E141" s="258"/>
      <c r="F141" s="258"/>
      <c r="G141" s="165"/>
      <c r="H141" s="203"/>
      <c r="I141" s="256"/>
      <c r="J141" s="519"/>
      <c r="K141" s="148"/>
      <c r="L141" s="142"/>
    </row>
    <row r="142" spans="1:12" ht="33.950000000000003" customHeight="1" x14ac:dyDescent="0.25">
      <c r="A142" s="141"/>
      <c r="B142" s="148"/>
      <c r="C142" s="754"/>
      <c r="D142" s="755"/>
      <c r="E142" s="258"/>
      <c r="F142" s="258"/>
      <c r="G142" s="165"/>
      <c r="H142" s="203"/>
      <c r="I142" s="256"/>
      <c r="J142" s="519"/>
      <c r="K142" s="148"/>
      <c r="L142" s="142"/>
    </row>
    <row r="143" spans="1:12" ht="33.950000000000003" customHeight="1" x14ac:dyDescent="0.25">
      <c r="A143" s="141"/>
      <c r="B143" s="148"/>
      <c r="C143" s="754"/>
      <c r="D143" s="755"/>
      <c r="E143" s="258"/>
      <c r="F143" s="258"/>
      <c r="G143" s="165"/>
      <c r="H143" s="203"/>
      <c r="I143" s="256"/>
      <c r="J143" s="519"/>
      <c r="K143" s="148"/>
      <c r="L143" s="142"/>
    </row>
    <row r="144" spans="1:12" ht="33.950000000000003" customHeight="1" x14ac:dyDescent="0.25">
      <c r="A144" s="141"/>
      <c r="B144" s="148"/>
      <c r="C144" s="754"/>
      <c r="D144" s="755"/>
      <c r="E144" s="258"/>
      <c r="F144" s="258"/>
      <c r="G144" s="165"/>
      <c r="H144" s="203"/>
      <c r="I144" s="256"/>
      <c r="J144" s="519"/>
      <c r="K144" s="148"/>
      <c r="L144" s="142"/>
    </row>
    <row r="145" spans="1:12" ht="33.950000000000003" customHeight="1" x14ac:dyDescent="0.25">
      <c r="A145" s="141"/>
      <c r="B145" s="148"/>
      <c r="C145" s="754"/>
      <c r="D145" s="755"/>
      <c r="E145" s="258"/>
      <c r="F145" s="258"/>
      <c r="G145" s="165"/>
      <c r="H145" s="203"/>
      <c r="I145" s="256"/>
      <c r="J145" s="519"/>
      <c r="K145" s="148"/>
      <c r="L145" s="142"/>
    </row>
    <row r="146" spans="1:12" ht="33.950000000000003" customHeight="1" x14ac:dyDescent="0.25">
      <c r="A146" s="141"/>
      <c r="B146" s="148"/>
      <c r="C146" s="754"/>
      <c r="D146" s="755"/>
      <c r="E146" s="258"/>
      <c r="F146" s="258"/>
      <c r="G146" s="165"/>
      <c r="H146" s="203"/>
      <c r="I146" s="256"/>
      <c r="J146" s="519"/>
      <c r="K146" s="148"/>
      <c r="L146" s="142"/>
    </row>
    <row r="147" spans="1:12" ht="33.950000000000003" customHeight="1" x14ac:dyDescent="0.25">
      <c r="A147" s="141"/>
      <c r="B147" s="148"/>
      <c r="C147" s="754"/>
      <c r="D147" s="755"/>
      <c r="E147" s="258"/>
      <c r="F147" s="258"/>
      <c r="G147" s="165"/>
      <c r="H147" s="203"/>
      <c r="I147" s="256"/>
      <c r="J147" s="519"/>
      <c r="K147" s="148"/>
      <c r="L147" s="142"/>
    </row>
    <row r="148" spans="1:12" ht="33.950000000000003" customHeight="1" x14ac:dyDescent="0.25">
      <c r="A148" s="141"/>
      <c r="B148" s="148"/>
      <c r="C148" s="754"/>
      <c r="D148" s="755"/>
      <c r="E148" s="258"/>
      <c r="F148" s="258"/>
      <c r="G148" s="165"/>
      <c r="H148" s="203"/>
      <c r="I148" s="256"/>
      <c r="J148" s="519"/>
      <c r="K148" s="148"/>
      <c r="L148" s="142"/>
    </row>
    <row r="149" spans="1:12" ht="33.950000000000003" customHeight="1" x14ac:dyDescent="0.25">
      <c r="A149" s="141"/>
      <c r="B149" s="148"/>
      <c r="C149" s="754"/>
      <c r="D149" s="755"/>
      <c r="E149" s="258"/>
      <c r="F149" s="258"/>
      <c r="G149" s="165"/>
      <c r="H149" s="203"/>
      <c r="I149" s="256"/>
      <c r="J149" s="519"/>
      <c r="K149" s="148"/>
      <c r="L149" s="142"/>
    </row>
    <row r="150" spans="1:12" ht="33.950000000000003" customHeight="1" x14ac:dyDescent="0.25">
      <c r="A150" s="141"/>
      <c r="B150" s="148"/>
      <c r="C150" s="754"/>
      <c r="D150" s="755"/>
      <c r="E150" s="258"/>
      <c r="F150" s="258"/>
      <c r="G150" s="165"/>
      <c r="H150" s="203"/>
      <c r="I150" s="256"/>
      <c r="J150" s="519"/>
      <c r="K150" s="148"/>
      <c r="L150" s="142"/>
    </row>
    <row r="151" spans="1:12" ht="33.950000000000003" customHeight="1" x14ac:dyDescent="0.25">
      <c r="A151" s="141"/>
      <c r="B151" s="148"/>
      <c r="C151" s="754"/>
      <c r="D151" s="755"/>
      <c r="E151" s="258"/>
      <c r="F151" s="258"/>
      <c r="G151" s="165"/>
      <c r="H151" s="203"/>
      <c r="I151" s="256"/>
      <c r="J151" s="519"/>
      <c r="K151" s="148"/>
      <c r="L151" s="142"/>
    </row>
    <row r="152" spans="1:12" ht="33.950000000000003" customHeight="1" x14ac:dyDescent="0.25">
      <c r="A152" s="141"/>
      <c r="B152" s="148"/>
      <c r="C152" s="754"/>
      <c r="D152" s="755"/>
      <c r="E152" s="258"/>
      <c r="F152" s="258"/>
      <c r="G152" s="165"/>
      <c r="H152" s="203"/>
      <c r="I152" s="256"/>
      <c r="J152" s="519"/>
      <c r="K152" s="148"/>
      <c r="L152" s="142"/>
    </row>
    <row r="153" spans="1:12" ht="33.950000000000003" customHeight="1" x14ac:dyDescent="0.25">
      <c r="A153" s="141"/>
      <c r="B153" s="148"/>
      <c r="C153" s="754"/>
      <c r="D153" s="755"/>
      <c r="E153" s="258"/>
      <c r="F153" s="258"/>
      <c r="G153" s="165"/>
      <c r="H153" s="203"/>
      <c r="I153" s="256"/>
      <c r="J153" s="519"/>
      <c r="K153" s="148"/>
      <c r="L153" s="142"/>
    </row>
    <row r="154" spans="1:12" ht="33.950000000000003" customHeight="1" x14ac:dyDescent="0.25">
      <c r="A154" s="141"/>
      <c r="B154" s="148"/>
      <c r="C154" s="754"/>
      <c r="D154" s="755"/>
      <c r="E154" s="258"/>
      <c r="F154" s="258"/>
      <c r="G154" s="165"/>
      <c r="H154" s="203"/>
      <c r="I154" s="256"/>
      <c r="J154" s="519"/>
      <c r="K154" s="148"/>
      <c r="L154" s="142"/>
    </row>
    <row r="155" spans="1:12" ht="33.950000000000003" customHeight="1" x14ac:dyDescent="0.25">
      <c r="A155" s="141"/>
      <c r="B155" s="148"/>
      <c r="C155" s="754"/>
      <c r="D155" s="755"/>
      <c r="E155" s="258"/>
      <c r="F155" s="258"/>
      <c r="G155" s="165"/>
      <c r="H155" s="203"/>
      <c r="I155" s="256"/>
      <c r="J155" s="519"/>
      <c r="K155" s="148"/>
      <c r="L155" s="142"/>
    </row>
    <row r="156" spans="1:12" ht="33.950000000000003" customHeight="1" x14ac:dyDescent="0.25">
      <c r="A156" s="141"/>
      <c r="B156" s="148"/>
      <c r="C156" s="754"/>
      <c r="D156" s="755"/>
      <c r="E156" s="258"/>
      <c r="F156" s="258"/>
      <c r="G156" s="165"/>
      <c r="H156" s="203"/>
      <c r="I156" s="256"/>
      <c r="J156" s="519"/>
      <c r="K156" s="148"/>
      <c r="L156" s="142"/>
    </row>
    <row r="157" spans="1:12" ht="33.950000000000003" customHeight="1" x14ac:dyDescent="0.25">
      <c r="A157" s="141"/>
      <c r="B157" s="148"/>
      <c r="C157" s="754"/>
      <c r="D157" s="755"/>
      <c r="E157" s="258"/>
      <c r="F157" s="258"/>
      <c r="G157" s="165"/>
      <c r="H157" s="203"/>
      <c r="I157" s="256"/>
      <c r="J157" s="519"/>
      <c r="K157" s="148"/>
      <c r="L157" s="142"/>
    </row>
    <row r="158" spans="1:12" ht="33.950000000000003" customHeight="1" x14ac:dyDescent="0.25">
      <c r="A158" s="141"/>
      <c r="B158" s="148"/>
      <c r="C158" s="754"/>
      <c r="D158" s="755"/>
      <c r="E158" s="258"/>
      <c r="F158" s="258"/>
      <c r="G158" s="165"/>
      <c r="H158" s="203"/>
      <c r="I158" s="256"/>
      <c r="J158" s="519"/>
      <c r="K158" s="148"/>
      <c r="L158" s="142"/>
    </row>
    <row r="159" spans="1:12" ht="33.950000000000003" customHeight="1" x14ac:dyDescent="0.25">
      <c r="A159" s="141"/>
      <c r="B159" s="148"/>
      <c r="C159" s="754"/>
      <c r="D159" s="755"/>
      <c r="E159" s="258"/>
      <c r="F159" s="258"/>
      <c r="G159" s="165"/>
      <c r="H159" s="203"/>
      <c r="I159" s="256"/>
      <c r="J159" s="519"/>
      <c r="K159" s="148"/>
      <c r="L159" s="142"/>
    </row>
    <row r="160" spans="1:12" ht="33.950000000000003" customHeight="1" x14ac:dyDescent="0.25">
      <c r="A160" s="141"/>
      <c r="B160" s="148"/>
      <c r="C160" s="754"/>
      <c r="D160" s="755"/>
      <c r="E160" s="258"/>
      <c r="F160" s="258"/>
      <c r="G160" s="165"/>
      <c r="H160" s="203"/>
      <c r="I160" s="256"/>
      <c r="J160" s="519"/>
      <c r="K160" s="148"/>
      <c r="L160" s="142"/>
    </row>
    <row r="161" spans="1:12" ht="33.950000000000003" customHeight="1" x14ac:dyDescent="0.25">
      <c r="A161" s="141"/>
      <c r="B161" s="148"/>
      <c r="C161" s="754"/>
      <c r="D161" s="755"/>
      <c r="E161" s="258"/>
      <c r="F161" s="258"/>
      <c r="G161" s="165"/>
      <c r="H161" s="203"/>
      <c r="I161" s="256"/>
      <c r="J161" s="519"/>
      <c r="K161" s="148"/>
      <c r="L161" s="142"/>
    </row>
    <row r="162" spans="1:12" ht="33.950000000000003" customHeight="1" x14ac:dyDescent="0.25">
      <c r="A162" s="141"/>
      <c r="B162" s="148"/>
      <c r="C162" s="754"/>
      <c r="D162" s="755"/>
      <c r="E162" s="258"/>
      <c r="F162" s="258"/>
      <c r="G162" s="165"/>
      <c r="H162" s="203"/>
      <c r="I162" s="256"/>
      <c r="J162" s="519"/>
      <c r="K162" s="148"/>
      <c r="L162" s="142"/>
    </row>
    <row r="163" spans="1:12" ht="33.950000000000003" customHeight="1" x14ac:dyDescent="0.25">
      <c r="A163" s="141"/>
      <c r="B163" s="148"/>
      <c r="C163" s="754"/>
      <c r="D163" s="755"/>
      <c r="E163" s="258"/>
      <c r="F163" s="258"/>
      <c r="G163" s="165"/>
      <c r="H163" s="203"/>
      <c r="I163" s="256"/>
      <c r="J163" s="519"/>
      <c r="K163" s="148"/>
      <c r="L163" s="142"/>
    </row>
    <row r="164" spans="1:12" ht="33.950000000000003" customHeight="1" x14ac:dyDescent="0.25">
      <c r="A164" s="141"/>
      <c r="B164" s="148"/>
      <c r="C164" s="754"/>
      <c r="D164" s="755"/>
      <c r="E164" s="258"/>
      <c r="F164" s="258"/>
      <c r="G164" s="165"/>
      <c r="H164" s="203"/>
      <c r="I164" s="256"/>
      <c r="J164" s="519"/>
      <c r="K164" s="148"/>
      <c r="L164" s="142"/>
    </row>
    <row r="165" spans="1:12" ht="33.950000000000003" customHeight="1" x14ac:dyDescent="0.25">
      <c r="A165" s="141"/>
      <c r="B165" s="148"/>
      <c r="C165" s="754"/>
      <c r="D165" s="755"/>
      <c r="E165" s="258"/>
      <c r="F165" s="258"/>
      <c r="G165" s="165"/>
      <c r="H165" s="203"/>
      <c r="I165" s="256"/>
      <c r="J165" s="519"/>
      <c r="K165" s="148"/>
      <c r="L165" s="142"/>
    </row>
    <row r="166" spans="1:12" ht="33.950000000000003" customHeight="1" x14ac:dyDescent="0.25">
      <c r="A166" s="141"/>
      <c r="B166" s="148"/>
      <c r="C166" s="754"/>
      <c r="D166" s="755"/>
      <c r="E166" s="258"/>
      <c r="F166" s="258"/>
      <c r="G166" s="165"/>
      <c r="H166" s="203"/>
      <c r="I166" s="256"/>
      <c r="J166" s="519"/>
      <c r="K166" s="148"/>
      <c r="L166" s="142"/>
    </row>
    <row r="167" spans="1:12" ht="33.950000000000003" customHeight="1" x14ac:dyDescent="0.25">
      <c r="A167" s="141"/>
      <c r="B167" s="148"/>
      <c r="C167" s="754"/>
      <c r="D167" s="755"/>
      <c r="E167" s="258"/>
      <c r="F167" s="258"/>
      <c r="G167" s="165"/>
      <c r="H167" s="203"/>
      <c r="I167" s="256"/>
      <c r="J167" s="519"/>
      <c r="K167" s="148"/>
      <c r="L167" s="142"/>
    </row>
    <row r="168" spans="1:12" ht="33.950000000000003" customHeight="1" x14ac:dyDescent="0.25">
      <c r="A168" s="141"/>
      <c r="B168" s="148"/>
      <c r="C168" s="754"/>
      <c r="D168" s="755"/>
      <c r="E168" s="258"/>
      <c r="F168" s="258"/>
      <c r="G168" s="165"/>
      <c r="H168" s="203"/>
      <c r="I168" s="256"/>
      <c r="J168" s="519"/>
      <c r="K168" s="148"/>
      <c r="L168" s="142"/>
    </row>
    <row r="169" spans="1:12" ht="33.950000000000003" customHeight="1" x14ac:dyDescent="0.25">
      <c r="A169" s="141"/>
      <c r="B169" s="148"/>
      <c r="C169" s="754"/>
      <c r="D169" s="755"/>
      <c r="E169" s="258"/>
      <c r="F169" s="258"/>
      <c r="G169" s="165"/>
      <c r="H169" s="203"/>
      <c r="I169" s="256"/>
      <c r="J169" s="519"/>
      <c r="K169" s="148"/>
      <c r="L169" s="142"/>
    </row>
    <row r="170" spans="1:12" ht="33.950000000000003" customHeight="1" x14ac:dyDescent="0.25">
      <c r="A170" s="141"/>
      <c r="B170" s="148"/>
      <c r="C170" s="754"/>
      <c r="D170" s="755"/>
      <c r="E170" s="258"/>
      <c r="F170" s="258"/>
      <c r="G170" s="165"/>
      <c r="H170" s="203"/>
      <c r="I170" s="256"/>
      <c r="J170" s="519"/>
      <c r="K170" s="148"/>
      <c r="L170" s="142"/>
    </row>
    <row r="171" spans="1:12" ht="33.950000000000003" customHeight="1" x14ac:dyDescent="0.25">
      <c r="A171" s="141"/>
      <c r="B171" s="148"/>
      <c r="C171" s="754"/>
      <c r="D171" s="755"/>
      <c r="E171" s="258"/>
      <c r="F171" s="258"/>
      <c r="G171" s="165"/>
      <c r="H171" s="203"/>
      <c r="I171" s="256"/>
      <c r="J171" s="519"/>
      <c r="K171" s="148"/>
      <c r="L171" s="142"/>
    </row>
    <row r="172" spans="1:12" ht="33.950000000000003" customHeight="1" x14ac:dyDescent="0.25">
      <c r="A172" s="141"/>
      <c r="B172" s="148"/>
      <c r="C172" s="754"/>
      <c r="D172" s="755"/>
      <c r="E172" s="258"/>
      <c r="F172" s="258"/>
      <c r="G172" s="165"/>
      <c r="H172" s="203"/>
      <c r="I172" s="256"/>
      <c r="J172" s="519"/>
      <c r="K172" s="148"/>
      <c r="L172" s="142"/>
    </row>
    <row r="173" spans="1:12" ht="33.950000000000003" customHeight="1" x14ac:dyDescent="0.25">
      <c r="A173" s="141"/>
      <c r="B173" s="148"/>
      <c r="C173" s="754"/>
      <c r="D173" s="755"/>
      <c r="E173" s="258"/>
      <c r="F173" s="258"/>
      <c r="G173" s="165"/>
      <c r="H173" s="203"/>
      <c r="I173" s="256"/>
      <c r="J173" s="519"/>
      <c r="K173" s="148"/>
      <c r="L173" s="142"/>
    </row>
    <row r="174" spans="1:12" ht="33.950000000000003" customHeight="1" x14ac:dyDescent="0.25">
      <c r="A174" s="141"/>
      <c r="B174" s="148"/>
      <c r="C174" s="754"/>
      <c r="D174" s="755"/>
      <c r="E174" s="258"/>
      <c r="F174" s="258"/>
      <c r="G174" s="165"/>
      <c r="H174" s="203"/>
      <c r="I174" s="256"/>
      <c r="J174" s="519"/>
      <c r="K174" s="148"/>
      <c r="L174" s="142"/>
    </row>
    <row r="175" spans="1:12" ht="33.950000000000003" customHeight="1" x14ac:dyDescent="0.25">
      <c r="A175" s="141"/>
      <c r="B175" s="148"/>
      <c r="C175" s="754"/>
      <c r="D175" s="755"/>
      <c r="E175" s="258"/>
      <c r="F175" s="258"/>
      <c r="G175" s="165"/>
      <c r="H175" s="203"/>
      <c r="I175" s="256"/>
      <c r="J175" s="519"/>
      <c r="K175" s="148"/>
      <c r="L175" s="142"/>
    </row>
    <row r="176" spans="1:12" ht="33.950000000000003" customHeight="1" x14ac:dyDescent="0.25">
      <c r="A176" s="141"/>
      <c r="B176" s="148"/>
      <c r="C176" s="754"/>
      <c r="D176" s="755"/>
      <c r="E176" s="258"/>
      <c r="F176" s="258"/>
      <c r="G176" s="165"/>
      <c r="H176" s="203"/>
      <c r="I176" s="256"/>
      <c r="J176" s="519"/>
      <c r="K176" s="148"/>
      <c r="L176" s="142"/>
    </row>
    <row r="177" spans="1:12" ht="33.950000000000003" customHeight="1" x14ac:dyDescent="0.25">
      <c r="A177" s="141"/>
      <c r="B177" s="148"/>
      <c r="C177" s="754"/>
      <c r="D177" s="755"/>
      <c r="E177" s="258"/>
      <c r="F177" s="258"/>
      <c r="G177" s="165"/>
      <c r="H177" s="203"/>
      <c r="I177" s="256"/>
      <c r="J177" s="519"/>
      <c r="K177" s="148"/>
      <c r="L177" s="142"/>
    </row>
    <row r="178" spans="1:12" ht="33.950000000000003" customHeight="1" x14ac:dyDescent="0.25">
      <c r="A178" s="141"/>
      <c r="B178" s="148"/>
      <c r="C178" s="754"/>
      <c r="D178" s="755"/>
      <c r="E178" s="258"/>
      <c r="F178" s="258"/>
      <c r="G178" s="165"/>
      <c r="H178" s="203"/>
      <c r="I178" s="256"/>
      <c r="J178" s="519"/>
      <c r="K178" s="148"/>
      <c r="L178" s="142"/>
    </row>
    <row r="179" spans="1:12" ht="33.950000000000003" customHeight="1" x14ac:dyDescent="0.25">
      <c r="A179" s="141"/>
      <c r="B179" s="148"/>
      <c r="C179" s="754"/>
      <c r="D179" s="755"/>
      <c r="E179" s="258"/>
      <c r="F179" s="258"/>
      <c r="G179" s="165"/>
      <c r="H179" s="203"/>
      <c r="I179" s="256"/>
      <c r="J179" s="519"/>
      <c r="K179" s="148"/>
      <c r="L179" s="142"/>
    </row>
    <row r="180" spans="1:12" ht="33.950000000000003" customHeight="1" x14ac:dyDescent="0.25">
      <c r="A180" s="141"/>
      <c r="B180" s="148"/>
      <c r="C180" s="754"/>
      <c r="D180" s="755"/>
      <c r="E180" s="258"/>
      <c r="F180" s="258"/>
      <c r="G180" s="165"/>
      <c r="H180" s="203"/>
      <c r="I180" s="256"/>
      <c r="J180" s="519"/>
      <c r="K180" s="148"/>
      <c r="L180" s="142"/>
    </row>
    <row r="181" spans="1:12" ht="33.950000000000003" customHeight="1" x14ac:dyDescent="0.25">
      <c r="A181" s="141"/>
      <c r="B181" s="148"/>
      <c r="C181" s="754"/>
      <c r="D181" s="755"/>
      <c r="E181" s="258"/>
      <c r="F181" s="258"/>
      <c r="G181" s="165"/>
      <c r="H181" s="203"/>
      <c r="I181" s="256"/>
      <c r="J181" s="519"/>
      <c r="K181" s="148"/>
      <c r="L181" s="142"/>
    </row>
    <row r="182" spans="1:12" ht="33.950000000000003" customHeight="1" x14ac:dyDescent="0.25">
      <c r="A182" s="141"/>
      <c r="B182" s="148"/>
      <c r="C182" s="754"/>
      <c r="D182" s="755"/>
      <c r="E182" s="258"/>
      <c r="F182" s="258"/>
      <c r="G182" s="165"/>
      <c r="H182" s="203"/>
      <c r="I182" s="256"/>
      <c r="J182" s="519"/>
      <c r="K182" s="148"/>
      <c r="L182" s="142"/>
    </row>
    <row r="183" spans="1:12" ht="33.950000000000003" customHeight="1" x14ac:dyDescent="0.25">
      <c r="A183" s="141"/>
      <c r="B183" s="148"/>
      <c r="C183" s="754"/>
      <c r="D183" s="755"/>
      <c r="E183" s="258"/>
      <c r="F183" s="258"/>
      <c r="G183" s="165"/>
      <c r="H183" s="203"/>
      <c r="I183" s="256"/>
      <c r="J183" s="519"/>
      <c r="K183" s="148"/>
      <c r="L183" s="142"/>
    </row>
    <row r="184" spans="1:12" ht="33.950000000000003" customHeight="1" x14ac:dyDescent="0.25">
      <c r="A184" s="141"/>
      <c r="B184" s="148"/>
      <c r="C184" s="754"/>
      <c r="D184" s="755"/>
      <c r="E184" s="258"/>
      <c r="F184" s="258"/>
      <c r="G184" s="165"/>
      <c r="H184" s="203"/>
      <c r="I184" s="256"/>
      <c r="J184" s="519"/>
      <c r="K184" s="148"/>
      <c r="L184" s="142"/>
    </row>
    <row r="185" spans="1:12" ht="33.950000000000003" customHeight="1" x14ac:dyDescent="0.25">
      <c r="A185" s="141"/>
      <c r="B185" s="148"/>
      <c r="C185" s="754"/>
      <c r="D185" s="755"/>
      <c r="E185" s="258"/>
      <c r="F185" s="258"/>
      <c r="G185" s="165"/>
      <c r="H185" s="203"/>
      <c r="I185" s="256"/>
      <c r="J185" s="519"/>
      <c r="K185" s="148"/>
      <c r="L185" s="142"/>
    </row>
    <row r="186" spans="1:12" ht="33.950000000000003" customHeight="1" x14ac:dyDescent="0.25">
      <c r="A186" s="141"/>
      <c r="B186" s="148"/>
      <c r="C186" s="754"/>
      <c r="D186" s="755"/>
      <c r="E186" s="258"/>
      <c r="F186" s="258"/>
      <c r="G186" s="165"/>
      <c r="H186" s="203"/>
      <c r="I186" s="256"/>
      <c r="J186" s="519"/>
      <c r="K186" s="148"/>
      <c r="L186" s="142"/>
    </row>
    <row r="187" spans="1:12" ht="33.950000000000003" customHeight="1" x14ac:dyDescent="0.25">
      <c r="A187" s="141"/>
      <c r="B187" s="148"/>
      <c r="C187" s="754"/>
      <c r="D187" s="755"/>
      <c r="E187" s="258"/>
      <c r="F187" s="258"/>
      <c r="G187" s="165"/>
      <c r="H187" s="203"/>
      <c r="I187" s="256"/>
      <c r="J187" s="519"/>
      <c r="K187" s="148"/>
      <c r="L187" s="142"/>
    </row>
    <row r="188" spans="1:12" ht="33.950000000000003" customHeight="1" x14ac:dyDescent="0.25">
      <c r="A188" s="141"/>
      <c r="B188" s="148"/>
      <c r="C188" s="754"/>
      <c r="D188" s="755"/>
      <c r="E188" s="258"/>
      <c r="F188" s="258"/>
      <c r="G188" s="165"/>
      <c r="H188" s="203"/>
      <c r="I188" s="256"/>
      <c r="J188" s="519"/>
      <c r="K188" s="148"/>
      <c r="L188" s="142"/>
    </row>
    <row r="189" spans="1:12" ht="33.950000000000003" customHeight="1" x14ac:dyDescent="0.25">
      <c r="A189" s="141"/>
      <c r="B189" s="148"/>
      <c r="C189" s="754"/>
      <c r="D189" s="755"/>
      <c r="E189" s="258"/>
      <c r="F189" s="258"/>
      <c r="G189" s="165"/>
      <c r="H189" s="203"/>
      <c r="I189" s="256"/>
      <c r="J189" s="519"/>
      <c r="K189" s="148"/>
      <c r="L189" s="142"/>
    </row>
    <row r="190" spans="1:12" ht="33.950000000000003" customHeight="1" x14ac:dyDescent="0.25">
      <c r="A190" s="141"/>
      <c r="B190" s="148"/>
      <c r="C190" s="754"/>
      <c r="D190" s="755"/>
      <c r="E190" s="258"/>
      <c r="F190" s="258"/>
      <c r="G190" s="165"/>
      <c r="H190" s="203"/>
      <c r="I190" s="256"/>
      <c r="J190" s="519"/>
      <c r="K190" s="148"/>
      <c r="L190" s="142"/>
    </row>
    <row r="191" spans="1:12" ht="33.950000000000003" customHeight="1" x14ac:dyDescent="0.25">
      <c r="A191" s="141"/>
      <c r="B191" s="148"/>
      <c r="C191" s="754"/>
      <c r="D191" s="755"/>
      <c r="E191" s="258"/>
      <c r="F191" s="258"/>
      <c r="G191" s="165"/>
      <c r="H191" s="203"/>
      <c r="I191" s="256"/>
      <c r="J191" s="519"/>
      <c r="K191" s="148"/>
      <c r="L191" s="142"/>
    </row>
    <row r="192" spans="1:12" ht="33.950000000000003" customHeight="1" x14ac:dyDescent="0.25">
      <c r="A192" s="141"/>
      <c r="B192" s="148"/>
      <c r="C192" s="754"/>
      <c r="D192" s="755"/>
      <c r="E192" s="258"/>
      <c r="F192" s="258"/>
      <c r="G192" s="165"/>
      <c r="H192" s="203"/>
      <c r="I192" s="256"/>
      <c r="J192" s="519"/>
      <c r="K192" s="148"/>
      <c r="L192" s="142"/>
    </row>
    <row r="193" spans="1:12" ht="33.950000000000003" customHeight="1" x14ac:dyDescent="0.25">
      <c r="A193" s="141"/>
      <c r="B193" s="148"/>
      <c r="C193" s="754"/>
      <c r="D193" s="755"/>
      <c r="E193" s="258"/>
      <c r="F193" s="258"/>
      <c r="G193" s="165"/>
      <c r="H193" s="203"/>
      <c r="I193" s="256"/>
      <c r="J193" s="519"/>
      <c r="K193" s="148"/>
      <c r="L193" s="142"/>
    </row>
    <row r="194" spans="1:12" ht="33.950000000000003" customHeight="1" x14ac:dyDescent="0.25">
      <c r="A194" s="141"/>
      <c r="B194" s="148"/>
      <c r="C194" s="754"/>
      <c r="D194" s="755"/>
      <c r="E194" s="258"/>
      <c r="F194" s="258"/>
      <c r="G194" s="165"/>
      <c r="H194" s="203"/>
      <c r="I194" s="256"/>
      <c r="J194" s="519"/>
      <c r="K194" s="148"/>
      <c r="L194" s="142"/>
    </row>
    <row r="195" spans="1:12" ht="33.950000000000003" customHeight="1" x14ac:dyDescent="0.25">
      <c r="A195" s="141"/>
      <c r="B195" s="148"/>
      <c r="C195" s="754"/>
      <c r="D195" s="755"/>
      <c r="E195" s="258"/>
      <c r="F195" s="258"/>
      <c r="G195" s="165"/>
      <c r="H195" s="203"/>
      <c r="I195" s="256"/>
      <c r="J195" s="519"/>
      <c r="K195" s="148"/>
      <c r="L195" s="142"/>
    </row>
    <row r="196" spans="1:12" ht="33.950000000000003" customHeight="1" x14ac:dyDescent="0.25">
      <c r="A196" s="141"/>
      <c r="B196" s="148"/>
      <c r="C196" s="754"/>
      <c r="D196" s="755"/>
      <c r="E196" s="258"/>
      <c r="F196" s="258"/>
      <c r="G196" s="165"/>
      <c r="H196" s="203"/>
      <c r="I196" s="256"/>
      <c r="J196" s="519"/>
      <c r="K196" s="148"/>
      <c r="L196" s="142"/>
    </row>
    <row r="197" spans="1:12" ht="33.950000000000003" customHeight="1" x14ac:dyDescent="0.25">
      <c r="A197" s="141"/>
      <c r="B197" s="148"/>
      <c r="C197" s="754"/>
      <c r="D197" s="755"/>
      <c r="E197" s="258"/>
      <c r="F197" s="258"/>
      <c r="G197" s="165"/>
      <c r="H197" s="203"/>
      <c r="I197" s="256"/>
      <c r="J197" s="519"/>
      <c r="K197" s="148"/>
      <c r="L197" s="142"/>
    </row>
    <row r="198" spans="1:12" ht="33.950000000000003" customHeight="1" x14ac:dyDescent="0.25">
      <c r="A198" s="141"/>
      <c r="B198" s="148"/>
      <c r="C198" s="754"/>
      <c r="D198" s="755"/>
      <c r="E198" s="258"/>
      <c r="F198" s="258"/>
      <c r="G198" s="165"/>
      <c r="H198" s="203"/>
      <c r="I198" s="256"/>
      <c r="J198" s="519"/>
      <c r="K198" s="148"/>
      <c r="L198" s="142"/>
    </row>
    <row r="199" spans="1:12" ht="33.950000000000003" customHeight="1" x14ac:dyDescent="0.25">
      <c r="A199" s="141"/>
      <c r="B199" s="148"/>
      <c r="C199" s="754"/>
      <c r="D199" s="755"/>
      <c r="E199" s="258"/>
      <c r="F199" s="258"/>
      <c r="G199" s="165"/>
      <c r="H199" s="203"/>
      <c r="I199" s="256"/>
      <c r="J199" s="519"/>
      <c r="K199" s="148"/>
      <c r="L199" s="142"/>
    </row>
    <row r="200" spans="1:12" ht="33.950000000000003" customHeight="1" x14ac:dyDescent="0.25">
      <c r="A200" s="141"/>
      <c r="B200" s="148"/>
      <c r="C200" s="754"/>
      <c r="D200" s="755"/>
      <c r="E200" s="258"/>
      <c r="F200" s="258"/>
      <c r="G200" s="165"/>
      <c r="H200" s="203"/>
      <c r="I200" s="256"/>
      <c r="J200" s="519"/>
      <c r="K200" s="148"/>
      <c r="L200" s="142"/>
    </row>
    <row r="201" spans="1:12" ht="33.950000000000003" customHeight="1" x14ac:dyDescent="0.25">
      <c r="A201" s="141"/>
      <c r="B201" s="148"/>
      <c r="C201" s="754"/>
      <c r="D201" s="755"/>
      <c r="E201" s="258"/>
      <c r="F201" s="258"/>
      <c r="G201" s="165"/>
      <c r="H201" s="203"/>
      <c r="I201" s="256"/>
      <c r="J201" s="519"/>
      <c r="K201" s="148"/>
      <c r="L201" s="142"/>
    </row>
    <row r="202" spans="1:12" ht="33.950000000000003" customHeight="1" x14ac:dyDescent="0.25">
      <c r="A202" s="141"/>
      <c r="B202" s="148"/>
      <c r="C202" s="754"/>
      <c r="D202" s="755"/>
      <c r="E202" s="258"/>
      <c r="F202" s="258"/>
      <c r="G202" s="165"/>
      <c r="H202" s="203"/>
      <c r="I202" s="256"/>
      <c r="J202" s="519"/>
      <c r="K202" s="148"/>
      <c r="L202" s="142"/>
    </row>
    <row r="203" spans="1:12" ht="33.950000000000003" customHeight="1" x14ac:dyDescent="0.25">
      <c r="A203" s="141"/>
      <c r="B203" s="148"/>
      <c r="C203" s="754"/>
      <c r="D203" s="755"/>
      <c r="E203" s="258"/>
      <c r="F203" s="258"/>
      <c r="G203" s="165"/>
      <c r="H203" s="203"/>
      <c r="I203" s="256"/>
      <c r="J203" s="519"/>
      <c r="K203" s="148"/>
      <c r="L203" s="142"/>
    </row>
    <row r="204" spans="1:12" ht="33.950000000000003" customHeight="1" x14ac:dyDescent="0.25">
      <c r="A204" s="141"/>
      <c r="B204" s="148"/>
      <c r="C204" s="754"/>
      <c r="D204" s="755"/>
      <c r="E204" s="258"/>
      <c r="F204" s="258"/>
      <c r="G204" s="165"/>
      <c r="H204" s="203"/>
      <c r="I204" s="256"/>
      <c r="J204" s="519"/>
      <c r="K204" s="148"/>
      <c r="L204" s="142"/>
    </row>
    <row r="205" spans="1:12" ht="33.950000000000003" customHeight="1" x14ac:dyDescent="0.25">
      <c r="A205" s="141"/>
      <c r="B205" s="148"/>
      <c r="C205" s="754"/>
      <c r="D205" s="755"/>
      <c r="E205" s="258"/>
      <c r="F205" s="258"/>
      <c r="G205" s="165"/>
      <c r="H205" s="203"/>
      <c r="I205" s="256"/>
      <c r="J205" s="519"/>
      <c r="K205" s="148"/>
      <c r="L205" s="142"/>
    </row>
    <row r="206" spans="1:12" ht="33.950000000000003" customHeight="1" x14ac:dyDescent="0.25">
      <c r="A206" s="141"/>
      <c r="B206" s="148"/>
      <c r="C206" s="754"/>
      <c r="D206" s="755"/>
      <c r="E206" s="258"/>
      <c r="F206" s="258"/>
      <c r="G206" s="165"/>
      <c r="H206" s="203"/>
      <c r="I206" s="256"/>
      <c r="J206" s="519"/>
      <c r="K206" s="148"/>
      <c r="L206" s="142"/>
    </row>
    <row r="207" spans="1:12" ht="33.950000000000003" customHeight="1" x14ac:dyDescent="0.25">
      <c r="A207" s="141"/>
      <c r="B207" s="148"/>
      <c r="C207" s="754"/>
      <c r="D207" s="755"/>
      <c r="E207" s="258"/>
      <c r="F207" s="258"/>
      <c r="G207" s="165"/>
      <c r="H207" s="203"/>
      <c r="I207" s="256"/>
      <c r="J207" s="519"/>
      <c r="K207" s="148"/>
      <c r="L207" s="142"/>
    </row>
    <row r="208" spans="1:12" ht="33.950000000000003" customHeight="1" x14ac:dyDescent="0.25">
      <c r="A208" s="141"/>
      <c r="B208" s="148"/>
      <c r="C208" s="754"/>
      <c r="D208" s="755"/>
      <c r="E208" s="258"/>
      <c r="F208" s="258"/>
      <c r="G208" s="165"/>
      <c r="H208" s="203"/>
      <c r="I208" s="256"/>
      <c r="J208" s="519"/>
      <c r="K208" s="148"/>
      <c r="L208" s="142"/>
    </row>
    <row r="209" spans="1:12" ht="33.950000000000003" customHeight="1" x14ac:dyDescent="0.25">
      <c r="A209" s="141"/>
      <c r="B209" s="148"/>
      <c r="C209" s="754"/>
      <c r="D209" s="755"/>
      <c r="E209" s="258"/>
      <c r="F209" s="258"/>
      <c r="G209" s="165"/>
      <c r="H209" s="203"/>
      <c r="I209" s="256"/>
      <c r="J209" s="519"/>
      <c r="K209" s="148"/>
      <c r="L209" s="142"/>
    </row>
    <row r="210" spans="1:12" ht="33.950000000000003" customHeight="1" x14ac:dyDescent="0.25">
      <c r="A210" s="141"/>
      <c r="B210" s="148"/>
      <c r="C210" s="754"/>
      <c r="D210" s="755"/>
      <c r="E210" s="258"/>
      <c r="F210" s="258"/>
      <c r="G210" s="165"/>
      <c r="H210" s="203"/>
      <c r="I210" s="256"/>
      <c r="J210" s="519"/>
      <c r="K210" s="148"/>
      <c r="L210" s="142"/>
    </row>
    <row r="211" spans="1:12" ht="33.950000000000003" customHeight="1" x14ac:dyDescent="0.25">
      <c r="A211" s="141"/>
      <c r="B211" s="148"/>
      <c r="C211" s="754"/>
      <c r="D211" s="755"/>
      <c r="E211" s="258"/>
      <c r="F211" s="258"/>
      <c r="G211" s="165"/>
      <c r="H211" s="203"/>
      <c r="I211" s="256"/>
      <c r="J211" s="519"/>
      <c r="K211" s="148"/>
      <c r="L211" s="142"/>
    </row>
    <row r="212" spans="1:12" ht="33.950000000000003" customHeight="1" x14ac:dyDescent="0.25">
      <c r="A212" s="141"/>
      <c r="B212" s="148"/>
      <c r="C212" s="754"/>
      <c r="D212" s="755"/>
      <c r="E212" s="258"/>
      <c r="F212" s="258"/>
      <c r="G212" s="165"/>
      <c r="H212" s="203"/>
      <c r="I212" s="256"/>
      <c r="J212" s="519"/>
      <c r="K212" s="148"/>
      <c r="L212" s="142"/>
    </row>
    <row r="213" spans="1:12" ht="33.950000000000003" customHeight="1" x14ac:dyDescent="0.25">
      <c r="A213" s="141"/>
      <c r="B213" s="148"/>
      <c r="C213" s="754"/>
      <c r="D213" s="755"/>
      <c r="E213" s="258"/>
      <c r="F213" s="258"/>
      <c r="G213" s="165"/>
      <c r="H213" s="203"/>
      <c r="I213" s="256"/>
      <c r="J213" s="519"/>
      <c r="K213" s="148"/>
      <c r="L213" s="142"/>
    </row>
    <row r="214" spans="1:12" ht="33.950000000000003" customHeight="1" x14ac:dyDescent="0.25">
      <c r="A214" s="141"/>
      <c r="B214" s="148"/>
      <c r="C214" s="754"/>
      <c r="D214" s="755"/>
      <c r="E214" s="258"/>
      <c r="F214" s="258"/>
      <c r="G214" s="165"/>
      <c r="H214" s="203"/>
      <c r="I214" s="256"/>
      <c r="J214" s="519"/>
      <c r="K214" s="148"/>
      <c r="L214" s="142"/>
    </row>
    <row r="215" spans="1:12" ht="33.950000000000003" customHeight="1" x14ac:dyDescent="0.25">
      <c r="A215" s="141"/>
      <c r="B215" s="148"/>
      <c r="C215" s="754"/>
      <c r="D215" s="755"/>
      <c r="E215" s="258"/>
      <c r="F215" s="258"/>
      <c r="G215" s="165"/>
      <c r="H215" s="203"/>
      <c r="I215" s="256"/>
      <c r="J215" s="519"/>
      <c r="K215" s="148"/>
      <c r="L215" s="142"/>
    </row>
    <row r="216" spans="1:12" ht="33.950000000000003" customHeight="1" x14ac:dyDescent="0.25">
      <c r="A216" s="141"/>
      <c r="B216" s="148"/>
      <c r="C216" s="754"/>
      <c r="D216" s="755"/>
      <c r="E216" s="258"/>
      <c r="F216" s="258"/>
      <c r="G216" s="165"/>
      <c r="H216" s="203"/>
      <c r="I216" s="256"/>
      <c r="J216" s="519"/>
      <c r="K216" s="148"/>
      <c r="L216" s="142"/>
    </row>
    <row r="217" spans="1:12" ht="33.950000000000003" customHeight="1" x14ac:dyDescent="0.25">
      <c r="A217" s="141"/>
      <c r="B217" s="148"/>
      <c r="C217" s="754"/>
      <c r="D217" s="755"/>
      <c r="E217" s="258"/>
      <c r="F217" s="258"/>
      <c r="G217" s="165"/>
      <c r="H217" s="203"/>
      <c r="I217" s="256"/>
      <c r="J217" s="519"/>
      <c r="K217" s="148"/>
      <c r="L217" s="142"/>
    </row>
    <row r="218" spans="1:12" ht="33.950000000000003" customHeight="1" x14ac:dyDescent="0.25">
      <c r="A218" s="141"/>
      <c r="B218" s="148"/>
      <c r="C218" s="754"/>
      <c r="D218" s="755"/>
      <c r="E218" s="258"/>
      <c r="F218" s="258"/>
      <c r="G218" s="165"/>
      <c r="H218" s="203"/>
      <c r="I218" s="256"/>
      <c r="J218" s="519"/>
      <c r="K218" s="148"/>
      <c r="L218" s="142"/>
    </row>
    <row r="219" spans="1:12" ht="33.950000000000003" customHeight="1" x14ac:dyDescent="0.25">
      <c r="A219" s="141"/>
      <c r="B219" s="148"/>
      <c r="C219" s="754"/>
      <c r="D219" s="755"/>
      <c r="E219" s="258"/>
      <c r="F219" s="258"/>
      <c r="G219" s="165"/>
      <c r="H219" s="203"/>
      <c r="I219" s="256"/>
      <c r="J219" s="519"/>
      <c r="K219" s="148"/>
      <c r="L219" s="142"/>
    </row>
    <row r="220" spans="1:12" ht="33.950000000000003" customHeight="1" x14ac:dyDescent="0.25">
      <c r="A220" s="141"/>
      <c r="B220" s="148"/>
      <c r="C220" s="754"/>
      <c r="D220" s="755"/>
      <c r="E220" s="258"/>
      <c r="F220" s="258"/>
      <c r="G220" s="165"/>
      <c r="H220" s="203"/>
      <c r="I220" s="256"/>
      <c r="J220" s="519"/>
      <c r="K220" s="148"/>
      <c r="L220" s="142"/>
    </row>
    <row r="221" spans="1:12" ht="33.950000000000003" customHeight="1" x14ac:dyDescent="0.25">
      <c r="A221" s="141"/>
      <c r="B221" s="148"/>
      <c r="C221" s="754"/>
      <c r="D221" s="755"/>
      <c r="E221" s="258"/>
      <c r="F221" s="258"/>
      <c r="G221" s="165"/>
      <c r="H221" s="203"/>
      <c r="I221" s="256"/>
      <c r="J221" s="519"/>
      <c r="K221" s="148"/>
      <c r="L221" s="142"/>
    </row>
    <row r="222" spans="1:12" ht="33.950000000000003" customHeight="1" x14ac:dyDescent="0.25">
      <c r="A222" s="141"/>
      <c r="B222" s="148"/>
      <c r="C222" s="754"/>
      <c r="D222" s="755"/>
      <c r="E222" s="258"/>
      <c r="F222" s="258"/>
      <c r="G222" s="165"/>
      <c r="H222" s="203"/>
      <c r="I222" s="256"/>
      <c r="J222" s="519"/>
      <c r="K222" s="148"/>
      <c r="L222" s="142"/>
    </row>
    <row r="223" spans="1:12" ht="33.950000000000003" customHeight="1" x14ac:dyDescent="0.25">
      <c r="A223" s="141"/>
      <c r="B223" s="148"/>
      <c r="C223" s="754"/>
      <c r="D223" s="755"/>
      <c r="E223" s="258"/>
      <c r="F223" s="258"/>
      <c r="G223" s="165"/>
      <c r="H223" s="203"/>
      <c r="I223" s="256"/>
      <c r="J223" s="519"/>
      <c r="K223" s="148"/>
      <c r="L223" s="142"/>
    </row>
    <row r="224" spans="1:12" ht="33.950000000000003" customHeight="1" x14ac:dyDescent="0.25">
      <c r="A224" s="141"/>
      <c r="B224" s="148"/>
      <c r="C224" s="754"/>
      <c r="D224" s="755"/>
      <c r="E224" s="258"/>
      <c r="F224" s="258"/>
      <c r="G224" s="165"/>
      <c r="H224" s="203"/>
      <c r="I224" s="256"/>
      <c r="J224" s="519"/>
      <c r="K224" s="148"/>
      <c r="L224" s="142"/>
    </row>
    <row r="225" spans="1:12" ht="33.950000000000003" customHeight="1" x14ac:dyDescent="0.25">
      <c r="A225" s="141"/>
      <c r="B225" s="148"/>
      <c r="C225" s="754"/>
      <c r="D225" s="755"/>
      <c r="E225" s="258"/>
      <c r="F225" s="258"/>
      <c r="G225" s="165"/>
      <c r="H225" s="203"/>
      <c r="I225" s="256"/>
      <c r="J225" s="519"/>
      <c r="K225" s="148"/>
      <c r="L225" s="142"/>
    </row>
    <row r="226" spans="1:12" ht="33.950000000000003" customHeight="1" x14ac:dyDescent="0.25">
      <c r="A226" s="141"/>
      <c r="B226" s="148"/>
      <c r="C226" s="754"/>
      <c r="D226" s="755"/>
      <c r="E226" s="258"/>
      <c r="F226" s="258"/>
      <c r="G226" s="165"/>
      <c r="H226" s="203"/>
      <c r="I226" s="256"/>
      <c r="J226" s="519"/>
      <c r="K226" s="148"/>
      <c r="L226" s="142"/>
    </row>
    <row r="227" spans="1:12" ht="33.950000000000003" customHeight="1" x14ac:dyDescent="0.25">
      <c r="A227" s="141"/>
      <c r="B227" s="148"/>
      <c r="C227" s="754"/>
      <c r="D227" s="755"/>
      <c r="E227" s="258"/>
      <c r="F227" s="258"/>
      <c r="G227" s="165"/>
      <c r="H227" s="203"/>
      <c r="I227" s="256"/>
      <c r="J227" s="519"/>
      <c r="K227" s="148"/>
      <c r="L227" s="142"/>
    </row>
    <row r="228" spans="1:12" ht="33.950000000000003" customHeight="1" x14ac:dyDescent="0.25">
      <c r="A228" s="141"/>
      <c r="B228" s="148"/>
      <c r="C228" s="754"/>
      <c r="D228" s="755"/>
      <c r="E228" s="258"/>
      <c r="F228" s="258"/>
      <c r="G228" s="165"/>
      <c r="H228" s="203"/>
      <c r="I228" s="256"/>
      <c r="J228" s="519"/>
      <c r="K228" s="148"/>
      <c r="L228" s="142"/>
    </row>
    <row r="229" spans="1:12" ht="33.950000000000003" customHeight="1" x14ac:dyDescent="0.25">
      <c r="A229" s="141"/>
      <c r="B229" s="148"/>
      <c r="C229" s="754"/>
      <c r="D229" s="755"/>
      <c r="E229" s="258"/>
      <c r="F229" s="258"/>
      <c r="G229" s="165"/>
      <c r="H229" s="203"/>
      <c r="I229" s="256"/>
      <c r="J229" s="519"/>
      <c r="K229" s="148"/>
      <c r="L229" s="142"/>
    </row>
    <row r="230" spans="1:12" ht="33.950000000000003" customHeight="1" x14ac:dyDescent="0.25">
      <c r="A230" s="141"/>
      <c r="B230" s="148"/>
      <c r="C230" s="754"/>
      <c r="D230" s="755"/>
      <c r="E230" s="258"/>
      <c r="F230" s="258"/>
      <c r="G230" s="165"/>
      <c r="H230" s="203"/>
      <c r="I230" s="256"/>
      <c r="J230" s="519"/>
      <c r="K230" s="148"/>
      <c r="L230" s="142"/>
    </row>
    <row r="231" spans="1:12" ht="33.950000000000003" customHeight="1" x14ac:dyDescent="0.25">
      <c r="A231" s="141"/>
      <c r="B231" s="148"/>
      <c r="C231" s="754"/>
      <c r="D231" s="755"/>
      <c r="E231" s="258"/>
      <c r="F231" s="258"/>
      <c r="G231" s="165"/>
      <c r="H231" s="203"/>
      <c r="I231" s="256"/>
      <c r="J231" s="519"/>
      <c r="K231" s="148"/>
      <c r="L231" s="142"/>
    </row>
    <row r="232" spans="1:12" ht="33.950000000000003" customHeight="1" x14ac:dyDescent="0.25">
      <c r="A232" s="141"/>
      <c r="B232" s="148"/>
      <c r="C232" s="754"/>
      <c r="D232" s="755"/>
      <c r="E232" s="258"/>
      <c r="F232" s="258"/>
      <c r="G232" s="165"/>
      <c r="H232" s="203"/>
      <c r="I232" s="256"/>
      <c r="J232" s="519"/>
      <c r="K232" s="148"/>
      <c r="L232" s="142"/>
    </row>
    <row r="233" spans="1:12" ht="33.950000000000003" customHeight="1" x14ac:dyDescent="0.25">
      <c r="A233" s="141"/>
      <c r="B233" s="148"/>
      <c r="C233" s="754"/>
      <c r="D233" s="755"/>
      <c r="E233" s="258"/>
      <c r="F233" s="258"/>
      <c r="G233" s="165"/>
      <c r="H233" s="203"/>
      <c r="I233" s="256"/>
      <c r="J233" s="519"/>
      <c r="K233" s="148"/>
      <c r="L233" s="142"/>
    </row>
    <row r="234" spans="1:12" ht="33.950000000000003" customHeight="1" x14ac:dyDescent="0.25">
      <c r="A234" s="141"/>
      <c r="B234" s="148"/>
      <c r="C234" s="754"/>
      <c r="D234" s="755"/>
      <c r="E234" s="258"/>
      <c r="F234" s="258"/>
      <c r="G234" s="165"/>
      <c r="H234" s="203"/>
      <c r="I234" s="256"/>
      <c r="J234" s="519"/>
      <c r="K234" s="148"/>
      <c r="L234" s="142"/>
    </row>
    <row r="235" spans="1:12" ht="33.950000000000003" customHeight="1" x14ac:dyDescent="0.25">
      <c r="A235" s="141"/>
      <c r="B235" s="148"/>
      <c r="C235" s="754"/>
      <c r="D235" s="755"/>
      <c r="E235" s="258"/>
      <c r="F235" s="258"/>
      <c r="G235" s="165"/>
      <c r="H235" s="203"/>
      <c r="I235" s="256"/>
      <c r="J235" s="519"/>
      <c r="K235" s="148"/>
      <c r="L235" s="142"/>
    </row>
    <row r="236" spans="1:12" ht="33.950000000000003" customHeight="1" x14ac:dyDescent="0.25">
      <c r="A236" s="141"/>
      <c r="B236" s="148"/>
      <c r="C236" s="754"/>
      <c r="D236" s="755"/>
      <c r="E236" s="258"/>
      <c r="F236" s="258"/>
      <c r="G236" s="165"/>
      <c r="H236" s="203"/>
      <c r="I236" s="256"/>
      <c r="J236" s="519"/>
      <c r="K236" s="148"/>
      <c r="L236" s="142"/>
    </row>
    <row r="237" spans="1:12" ht="33.950000000000003" customHeight="1" x14ac:dyDescent="0.25">
      <c r="A237" s="141"/>
      <c r="B237" s="148"/>
      <c r="C237" s="754"/>
      <c r="D237" s="755"/>
      <c r="E237" s="258"/>
      <c r="F237" s="258"/>
      <c r="G237" s="165"/>
      <c r="H237" s="203"/>
      <c r="I237" s="256"/>
      <c r="J237" s="519"/>
      <c r="K237" s="148"/>
      <c r="L237" s="142"/>
    </row>
    <row r="238" spans="1:12" ht="33.950000000000003" customHeight="1" x14ac:dyDescent="0.25">
      <c r="A238" s="141"/>
      <c r="B238" s="148"/>
      <c r="C238" s="754"/>
      <c r="D238" s="755"/>
      <c r="E238" s="258"/>
      <c r="F238" s="258"/>
      <c r="G238" s="165"/>
      <c r="H238" s="203"/>
      <c r="I238" s="256"/>
      <c r="J238" s="519"/>
      <c r="K238" s="148"/>
      <c r="L238" s="142"/>
    </row>
    <row r="239" spans="1:12" ht="33.950000000000003" customHeight="1" x14ac:dyDescent="0.25">
      <c r="A239" s="141"/>
      <c r="B239" s="148"/>
      <c r="C239" s="754"/>
      <c r="D239" s="755"/>
      <c r="E239" s="258"/>
      <c r="F239" s="258"/>
      <c r="G239" s="165"/>
      <c r="H239" s="203"/>
      <c r="I239" s="256"/>
      <c r="J239" s="519"/>
      <c r="K239" s="148"/>
      <c r="L239" s="142"/>
    </row>
    <row r="240" spans="1:12" ht="33.950000000000003" customHeight="1" x14ac:dyDescent="0.25">
      <c r="A240" s="141"/>
      <c r="B240" s="148"/>
      <c r="C240" s="754"/>
      <c r="D240" s="755"/>
      <c r="E240" s="258"/>
      <c r="F240" s="258"/>
      <c r="G240" s="165"/>
      <c r="H240" s="203"/>
      <c r="I240" s="256"/>
      <c r="J240" s="519"/>
      <c r="K240" s="148"/>
      <c r="L240" s="142"/>
    </row>
    <row r="241" spans="1:12" ht="33.950000000000003" customHeight="1" x14ac:dyDescent="0.25">
      <c r="A241" s="141"/>
      <c r="B241" s="148"/>
      <c r="C241" s="754"/>
      <c r="D241" s="755"/>
      <c r="E241" s="258"/>
      <c r="F241" s="258"/>
      <c r="G241" s="165"/>
      <c r="H241" s="203"/>
      <c r="I241" s="256"/>
      <c r="J241" s="519"/>
      <c r="K241" s="148"/>
      <c r="L241" s="142"/>
    </row>
    <row r="242" spans="1:12" ht="33.950000000000003" customHeight="1" x14ac:dyDescent="0.25">
      <c r="A242" s="141"/>
      <c r="B242" s="148"/>
      <c r="C242" s="754"/>
      <c r="D242" s="755"/>
      <c r="E242" s="258"/>
      <c r="F242" s="258"/>
      <c r="G242" s="165"/>
      <c r="H242" s="203"/>
      <c r="I242" s="256"/>
      <c r="J242" s="519"/>
      <c r="K242" s="148"/>
      <c r="L242" s="142"/>
    </row>
    <row r="243" spans="1:12" ht="33.950000000000003" customHeight="1" x14ac:dyDescent="0.25">
      <c r="A243" s="141"/>
      <c r="B243" s="148"/>
      <c r="C243" s="754"/>
      <c r="D243" s="755"/>
      <c r="E243" s="258"/>
      <c r="F243" s="258"/>
      <c r="G243" s="165"/>
      <c r="H243" s="203"/>
      <c r="I243" s="256"/>
      <c r="J243" s="519"/>
      <c r="K243" s="148"/>
      <c r="L243" s="142"/>
    </row>
    <row r="244" spans="1:12" ht="33.950000000000003" customHeight="1" x14ac:dyDescent="0.25">
      <c r="A244" s="141"/>
      <c r="B244" s="148"/>
      <c r="C244" s="754"/>
      <c r="D244" s="755"/>
      <c r="E244" s="258"/>
      <c r="F244" s="258"/>
      <c r="G244" s="165"/>
      <c r="H244" s="203"/>
      <c r="I244" s="256"/>
      <c r="J244" s="519"/>
      <c r="K244" s="148"/>
      <c r="L244" s="142"/>
    </row>
    <row r="245" spans="1:12" ht="33.950000000000003" customHeight="1" x14ac:dyDescent="0.25">
      <c r="A245" s="141"/>
      <c r="B245" s="148"/>
      <c r="C245" s="754"/>
      <c r="D245" s="755"/>
      <c r="E245" s="258"/>
      <c r="F245" s="258"/>
      <c r="G245" s="165"/>
      <c r="H245" s="203"/>
      <c r="I245" s="256"/>
      <c r="J245" s="519"/>
      <c r="K245" s="148"/>
      <c r="L245" s="142"/>
    </row>
    <row r="246" spans="1:12" ht="33.950000000000003" customHeight="1" x14ac:dyDescent="0.25">
      <c r="A246" s="141"/>
      <c r="B246" s="148"/>
      <c r="C246" s="754"/>
      <c r="D246" s="755"/>
      <c r="E246" s="258"/>
      <c r="F246" s="258"/>
      <c r="G246" s="165"/>
      <c r="H246" s="203"/>
      <c r="I246" s="256"/>
      <c r="J246" s="519"/>
      <c r="K246" s="148"/>
      <c r="L246" s="142"/>
    </row>
    <row r="247" spans="1:12" ht="33.950000000000003" customHeight="1" x14ac:dyDescent="0.25">
      <c r="A247" s="141"/>
      <c r="B247" s="148"/>
      <c r="C247" s="754"/>
      <c r="D247" s="755"/>
      <c r="E247" s="258"/>
      <c r="F247" s="258"/>
      <c r="G247" s="165"/>
      <c r="H247" s="203"/>
      <c r="I247" s="256"/>
      <c r="J247" s="519"/>
      <c r="K247" s="148"/>
      <c r="L247" s="142"/>
    </row>
    <row r="248" spans="1:12" ht="33.950000000000003" customHeight="1" x14ac:dyDescent="0.25">
      <c r="A248" s="141"/>
      <c r="B248" s="148"/>
      <c r="C248" s="754"/>
      <c r="D248" s="755"/>
      <c r="E248" s="258"/>
      <c r="F248" s="258"/>
      <c r="G248" s="165"/>
      <c r="H248" s="203"/>
      <c r="I248" s="256"/>
      <c r="J248" s="519"/>
      <c r="K248" s="148"/>
      <c r="L248" s="142"/>
    </row>
    <row r="249" spans="1:12" ht="33.950000000000003" customHeight="1" x14ac:dyDescent="0.25">
      <c r="A249" s="141"/>
      <c r="B249" s="148"/>
      <c r="C249" s="754"/>
      <c r="D249" s="755"/>
      <c r="E249" s="258"/>
      <c r="F249" s="258"/>
      <c r="G249" s="165"/>
      <c r="H249" s="203"/>
      <c r="I249" s="256"/>
      <c r="J249" s="519"/>
      <c r="K249" s="148"/>
      <c r="L249" s="142"/>
    </row>
    <row r="250" spans="1:12" ht="33.950000000000003" customHeight="1" x14ac:dyDescent="0.25">
      <c r="A250" s="141"/>
      <c r="B250" s="148"/>
      <c r="C250" s="754"/>
      <c r="D250" s="755"/>
      <c r="E250" s="258"/>
      <c r="F250" s="258"/>
      <c r="G250" s="165"/>
      <c r="H250" s="203"/>
      <c r="I250" s="256"/>
      <c r="J250" s="519"/>
      <c r="K250" s="148"/>
      <c r="L250" s="142"/>
    </row>
    <row r="251" spans="1:12" ht="33.950000000000003" customHeight="1" x14ac:dyDescent="0.25">
      <c r="A251" s="141"/>
      <c r="B251" s="148"/>
      <c r="C251" s="754"/>
      <c r="D251" s="755"/>
      <c r="E251" s="258"/>
      <c r="F251" s="258"/>
      <c r="G251" s="165"/>
      <c r="H251" s="203"/>
      <c r="I251" s="256"/>
      <c r="J251" s="519"/>
      <c r="K251" s="148"/>
      <c r="L251" s="142"/>
    </row>
    <row r="252" spans="1:12" ht="33.950000000000003" customHeight="1" x14ac:dyDescent="0.25">
      <c r="A252" s="141"/>
      <c r="B252" s="148"/>
      <c r="C252" s="754"/>
      <c r="D252" s="755"/>
      <c r="E252" s="258"/>
      <c r="F252" s="258"/>
      <c r="G252" s="165"/>
      <c r="H252" s="203"/>
      <c r="I252" s="256"/>
      <c r="J252" s="519"/>
      <c r="K252" s="148"/>
      <c r="L252" s="142"/>
    </row>
    <row r="253" spans="1:12" ht="33.950000000000003" customHeight="1" x14ac:dyDescent="0.25">
      <c r="A253" s="141"/>
      <c r="B253" s="148"/>
      <c r="C253" s="754"/>
      <c r="D253" s="755"/>
      <c r="E253" s="258"/>
      <c r="F253" s="258"/>
      <c r="G253" s="165"/>
      <c r="H253" s="203"/>
      <c r="I253" s="256"/>
      <c r="J253" s="519"/>
      <c r="K253" s="148"/>
      <c r="L253" s="142"/>
    </row>
    <row r="254" spans="1:12" ht="33.950000000000003" customHeight="1" x14ac:dyDescent="0.25">
      <c r="A254" s="141"/>
      <c r="B254" s="148"/>
      <c r="C254" s="754"/>
      <c r="D254" s="755"/>
      <c r="E254" s="258"/>
      <c r="F254" s="258"/>
      <c r="G254" s="165"/>
      <c r="H254" s="203"/>
      <c r="I254" s="256"/>
      <c r="J254" s="519"/>
      <c r="K254" s="148"/>
      <c r="L254" s="142"/>
    </row>
    <row r="255" spans="1:12" ht="33.950000000000003" customHeight="1" x14ac:dyDescent="0.25">
      <c r="A255" s="141"/>
      <c r="B255" s="148"/>
      <c r="C255" s="754"/>
      <c r="D255" s="755"/>
      <c r="E255" s="258"/>
      <c r="F255" s="258"/>
      <c r="G255" s="165"/>
      <c r="H255" s="203"/>
      <c r="I255" s="256"/>
      <c r="J255" s="519"/>
      <c r="K255" s="148"/>
      <c r="L255" s="142"/>
    </row>
    <row r="256" spans="1:12" ht="33.950000000000003" customHeight="1" x14ac:dyDescent="0.25">
      <c r="A256" s="141"/>
      <c r="B256" s="148"/>
      <c r="C256" s="754"/>
      <c r="D256" s="755"/>
      <c r="E256" s="258"/>
      <c r="F256" s="258"/>
      <c r="G256" s="165"/>
      <c r="H256" s="203"/>
      <c r="I256" s="256"/>
      <c r="J256" s="519"/>
      <c r="K256" s="148"/>
      <c r="L256" s="142"/>
    </row>
    <row r="257" spans="1:12" ht="33.950000000000003" customHeight="1" x14ac:dyDescent="0.25">
      <c r="A257" s="141"/>
      <c r="B257" s="148"/>
      <c r="C257" s="754"/>
      <c r="D257" s="755"/>
      <c r="E257" s="258"/>
      <c r="F257" s="258"/>
      <c r="G257" s="165"/>
      <c r="H257" s="203"/>
      <c r="I257" s="256"/>
      <c r="J257" s="519"/>
      <c r="K257" s="148"/>
      <c r="L257" s="142"/>
    </row>
    <row r="258" spans="1:12" ht="33.950000000000003" customHeight="1" x14ac:dyDescent="0.25">
      <c r="A258" s="141"/>
      <c r="B258" s="148"/>
      <c r="C258" s="754"/>
      <c r="D258" s="755"/>
      <c r="E258" s="258"/>
      <c r="F258" s="258"/>
      <c r="G258" s="165"/>
      <c r="H258" s="203"/>
      <c r="I258" s="256"/>
      <c r="J258" s="519"/>
      <c r="K258" s="148"/>
      <c r="L258" s="142"/>
    </row>
    <row r="259" spans="1:12" ht="33.950000000000003" customHeight="1" x14ac:dyDescent="0.25">
      <c r="A259" s="141"/>
      <c r="B259" s="148"/>
      <c r="C259" s="754"/>
      <c r="D259" s="755"/>
      <c r="E259" s="258"/>
      <c r="F259" s="258"/>
      <c r="G259" s="165"/>
      <c r="H259" s="203"/>
      <c r="I259" s="256"/>
      <c r="J259" s="519"/>
      <c r="K259" s="148"/>
      <c r="L259" s="142"/>
    </row>
    <row r="260" spans="1:12" ht="33.950000000000003" customHeight="1" x14ac:dyDescent="0.25">
      <c r="A260" s="141"/>
      <c r="B260" s="148"/>
      <c r="C260" s="754"/>
      <c r="D260" s="755"/>
      <c r="E260" s="258"/>
      <c r="F260" s="258"/>
      <c r="G260" s="165"/>
      <c r="H260" s="203"/>
      <c r="I260" s="256"/>
      <c r="J260" s="519"/>
      <c r="K260" s="148"/>
      <c r="L260" s="142"/>
    </row>
    <row r="261" spans="1:12" ht="33.950000000000003" customHeight="1" x14ac:dyDescent="0.25">
      <c r="A261" s="141"/>
      <c r="B261" s="148"/>
      <c r="C261" s="754"/>
      <c r="D261" s="755"/>
      <c r="E261" s="258"/>
      <c r="F261" s="258"/>
      <c r="G261" s="165"/>
      <c r="H261" s="203"/>
      <c r="I261" s="256"/>
      <c r="J261" s="519"/>
      <c r="K261" s="148"/>
      <c r="L261" s="142"/>
    </row>
    <row r="262" spans="1:12" ht="33.950000000000003" customHeight="1" x14ac:dyDescent="0.25">
      <c r="A262" s="141"/>
      <c r="B262" s="148"/>
      <c r="C262" s="754"/>
      <c r="D262" s="755"/>
      <c r="E262" s="258"/>
      <c r="F262" s="258"/>
      <c r="G262" s="165"/>
      <c r="H262" s="203"/>
      <c r="I262" s="256"/>
      <c r="J262" s="519"/>
      <c r="K262" s="148"/>
      <c r="L262" s="142"/>
    </row>
    <row r="263" spans="1:12" ht="33.950000000000003" customHeight="1" x14ac:dyDescent="0.25">
      <c r="A263" s="141"/>
      <c r="B263" s="148"/>
      <c r="C263" s="754"/>
      <c r="D263" s="755"/>
      <c r="E263" s="258"/>
      <c r="F263" s="258"/>
      <c r="G263" s="165"/>
      <c r="H263" s="203"/>
      <c r="I263" s="256"/>
      <c r="J263" s="519"/>
      <c r="K263" s="148"/>
      <c r="L263" s="142"/>
    </row>
    <row r="264" spans="1:12" ht="33.950000000000003" customHeight="1" x14ac:dyDescent="0.25">
      <c r="A264" s="141"/>
      <c r="B264" s="148"/>
      <c r="C264" s="754"/>
      <c r="D264" s="755"/>
      <c r="E264" s="258"/>
      <c r="F264" s="258"/>
      <c r="G264" s="165"/>
      <c r="H264" s="203"/>
      <c r="I264" s="256"/>
      <c r="J264" s="519"/>
      <c r="K264" s="148"/>
      <c r="L264" s="142"/>
    </row>
    <row r="265" spans="1:12" ht="33.950000000000003" customHeight="1" x14ac:dyDescent="0.25">
      <c r="A265" s="141"/>
      <c r="B265" s="148"/>
      <c r="C265" s="754"/>
      <c r="D265" s="755"/>
      <c r="E265" s="258"/>
      <c r="F265" s="258"/>
      <c r="G265" s="165"/>
      <c r="H265" s="203"/>
      <c r="I265" s="256"/>
      <c r="J265" s="519"/>
      <c r="K265" s="148"/>
      <c r="L265" s="142"/>
    </row>
    <row r="266" spans="1:12" ht="33.950000000000003" customHeight="1" x14ac:dyDescent="0.25">
      <c r="A266" s="141"/>
      <c r="B266" s="148"/>
      <c r="C266" s="754"/>
      <c r="D266" s="755"/>
      <c r="E266" s="258"/>
      <c r="F266" s="258"/>
      <c r="G266" s="165"/>
      <c r="H266" s="203"/>
      <c r="I266" s="256"/>
      <c r="J266" s="519"/>
      <c r="K266" s="148"/>
      <c r="L266" s="142"/>
    </row>
    <row r="267" spans="1:12" ht="33.950000000000003" customHeight="1" x14ac:dyDescent="0.25">
      <c r="A267" s="141"/>
      <c r="B267" s="148"/>
      <c r="C267" s="754"/>
      <c r="D267" s="755"/>
      <c r="E267" s="258"/>
      <c r="F267" s="258"/>
      <c r="G267" s="165"/>
      <c r="H267" s="203"/>
      <c r="I267" s="256"/>
      <c r="J267" s="519"/>
      <c r="K267" s="148"/>
      <c r="L267" s="142"/>
    </row>
    <row r="268" spans="1:12" ht="33.950000000000003" customHeight="1" x14ac:dyDescent="0.25">
      <c r="A268" s="141"/>
      <c r="B268" s="148"/>
      <c r="C268" s="754"/>
      <c r="D268" s="755"/>
      <c r="E268" s="258"/>
      <c r="F268" s="258"/>
      <c r="G268" s="165"/>
      <c r="H268" s="203"/>
      <c r="I268" s="256"/>
      <c r="J268" s="519"/>
      <c r="K268" s="148"/>
      <c r="L268" s="142"/>
    </row>
    <row r="269" spans="1:12" ht="33.950000000000003" customHeight="1" x14ac:dyDescent="0.25">
      <c r="A269" s="141"/>
      <c r="B269" s="148"/>
      <c r="C269" s="754"/>
      <c r="D269" s="755"/>
      <c r="E269" s="258"/>
      <c r="F269" s="258"/>
      <c r="G269" s="165"/>
      <c r="H269" s="203"/>
      <c r="I269" s="256"/>
      <c r="J269" s="519"/>
      <c r="K269" s="148"/>
      <c r="L269" s="142"/>
    </row>
    <row r="270" spans="1:12" ht="33.950000000000003" customHeight="1" x14ac:dyDescent="0.25">
      <c r="A270" s="141"/>
      <c r="B270" s="148"/>
      <c r="C270" s="754"/>
      <c r="D270" s="755"/>
      <c r="E270" s="258"/>
      <c r="F270" s="258"/>
      <c r="G270" s="165"/>
      <c r="H270" s="203"/>
      <c r="I270" s="256"/>
      <c r="J270" s="519"/>
      <c r="K270" s="148"/>
      <c r="L270" s="142"/>
    </row>
    <row r="271" spans="1:12" ht="33.950000000000003" customHeight="1" x14ac:dyDescent="0.25">
      <c r="A271" s="141"/>
      <c r="B271" s="148"/>
      <c r="C271" s="754"/>
      <c r="D271" s="755"/>
      <c r="E271" s="258"/>
      <c r="F271" s="258"/>
      <c r="G271" s="165"/>
      <c r="H271" s="203"/>
      <c r="I271" s="256"/>
      <c r="J271" s="519"/>
      <c r="K271" s="148"/>
      <c r="L271" s="142"/>
    </row>
    <row r="272" spans="1:12" ht="33.950000000000003" customHeight="1" x14ac:dyDescent="0.25">
      <c r="A272" s="141"/>
      <c r="B272" s="148"/>
      <c r="C272" s="754"/>
      <c r="D272" s="755"/>
      <c r="E272" s="258"/>
      <c r="F272" s="258"/>
      <c r="G272" s="165"/>
      <c r="H272" s="203"/>
      <c r="I272" s="256"/>
      <c r="J272" s="519"/>
      <c r="K272" s="148"/>
      <c r="L272" s="142"/>
    </row>
    <row r="273" spans="1:12" ht="33.950000000000003" customHeight="1" x14ac:dyDescent="0.25">
      <c r="A273" s="141"/>
      <c r="B273" s="148"/>
      <c r="C273" s="754"/>
      <c r="D273" s="755"/>
      <c r="E273" s="258"/>
      <c r="F273" s="258"/>
      <c r="G273" s="165"/>
      <c r="H273" s="203"/>
      <c r="I273" s="256"/>
      <c r="J273" s="519"/>
      <c r="K273" s="148"/>
      <c r="L273" s="142"/>
    </row>
    <row r="274" spans="1:12" ht="33.950000000000003" customHeight="1" x14ac:dyDescent="0.25">
      <c r="A274" s="141"/>
      <c r="B274" s="148"/>
      <c r="C274" s="754"/>
      <c r="D274" s="755"/>
      <c r="E274" s="258"/>
      <c r="F274" s="258"/>
      <c r="G274" s="165"/>
      <c r="H274" s="203"/>
      <c r="I274" s="256"/>
      <c r="J274" s="519"/>
      <c r="K274" s="148"/>
      <c r="L274" s="142"/>
    </row>
    <row r="275" spans="1:12" ht="33.950000000000003" customHeight="1" x14ac:dyDescent="0.25">
      <c r="A275" s="141"/>
      <c r="B275" s="148"/>
      <c r="C275" s="754"/>
      <c r="D275" s="755"/>
      <c r="E275" s="258"/>
      <c r="F275" s="258"/>
      <c r="G275" s="165"/>
      <c r="H275" s="203"/>
      <c r="I275" s="256"/>
      <c r="J275" s="519"/>
      <c r="K275" s="148"/>
      <c r="L275" s="142"/>
    </row>
    <row r="276" spans="1:12" ht="33.950000000000003" customHeight="1" x14ac:dyDescent="0.25">
      <c r="A276" s="141"/>
      <c r="B276" s="148"/>
      <c r="C276" s="754"/>
      <c r="D276" s="755"/>
      <c r="E276" s="258"/>
      <c r="F276" s="258"/>
      <c r="G276" s="165"/>
      <c r="H276" s="203"/>
      <c r="I276" s="256"/>
      <c r="J276" s="519"/>
      <c r="K276" s="148"/>
      <c r="L276" s="142"/>
    </row>
    <row r="277" spans="1:12" ht="33.950000000000003" customHeight="1" x14ac:dyDescent="0.25">
      <c r="A277" s="141"/>
      <c r="B277" s="148"/>
      <c r="C277" s="754"/>
      <c r="D277" s="755"/>
      <c r="E277" s="258"/>
      <c r="F277" s="258"/>
      <c r="G277" s="165"/>
      <c r="H277" s="203"/>
      <c r="I277" s="256"/>
      <c r="J277" s="519"/>
      <c r="K277" s="148"/>
      <c r="L277" s="142"/>
    </row>
    <row r="278" spans="1:12" ht="33.950000000000003" customHeight="1" x14ac:dyDescent="0.25">
      <c r="A278" s="141"/>
      <c r="B278" s="148"/>
      <c r="C278" s="754"/>
      <c r="D278" s="755"/>
      <c r="E278" s="258"/>
      <c r="F278" s="258"/>
      <c r="G278" s="165"/>
      <c r="H278" s="203"/>
      <c r="I278" s="256"/>
      <c r="J278" s="519"/>
      <c r="K278" s="148"/>
      <c r="L278" s="142"/>
    </row>
    <row r="279" spans="1:12" ht="33.950000000000003" customHeight="1" x14ac:dyDescent="0.25">
      <c r="A279" s="141"/>
      <c r="B279" s="148"/>
      <c r="C279" s="754"/>
      <c r="D279" s="755"/>
      <c r="E279" s="258"/>
      <c r="F279" s="258"/>
      <c r="G279" s="165"/>
      <c r="H279" s="203"/>
      <c r="I279" s="256"/>
      <c r="J279" s="519"/>
      <c r="K279" s="148"/>
      <c r="L279" s="142"/>
    </row>
    <row r="280" spans="1:12" ht="33.950000000000003" customHeight="1" x14ac:dyDescent="0.25">
      <c r="A280" s="141"/>
      <c r="B280" s="148"/>
      <c r="C280" s="754"/>
      <c r="D280" s="755"/>
      <c r="E280" s="258"/>
      <c r="F280" s="258"/>
      <c r="G280" s="165"/>
      <c r="H280" s="203"/>
      <c r="I280" s="256"/>
      <c r="J280" s="519"/>
      <c r="K280" s="148"/>
      <c r="L280" s="142"/>
    </row>
    <row r="281" spans="1:12" ht="33.950000000000003" customHeight="1" x14ac:dyDescent="0.25">
      <c r="A281" s="141"/>
      <c r="B281" s="148"/>
      <c r="C281" s="754"/>
      <c r="D281" s="755"/>
      <c r="E281" s="258"/>
      <c r="F281" s="258"/>
      <c r="G281" s="165"/>
      <c r="H281" s="203"/>
      <c r="I281" s="256"/>
      <c r="J281" s="519"/>
      <c r="K281" s="148"/>
      <c r="L281" s="142"/>
    </row>
    <row r="282" spans="1:12" ht="33.950000000000003" customHeight="1" x14ac:dyDescent="0.25">
      <c r="A282" s="141"/>
      <c r="B282" s="148"/>
      <c r="C282" s="754"/>
      <c r="D282" s="755"/>
      <c r="E282" s="258"/>
      <c r="F282" s="258"/>
      <c r="G282" s="165"/>
      <c r="H282" s="203"/>
      <c r="I282" s="256"/>
      <c r="J282" s="519"/>
      <c r="K282" s="148"/>
      <c r="L282" s="142"/>
    </row>
    <row r="283" spans="1:12" ht="33.950000000000003" customHeight="1" x14ac:dyDescent="0.25">
      <c r="A283" s="141"/>
      <c r="B283" s="148"/>
      <c r="C283" s="754"/>
      <c r="D283" s="755"/>
      <c r="E283" s="258"/>
      <c r="F283" s="258"/>
      <c r="G283" s="165"/>
      <c r="H283" s="203"/>
      <c r="I283" s="256"/>
      <c r="J283" s="519"/>
      <c r="K283" s="148"/>
      <c r="L283" s="142"/>
    </row>
    <row r="284" spans="1:12" ht="33.950000000000003" customHeight="1" x14ac:dyDescent="0.25">
      <c r="A284" s="141"/>
      <c r="B284" s="148"/>
      <c r="C284" s="754"/>
      <c r="D284" s="755"/>
      <c r="E284" s="258"/>
      <c r="F284" s="258"/>
      <c r="G284" s="165"/>
      <c r="H284" s="203"/>
      <c r="I284" s="256"/>
      <c r="J284" s="519"/>
      <c r="K284" s="148"/>
      <c r="L284" s="142"/>
    </row>
    <row r="285" spans="1:12" ht="33.950000000000003" customHeight="1" x14ac:dyDescent="0.25">
      <c r="A285" s="141"/>
      <c r="B285" s="148"/>
      <c r="C285" s="754"/>
      <c r="D285" s="755"/>
      <c r="E285" s="258"/>
      <c r="F285" s="258"/>
      <c r="G285" s="165"/>
      <c r="H285" s="203"/>
      <c r="I285" s="256"/>
      <c r="J285" s="519"/>
      <c r="K285" s="148"/>
      <c r="L285" s="142"/>
    </row>
    <row r="286" spans="1:12" ht="33.950000000000003" customHeight="1" x14ac:dyDescent="0.25">
      <c r="A286" s="141"/>
      <c r="B286" s="148"/>
      <c r="C286" s="754"/>
      <c r="D286" s="755"/>
      <c r="E286" s="258"/>
      <c r="F286" s="258"/>
      <c r="G286" s="165"/>
      <c r="H286" s="203"/>
      <c r="I286" s="256"/>
      <c r="J286" s="519"/>
      <c r="K286" s="148"/>
      <c r="L286" s="142"/>
    </row>
    <row r="287" spans="1:12" ht="33.950000000000003" customHeight="1" x14ac:dyDescent="0.25">
      <c r="A287" s="141"/>
      <c r="B287" s="148"/>
      <c r="C287" s="754"/>
      <c r="D287" s="755"/>
      <c r="E287" s="258"/>
      <c r="F287" s="258"/>
      <c r="G287" s="165"/>
      <c r="H287" s="203"/>
      <c r="I287" s="256"/>
      <c r="J287" s="519"/>
      <c r="K287" s="148"/>
      <c r="L287" s="142"/>
    </row>
    <row r="288" spans="1:12" ht="33.950000000000003" customHeight="1" x14ac:dyDescent="0.25">
      <c r="A288" s="141"/>
      <c r="B288" s="148"/>
      <c r="C288" s="754"/>
      <c r="D288" s="755"/>
      <c r="E288" s="258"/>
      <c r="F288" s="258"/>
      <c r="G288" s="165"/>
      <c r="H288" s="203"/>
      <c r="I288" s="256"/>
      <c r="J288" s="519"/>
      <c r="K288" s="148"/>
      <c r="L288" s="142"/>
    </row>
    <row r="289" spans="1:12" ht="33.950000000000003" customHeight="1" x14ac:dyDescent="0.25">
      <c r="A289" s="141"/>
      <c r="B289" s="148"/>
      <c r="C289" s="754"/>
      <c r="D289" s="755"/>
      <c r="E289" s="258"/>
      <c r="F289" s="258"/>
      <c r="G289" s="165"/>
      <c r="H289" s="203"/>
      <c r="I289" s="256"/>
      <c r="J289" s="519"/>
      <c r="K289" s="148"/>
      <c r="L289" s="142"/>
    </row>
    <row r="290" spans="1:12" ht="33.950000000000003" customHeight="1" x14ac:dyDescent="0.25">
      <c r="A290" s="141"/>
      <c r="B290" s="148"/>
      <c r="C290" s="754"/>
      <c r="D290" s="755"/>
      <c r="E290" s="258"/>
      <c r="F290" s="258"/>
      <c r="G290" s="165"/>
      <c r="H290" s="203"/>
      <c r="I290" s="256"/>
      <c r="J290" s="519"/>
      <c r="K290" s="148"/>
      <c r="L290" s="142"/>
    </row>
    <row r="291" spans="1:12" ht="33.950000000000003" customHeight="1" x14ac:dyDescent="0.25">
      <c r="A291" s="141"/>
      <c r="B291" s="148"/>
      <c r="C291" s="754"/>
      <c r="D291" s="755"/>
      <c r="E291" s="258"/>
      <c r="F291" s="258"/>
      <c r="G291" s="165"/>
      <c r="H291" s="203"/>
      <c r="I291" s="256"/>
      <c r="J291" s="519"/>
      <c r="K291" s="148"/>
      <c r="L291" s="142"/>
    </row>
    <row r="292" spans="1:12" ht="33.950000000000003" customHeight="1" x14ac:dyDescent="0.25">
      <c r="A292" s="141"/>
      <c r="B292" s="148"/>
      <c r="C292" s="754"/>
      <c r="D292" s="755"/>
      <c r="E292" s="258"/>
      <c r="F292" s="258"/>
      <c r="G292" s="165"/>
      <c r="H292" s="203"/>
      <c r="I292" s="256"/>
      <c r="J292" s="519"/>
      <c r="K292" s="148"/>
      <c r="L292" s="142"/>
    </row>
    <row r="293" spans="1:12" ht="33.950000000000003" customHeight="1" x14ac:dyDescent="0.25">
      <c r="A293" s="141"/>
      <c r="B293" s="148"/>
      <c r="C293" s="754"/>
      <c r="D293" s="755"/>
      <c r="E293" s="258"/>
      <c r="F293" s="258"/>
      <c r="G293" s="165"/>
      <c r="H293" s="203"/>
      <c r="I293" s="256"/>
      <c r="J293" s="519"/>
      <c r="K293" s="148"/>
      <c r="L293" s="142"/>
    </row>
    <row r="294" spans="1:12" ht="33.950000000000003" customHeight="1" x14ac:dyDescent="0.25">
      <c r="A294" s="141"/>
      <c r="B294" s="148"/>
      <c r="C294" s="754"/>
      <c r="D294" s="755"/>
      <c r="E294" s="258"/>
      <c r="F294" s="258"/>
      <c r="G294" s="165"/>
      <c r="H294" s="203"/>
      <c r="I294" s="256"/>
      <c r="J294" s="519"/>
      <c r="K294" s="148"/>
      <c r="L294" s="142"/>
    </row>
    <row r="295" spans="1:12" ht="33.950000000000003" customHeight="1" x14ac:dyDescent="0.25">
      <c r="A295" s="141"/>
      <c r="B295" s="148"/>
      <c r="C295" s="754"/>
      <c r="D295" s="755"/>
      <c r="E295" s="258"/>
      <c r="F295" s="258"/>
      <c r="G295" s="165"/>
      <c r="H295" s="203"/>
      <c r="I295" s="256"/>
      <c r="J295" s="519"/>
      <c r="K295" s="148"/>
      <c r="L295" s="142"/>
    </row>
    <row r="296" spans="1:12" ht="33.950000000000003" customHeight="1" x14ac:dyDescent="0.25">
      <c r="A296" s="141"/>
      <c r="B296" s="148"/>
      <c r="C296" s="754"/>
      <c r="D296" s="755"/>
      <c r="E296" s="258"/>
      <c r="F296" s="258"/>
      <c r="G296" s="165"/>
      <c r="H296" s="203"/>
      <c r="I296" s="256"/>
      <c r="J296" s="519"/>
      <c r="K296" s="148"/>
      <c r="L296" s="142"/>
    </row>
    <row r="297" spans="1:12" ht="33.950000000000003" customHeight="1" x14ac:dyDescent="0.25">
      <c r="A297" s="141"/>
      <c r="B297" s="148"/>
      <c r="C297" s="754"/>
      <c r="D297" s="755"/>
      <c r="E297" s="258"/>
      <c r="F297" s="258"/>
      <c r="G297" s="165"/>
      <c r="H297" s="203"/>
      <c r="I297" s="256"/>
      <c r="J297" s="519"/>
      <c r="K297" s="148"/>
      <c r="L297" s="142"/>
    </row>
    <row r="298" spans="1:12" ht="33.950000000000003" customHeight="1" x14ac:dyDescent="0.25">
      <c r="A298" s="141"/>
      <c r="B298" s="148"/>
      <c r="C298" s="754"/>
      <c r="D298" s="755"/>
      <c r="E298" s="258"/>
      <c r="F298" s="258"/>
      <c r="G298" s="165"/>
      <c r="H298" s="203"/>
      <c r="I298" s="256"/>
      <c r="J298" s="519"/>
      <c r="K298" s="148"/>
      <c r="L298" s="142"/>
    </row>
    <row r="299" spans="1:12" ht="33.950000000000003" customHeight="1" x14ac:dyDescent="0.25">
      <c r="A299" s="141"/>
      <c r="B299" s="148"/>
      <c r="C299" s="754"/>
      <c r="D299" s="755"/>
      <c r="E299" s="258"/>
      <c r="F299" s="258"/>
      <c r="G299" s="165"/>
      <c r="H299" s="203"/>
      <c r="I299" s="256"/>
      <c r="J299" s="519"/>
      <c r="K299" s="148"/>
      <c r="L299" s="142"/>
    </row>
    <row r="300" spans="1:12" ht="33.950000000000003" customHeight="1" x14ac:dyDescent="0.25">
      <c r="A300" s="141"/>
      <c r="B300" s="148"/>
      <c r="C300" s="754"/>
      <c r="D300" s="755"/>
      <c r="E300" s="258"/>
      <c r="F300" s="258"/>
      <c r="G300" s="165"/>
      <c r="H300" s="203"/>
      <c r="I300" s="256"/>
      <c r="J300" s="519"/>
      <c r="K300" s="148"/>
      <c r="L300" s="142"/>
    </row>
    <row r="301" spans="1:12" ht="33.950000000000003" customHeight="1" x14ac:dyDescent="0.25">
      <c r="A301" s="141"/>
      <c r="B301" s="148"/>
      <c r="C301" s="754"/>
      <c r="D301" s="755"/>
      <c r="E301" s="258"/>
      <c r="F301" s="258"/>
      <c r="G301" s="165"/>
      <c r="H301" s="203"/>
      <c r="I301" s="256"/>
      <c r="J301" s="519"/>
      <c r="K301" s="148"/>
      <c r="L301" s="142"/>
    </row>
    <row r="302" spans="1:12" ht="33.950000000000003" customHeight="1" x14ac:dyDescent="0.25">
      <c r="A302" s="141"/>
      <c r="B302" s="148"/>
      <c r="C302" s="754"/>
      <c r="D302" s="755"/>
      <c r="E302" s="258"/>
      <c r="F302" s="258"/>
      <c r="G302" s="165"/>
      <c r="H302" s="203"/>
      <c r="I302" s="256"/>
      <c r="J302" s="519"/>
      <c r="K302" s="148"/>
      <c r="L302" s="142"/>
    </row>
    <row r="303" spans="1:12" ht="33.950000000000003" customHeight="1" x14ac:dyDescent="0.25">
      <c r="A303" s="141"/>
      <c r="B303" s="148"/>
      <c r="C303" s="754"/>
      <c r="D303" s="755"/>
      <c r="E303" s="258"/>
      <c r="F303" s="258"/>
      <c r="G303" s="165"/>
      <c r="H303" s="203"/>
      <c r="I303" s="256"/>
      <c r="J303" s="519"/>
      <c r="K303" s="148"/>
      <c r="L303" s="142"/>
    </row>
    <row r="304" spans="1:12" ht="33.950000000000003" customHeight="1" x14ac:dyDescent="0.25">
      <c r="A304" s="141"/>
      <c r="B304" s="148"/>
      <c r="C304" s="754"/>
      <c r="D304" s="755"/>
      <c r="E304" s="258"/>
      <c r="F304" s="258"/>
      <c r="G304" s="165"/>
      <c r="H304" s="203"/>
      <c r="I304" s="256"/>
      <c r="J304" s="519"/>
      <c r="K304" s="148"/>
      <c r="L304" s="142"/>
    </row>
    <row r="305" spans="1:12" ht="33.950000000000003" customHeight="1" x14ac:dyDescent="0.25">
      <c r="A305" s="141"/>
      <c r="B305" s="148"/>
      <c r="C305" s="754"/>
      <c r="D305" s="755"/>
      <c r="E305" s="258"/>
      <c r="F305" s="258"/>
      <c r="G305" s="165"/>
      <c r="H305" s="203"/>
      <c r="I305" s="256"/>
      <c r="J305" s="519"/>
      <c r="K305" s="148"/>
      <c r="L305" s="142"/>
    </row>
    <row r="306" spans="1:12" ht="33.950000000000003" customHeight="1" x14ac:dyDescent="0.25">
      <c r="A306" s="141"/>
      <c r="B306" s="148"/>
      <c r="C306" s="754"/>
      <c r="D306" s="755"/>
      <c r="E306" s="258"/>
      <c r="F306" s="258"/>
      <c r="G306" s="165"/>
      <c r="H306" s="203"/>
      <c r="I306" s="256"/>
      <c r="J306" s="519"/>
      <c r="K306" s="148"/>
      <c r="L306" s="142"/>
    </row>
    <row r="307" spans="1:12" ht="33.950000000000003" customHeight="1" x14ac:dyDescent="0.25">
      <c r="A307" s="141"/>
      <c r="B307" s="148"/>
      <c r="C307" s="754"/>
      <c r="D307" s="755"/>
      <c r="E307" s="258"/>
      <c r="F307" s="258"/>
      <c r="G307" s="165"/>
      <c r="H307" s="203"/>
      <c r="I307" s="256"/>
      <c r="J307" s="519"/>
      <c r="K307" s="148"/>
      <c r="L307" s="142"/>
    </row>
    <row r="308" spans="1:12" ht="33.950000000000003" customHeight="1" x14ac:dyDescent="0.25">
      <c r="A308" s="141"/>
      <c r="B308" s="148"/>
      <c r="C308" s="754"/>
      <c r="D308" s="755"/>
      <c r="E308" s="258"/>
      <c r="F308" s="258"/>
      <c r="G308" s="165"/>
      <c r="H308" s="203"/>
      <c r="I308" s="256"/>
      <c r="J308" s="519"/>
      <c r="K308" s="148"/>
      <c r="L308" s="142"/>
    </row>
    <row r="309" spans="1:12" ht="33.950000000000003" customHeight="1" x14ac:dyDescent="0.25">
      <c r="A309" s="141"/>
      <c r="B309" s="148"/>
      <c r="C309" s="754"/>
      <c r="D309" s="755"/>
      <c r="E309" s="258"/>
      <c r="F309" s="258"/>
      <c r="G309" s="165"/>
      <c r="H309" s="203"/>
      <c r="I309" s="256"/>
      <c r="J309" s="519"/>
      <c r="K309" s="148"/>
      <c r="L309" s="142"/>
    </row>
    <row r="310" spans="1:12" ht="33.950000000000003" customHeight="1" x14ac:dyDescent="0.25">
      <c r="A310" s="141"/>
      <c r="B310" s="148"/>
      <c r="C310" s="754"/>
      <c r="D310" s="755"/>
      <c r="E310" s="258"/>
      <c r="F310" s="258"/>
      <c r="G310" s="165"/>
      <c r="H310" s="203"/>
      <c r="I310" s="256"/>
      <c r="J310" s="519"/>
      <c r="K310" s="148"/>
      <c r="L310" s="142"/>
    </row>
    <row r="311" spans="1:12" ht="33.950000000000003" customHeight="1" x14ac:dyDescent="0.25">
      <c r="A311" s="141"/>
      <c r="B311" s="148"/>
      <c r="C311" s="754"/>
      <c r="D311" s="755"/>
      <c r="E311" s="258"/>
      <c r="F311" s="258"/>
      <c r="G311" s="165"/>
      <c r="H311" s="203"/>
      <c r="I311" s="256"/>
      <c r="J311" s="519"/>
      <c r="K311" s="148"/>
      <c r="L311" s="142"/>
    </row>
    <row r="312" spans="1:12" ht="33.950000000000003" customHeight="1" x14ac:dyDescent="0.25">
      <c r="A312" s="141"/>
      <c r="B312" s="148"/>
      <c r="C312" s="754"/>
      <c r="D312" s="755"/>
      <c r="E312" s="258"/>
      <c r="F312" s="258"/>
      <c r="G312" s="165"/>
      <c r="H312" s="203"/>
      <c r="I312" s="256"/>
      <c r="J312" s="519"/>
      <c r="K312" s="148"/>
      <c r="L312" s="142"/>
    </row>
    <row r="313" spans="1:12" ht="33.950000000000003" customHeight="1" x14ac:dyDescent="0.25">
      <c r="A313" s="141"/>
      <c r="B313" s="148"/>
      <c r="C313" s="754"/>
      <c r="D313" s="755"/>
      <c r="E313" s="258"/>
      <c r="F313" s="258"/>
      <c r="G313" s="165"/>
      <c r="H313" s="203"/>
      <c r="I313" s="256"/>
      <c r="J313" s="519"/>
      <c r="K313" s="148"/>
      <c r="L313" s="142"/>
    </row>
    <row r="314" spans="1:12" ht="33.950000000000003" customHeight="1" x14ac:dyDescent="0.25">
      <c r="A314" s="141"/>
      <c r="B314" s="148"/>
      <c r="C314" s="754"/>
      <c r="D314" s="755"/>
      <c r="E314" s="258"/>
      <c r="F314" s="258"/>
      <c r="G314" s="165"/>
      <c r="H314" s="203"/>
      <c r="I314" s="256"/>
      <c r="J314" s="519"/>
      <c r="K314" s="148"/>
      <c r="L314" s="142"/>
    </row>
    <row r="315" spans="1:12" ht="33.950000000000003" customHeight="1" x14ac:dyDescent="0.25">
      <c r="A315" s="141"/>
      <c r="B315" s="148"/>
      <c r="C315" s="754"/>
      <c r="D315" s="755"/>
      <c r="E315" s="258"/>
      <c r="F315" s="258"/>
      <c r="G315" s="165"/>
      <c r="H315" s="203"/>
      <c r="I315" s="256"/>
      <c r="J315" s="519"/>
      <c r="K315" s="148"/>
      <c r="L315" s="142"/>
    </row>
    <row r="316" spans="1:12" ht="33.950000000000003" customHeight="1" x14ac:dyDescent="0.25">
      <c r="A316" s="141"/>
      <c r="B316" s="148"/>
      <c r="C316" s="754"/>
      <c r="D316" s="755"/>
      <c r="E316" s="258"/>
      <c r="F316" s="258"/>
      <c r="G316" s="165"/>
      <c r="H316" s="203"/>
      <c r="I316" s="256"/>
      <c r="J316" s="519"/>
      <c r="K316" s="148"/>
      <c r="L316" s="142"/>
    </row>
    <row r="317" spans="1:12" ht="33.950000000000003" customHeight="1" x14ac:dyDescent="0.25">
      <c r="A317" s="141"/>
      <c r="B317" s="148"/>
      <c r="C317" s="754"/>
      <c r="D317" s="755"/>
      <c r="E317" s="258"/>
      <c r="F317" s="258"/>
      <c r="G317" s="165"/>
      <c r="H317" s="203"/>
      <c r="I317" s="256"/>
      <c r="J317" s="519"/>
      <c r="K317" s="148"/>
      <c r="L317" s="142"/>
    </row>
    <row r="318" spans="1:12" ht="33.950000000000003" customHeight="1" x14ac:dyDescent="0.25">
      <c r="A318" s="141"/>
      <c r="B318" s="148"/>
      <c r="C318" s="754"/>
      <c r="D318" s="755"/>
      <c r="E318" s="258"/>
      <c r="F318" s="258"/>
      <c r="G318" s="165"/>
      <c r="H318" s="203"/>
      <c r="I318" s="256"/>
      <c r="J318" s="519"/>
      <c r="K318" s="148"/>
      <c r="L318" s="142"/>
    </row>
    <row r="319" spans="1:12" ht="33.950000000000003" customHeight="1" x14ac:dyDescent="0.25">
      <c r="A319" s="141"/>
      <c r="B319" s="148"/>
      <c r="C319" s="754"/>
      <c r="D319" s="755"/>
      <c r="E319" s="258"/>
      <c r="F319" s="258"/>
      <c r="G319" s="165"/>
      <c r="H319" s="203"/>
      <c r="I319" s="256"/>
      <c r="J319" s="519"/>
      <c r="K319" s="148"/>
      <c r="L319" s="142"/>
    </row>
    <row r="320" spans="1:12" ht="33.950000000000003" customHeight="1" x14ac:dyDescent="0.25">
      <c r="A320" s="141"/>
      <c r="B320" s="148"/>
      <c r="C320" s="754"/>
      <c r="D320" s="755"/>
      <c r="E320" s="258"/>
      <c r="F320" s="258"/>
      <c r="G320" s="165"/>
      <c r="H320" s="203"/>
      <c r="I320" s="256"/>
      <c r="J320" s="519"/>
      <c r="K320" s="148"/>
      <c r="L320" s="142"/>
    </row>
    <row r="321" spans="1:12" ht="33.950000000000003" customHeight="1" x14ac:dyDescent="0.25">
      <c r="A321" s="141"/>
      <c r="B321" s="148"/>
      <c r="C321" s="754"/>
      <c r="D321" s="755"/>
      <c r="E321" s="258"/>
      <c r="F321" s="258"/>
      <c r="G321" s="165"/>
      <c r="H321" s="203"/>
      <c r="I321" s="256"/>
      <c r="J321" s="519"/>
      <c r="K321" s="148"/>
      <c r="L321" s="142"/>
    </row>
    <row r="322" spans="1:12" ht="33.950000000000003" customHeight="1" x14ac:dyDescent="0.25">
      <c r="A322" s="141"/>
      <c r="B322" s="148"/>
      <c r="C322" s="754"/>
      <c r="D322" s="755"/>
      <c r="E322" s="258"/>
      <c r="F322" s="258"/>
      <c r="G322" s="165"/>
      <c r="H322" s="203"/>
      <c r="I322" s="256"/>
      <c r="J322" s="519"/>
      <c r="K322" s="148"/>
      <c r="L322" s="142"/>
    </row>
    <row r="323" spans="1:12" ht="33.950000000000003" customHeight="1" x14ac:dyDescent="0.25">
      <c r="A323" s="141"/>
      <c r="B323" s="148"/>
      <c r="C323" s="754"/>
      <c r="D323" s="755"/>
      <c r="E323" s="258"/>
      <c r="F323" s="258"/>
      <c r="G323" s="165"/>
      <c r="H323" s="203"/>
      <c r="I323" s="256"/>
      <c r="J323" s="519"/>
      <c r="K323" s="148"/>
      <c r="L323" s="142"/>
    </row>
    <row r="324" spans="1:12" ht="33.950000000000003" customHeight="1" x14ac:dyDescent="0.25">
      <c r="A324" s="141"/>
      <c r="B324" s="148"/>
      <c r="C324" s="754"/>
      <c r="D324" s="755"/>
      <c r="E324" s="258"/>
      <c r="F324" s="258"/>
      <c r="G324" s="165"/>
      <c r="H324" s="203"/>
      <c r="I324" s="256"/>
      <c r="J324" s="519"/>
      <c r="K324" s="148"/>
      <c r="L324" s="142"/>
    </row>
    <row r="325" spans="1:12" ht="33.950000000000003" customHeight="1" x14ac:dyDescent="0.25">
      <c r="A325" s="141"/>
      <c r="B325" s="148"/>
      <c r="C325" s="754"/>
      <c r="D325" s="755"/>
      <c r="E325" s="258"/>
      <c r="F325" s="258"/>
      <c r="G325" s="165"/>
      <c r="H325" s="203"/>
      <c r="I325" s="256"/>
      <c r="J325" s="519"/>
      <c r="K325" s="148"/>
      <c r="L325" s="142"/>
    </row>
    <row r="326" spans="1:12" ht="33.950000000000003" customHeight="1" x14ac:dyDescent="0.25">
      <c r="A326" s="141"/>
      <c r="B326" s="148"/>
      <c r="C326" s="754"/>
      <c r="D326" s="755"/>
      <c r="E326" s="258"/>
      <c r="F326" s="258"/>
      <c r="G326" s="165"/>
      <c r="H326" s="203"/>
      <c r="I326" s="256"/>
      <c r="J326" s="519"/>
      <c r="K326" s="148"/>
      <c r="L326" s="142"/>
    </row>
    <row r="327" spans="1:12" ht="33.950000000000003" customHeight="1" x14ac:dyDescent="0.25">
      <c r="A327" s="141"/>
      <c r="B327" s="148"/>
      <c r="C327" s="754"/>
      <c r="D327" s="755"/>
      <c r="E327" s="258"/>
      <c r="F327" s="258"/>
      <c r="G327" s="165"/>
      <c r="H327" s="203"/>
      <c r="I327" s="256"/>
      <c r="J327" s="519"/>
      <c r="K327" s="148"/>
      <c r="L327" s="142"/>
    </row>
    <row r="328" spans="1:12" ht="33.950000000000003" customHeight="1" x14ac:dyDescent="0.25">
      <c r="A328" s="141"/>
      <c r="B328" s="148"/>
      <c r="C328" s="754"/>
      <c r="D328" s="755"/>
      <c r="E328" s="258"/>
      <c r="F328" s="258"/>
      <c r="G328" s="165"/>
      <c r="H328" s="203"/>
      <c r="I328" s="256"/>
      <c r="J328" s="519"/>
      <c r="K328" s="148"/>
      <c r="L328" s="142"/>
    </row>
    <row r="329" spans="1:12" ht="33.950000000000003" customHeight="1" x14ac:dyDescent="0.25">
      <c r="A329" s="141"/>
      <c r="B329" s="148"/>
      <c r="C329" s="754"/>
      <c r="D329" s="755"/>
      <c r="E329" s="258"/>
      <c r="F329" s="258"/>
      <c r="G329" s="165"/>
      <c r="H329" s="203"/>
      <c r="I329" s="256"/>
      <c r="J329" s="519"/>
      <c r="K329" s="148"/>
      <c r="L329" s="142"/>
    </row>
    <row r="330" spans="1:12" ht="33.950000000000003" customHeight="1" x14ac:dyDescent="0.25">
      <c r="A330" s="141"/>
      <c r="B330" s="148"/>
      <c r="C330" s="754"/>
      <c r="D330" s="755"/>
      <c r="E330" s="258"/>
      <c r="F330" s="258"/>
      <c r="G330" s="165"/>
      <c r="H330" s="203"/>
      <c r="I330" s="256"/>
      <c r="J330" s="519"/>
      <c r="K330" s="148"/>
      <c r="L330" s="142"/>
    </row>
    <row r="331" spans="1:12" ht="33.950000000000003" customHeight="1" x14ac:dyDescent="0.25">
      <c r="A331" s="141"/>
      <c r="B331" s="148"/>
      <c r="C331" s="754"/>
      <c r="D331" s="755"/>
      <c r="E331" s="258"/>
      <c r="F331" s="258"/>
      <c r="G331" s="165"/>
      <c r="H331" s="203"/>
      <c r="I331" s="256"/>
      <c r="J331" s="519"/>
      <c r="K331" s="148"/>
      <c r="L331" s="142"/>
    </row>
    <row r="332" spans="1:12" ht="33.950000000000003" customHeight="1" x14ac:dyDescent="0.25">
      <c r="A332" s="141"/>
      <c r="B332" s="148"/>
      <c r="C332" s="754"/>
      <c r="D332" s="755"/>
      <c r="E332" s="258"/>
      <c r="F332" s="258"/>
      <c r="G332" s="165"/>
      <c r="H332" s="203"/>
      <c r="I332" s="256"/>
      <c r="J332" s="519"/>
      <c r="K332" s="148"/>
      <c r="L332" s="142"/>
    </row>
    <row r="333" spans="1:12" ht="33.950000000000003" customHeight="1" x14ac:dyDescent="0.25">
      <c r="A333" s="141"/>
      <c r="B333" s="148"/>
      <c r="C333" s="754"/>
      <c r="D333" s="755"/>
      <c r="E333" s="258"/>
      <c r="F333" s="258"/>
      <c r="G333" s="165"/>
      <c r="H333" s="203"/>
      <c r="I333" s="256"/>
      <c r="J333" s="519"/>
      <c r="K333" s="148"/>
      <c r="L333" s="142"/>
    </row>
    <row r="334" spans="1:12" ht="33.950000000000003" customHeight="1" x14ac:dyDescent="0.25">
      <c r="A334" s="141"/>
      <c r="B334" s="148"/>
      <c r="C334" s="754"/>
      <c r="D334" s="755"/>
      <c r="E334" s="258"/>
      <c r="F334" s="258"/>
      <c r="G334" s="165"/>
      <c r="H334" s="203"/>
      <c r="I334" s="256"/>
      <c r="J334" s="519"/>
      <c r="K334" s="148"/>
      <c r="L334" s="142"/>
    </row>
    <row r="335" spans="1:12" ht="33.950000000000003" customHeight="1" x14ac:dyDescent="0.25">
      <c r="A335" s="141"/>
      <c r="B335" s="148"/>
      <c r="C335" s="754"/>
      <c r="D335" s="755"/>
      <c r="E335" s="258"/>
      <c r="F335" s="258"/>
      <c r="G335" s="165"/>
      <c r="H335" s="203"/>
      <c r="I335" s="256"/>
      <c r="J335" s="519"/>
      <c r="K335" s="148"/>
      <c r="L335" s="142"/>
    </row>
    <row r="336" spans="1:12" ht="33.950000000000003" customHeight="1" x14ac:dyDescent="0.25">
      <c r="A336" s="141"/>
      <c r="B336" s="148"/>
      <c r="C336" s="754"/>
      <c r="D336" s="755"/>
      <c r="E336" s="258"/>
      <c r="F336" s="258"/>
      <c r="G336" s="165"/>
      <c r="H336" s="203"/>
      <c r="I336" s="256"/>
      <c r="J336" s="519"/>
      <c r="K336" s="148"/>
      <c r="L336" s="142"/>
    </row>
    <row r="337" spans="1:17" ht="33.950000000000003" customHeight="1" x14ac:dyDescent="0.25">
      <c r="A337" s="141"/>
      <c r="B337" s="148"/>
      <c r="C337" s="754"/>
      <c r="D337" s="755"/>
      <c r="E337" s="258"/>
      <c r="F337" s="258"/>
      <c r="G337" s="165"/>
      <c r="H337" s="203"/>
      <c r="I337" s="256"/>
      <c r="J337" s="519"/>
      <c r="K337" s="148"/>
      <c r="L337" s="142"/>
    </row>
    <row r="338" spans="1:17" ht="33.950000000000003" customHeight="1" x14ac:dyDescent="0.25">
      <c r="A338" s="141"/>
      <c r="B338" s="148"/>
      <c r="C338" s="754"/>
      <c r="D338" s="755"/>
      <c r="E338" s="258"/>
      <c r="F338" s="258"/>
      <c r="G338" s="165"/>
      <c r="H338" s="203"/>
      <c r="I338" s="256"/>
      <c r="J338" s="519"/>
      <c r="K338" s="148"/>
      <c r="L338" s="142"/>
    </row>
    <row r="339" spans="1:17" ht="33.950000000000003" customHeight="1" x14ac:dyDescent="0.25">
      <c r="A339" s="141"/>
      <c r="B339" s="148"/>
      <c r="C339" s="754"/>
      <c r="D339" s="755"/>
      <c r="E339" s="258"/>
      <c r="F339" s="258"/>
      <c r="G339" s="165"/>
      <c r="H339" s="203"/>
      <c r="I339" s="256"/>
      <c r="J339" s="519"/>
      <c r="K339" s="148"/>
      <c r="L339" s="142"/>
    </row>
    <row r="340" spans="1:17" ht="33.950000000000003" customHeight="1" x14ac:dyDescent="0.25">
      <c r="A340" s="141"/>
      <c r="B340" s="148"/>
      <c r="C340" s="754"/>
      <c r="D340" s="755"/>
      <c r="E340" s="258"/>
      <c r="F340" s="258"/>
      <c r="G340" s="165"/>
      <c r="H340" s="203"/>
      <c r="I340" s="256"/>
      <c r="J340" s="519"/>
      <c r="K340" s="148"/>
      <c r="L340" s="142"/>
    </row>
    <row r="341" spans="1:17" ht="33.950000000000003" customHeight="1" x14ac:dyDescent="0.25">
      <c r="A341" s="141"/>
      <c r="B341" s="148"/>
      <c r="C341" s="754"/>
      <c r="D341" s="755"/>
      <c r="E341" s="258"/>
      <c r="F341" s="258"/>
      <c r="G341" s="165"/>
      <c r="H341" s="203"/>
      <c r="I341" s="256"/>
      <c r="J341" s="519"/>
      <c r="K341" s="148"/>
      <c r="L341" s="142"/>
    </row>
    <row r="342" spans="1:17" ht="33.950000000000003" customHeight="1" x14ac:dyDescent="0.25">
      <c r="A342" s="141"/>
      <c r="B342" s="148"/>
      <c r="C342" s="754"/>
      <c r="D342" s="755"/>
      <c r="E342" s="258"/>
      <c r="F342" s="258"/>
      <c r="G342" s="165"/>
      <c r="H342" s="203"/>
      <c r="I342" s="256"/>
      <c r="J342" s="519"/>
      <c r="K342" s="148"/>
      <c r="L342" s="142"/>
    </row>
    <row r="343" spans="1:17" ht="33.950000000000003" customHeight="1" x14ac:dyDescent="0.25">
      <c r="A343" s="141"/>
      <c r="B343" s="148"/>
      <c r="C343" s="754"/>
      <c r="D343" s="755"/>
      <c r="E343" s="258"/>
      <c r="F343" s="258"/>
      <c r="G343" s="165"/>
      <c r="H343" s="203"/>
      <c r="I343" s="256"/>
      <c r="J343" s="519"/>
      <c r="K343" s="148"/>
      <c r="L343" s="142"/>
    </row>
    <row r="344" spans="1:17" ht="33.950000000000003" customHeight="1" x14ac:dyDescent="0.25">
      <c r="A344" s="141"/>
      <c r="B344" s="148"/>
      <c r="C344" s="754"/>
      <c r="D344" s="755"/>
      <c r="E344" s="258"/>
      <c r="F344" s="258"/>
      <c r="G344" s="165"/>
      <c r="H344" s="203"/>
      <c r="I344" s="256"/>
      <c r="J344" s="519"/>
      <c r="K344" s="148"/>
      <c r="L344" s="142"/>
    </row>
    <row r="345" spans="1:17" ht="33.950000000000003" customHeight="1" x14ac:dyDescent="0.25">
      <c r="A345" s="141"/>
      <c r="B345" s="148"/>
      <c r="C345" s="754"/>
      <c r="D345" s="755"/>
      <c r="E345" s="258"/>
      <c r="F345" s="258"/>
      <c r="G345" s="165"/>
      <c r="H345" s="203"/>
      <c r="I345" s="256"/>
      <c r="J345" s="519"/>
      <c r="K345" s="148"/>
      <c r="L345" s="142"/>
    </row>
    <row r="346" spans="1:17" ht="33.950000000000003" customHeight="1" x14ac:dyDescent="0.25">
      <c r="A346" s="141"/>
      <c r="B346" s="148"/>
      <c r="C346" s="754"/>
      <c r="D346" s="755"/>
      <c r="E346" s="258"/>
      <c r="F346" s="258"/>
      <c r="G346" s="165"/>
      <c r="H346" s="203"/>
      <c r="I346" s="256"/>
      <c r="J346" s="519"/>
      <c r="K346" s="148"/>
      <c r="L346" s="142"/>
    </row>
    <row r="347" spans="1:17" ht="33.950000000000003" customHeight="1" x14ac:dyDescent="0.25">
      <c r="A347" s="141"/>
      <c r="B347" s="148"/>
      <c r="C347" s="754"/>
      <c r="D347" s="755"/>
      <c r="E347" s="258"/>
      <c r="F347" s="258"/>
      <c r="G347" s="165"/>
      <c r="H347" s="203"/>
      <c r="I347" s="256"/>
      <c r="J347" s="519"/>
      <c r="K347" s="148"/>
      <c r="L347" s="142"/>
    </row>
    <row r="348" spans="1:17" ht="33.950000000000003" customHeight="1" x14ac:dyDescent="0.25">
      <c r="A348" s="141"/>
      <c r="B348" s="148"/>
      <c r="C348" s="754"/>
      <c r="D348" s="755"/>
      <c r="E348" s="258"/>
      <c r="F348" s="258"/>
      <c r="G348" s="165"/>
      <c r="H348" s="203"/>
      <c r="I348" s="256"/>
      <c r="J348" s="519"/>
      <c r="K348" s="148"/>
      <c r="L348" s="142"/>
    </row>
    <row r="349" spans="1:17" ht="33.950000000000003" customHeight="1" x14ac:dyDescent="0.25">
      <c r="A349" s="141"/>
      <c r="B349" s="148"/>
      <c r="C349" s="754"/>
      <c r="D349" s="755"/>
      <c r="E349" s="258"/>
      <c r="F349" s="258"/>
      <c r="G349" s="165"/>
      <c r="H349" s="203"/>
      <c r="I349" s="256"/>
      <c r="J349" s="519"/>
      <c r="K349" s="148"/>
      <c r="L349" s="142"/>
    </row>
    <row r="350" spans="1:17" ht="22.5" customHeight="1" x14ac:dyDescent="0.3">
      <c r="A350" s="141"/>
      <c r="D350" s="144"/>
      <c r="E350" s="759" t="s">
        <v>231</v>
      </c>
      <c r="F350" s="759"/>
      <c r="G350" s="759"/>
      <c r="H350" s="759"/>
      <c r="I350" s="759"/>
      <c r="J350" s="759"/>
      <c r="K350" s="251">
        <f>SUMIFS($H$12:$H$349,$K$12:$K$349,"Habilitación de partida por cierre de brecha ")</f>
        <v>0</v>
      </c>
      <c r="L350" s="142"/>
      <c r="N350" s="760"/>
      <c r="O350" s="760"/>
      <c r="P350" s="760"/>
      <c r="Q350" s="760"/>
    </row>
    <row r="351" spans="1:17" ht="20.100000000000001" customHeight="1" x14ac:dyDescent="0.25">
      <c r="A351" s="141"/>
      <c r="D351" s="144"/>
      <c r="E351" s="759" t="s">
        <v>216</v>
      </c>
      <c r="F351" s="759"/>
      <c r="G351" s="759"/>
      <c r="H351" s="759"/>
      <c r="I351" s="759"/>
      <c r="J351" s="759"/>
      <c r="K351" s="251">
        <f>SUMIFS($H$12:$H$349,$K$12:$K$349,"Habilitación de partida con cargo al rubro de contrato ocasional")</f>
        <v>0</v>
      </c>
      <c r="L351" s="142"/>
    </row>
    <row r="352" spans="1:17" ht="20.100000000000001" customHeight="1" x14ac:dyDescent="0.25">
      <c r="A352" s="141"/>
      <c r="D352" s="144"/>
      <c r="E352" s="759" t="s">
        <v>232</v>
      </c>
      <c r="F352" s="759"/>
      <c r="G352" s="759"/>
      <c r="H352" s="759"/>
      <c r="I352" s="759"/>
      <c r="J352" s="759"/>
      <c r="K352" s="508">
        <f>SUM(K350:K351)</f>
        <v>0</v>
      </c>
      <c r="L352" s="142"/>
    </row>
    <row r="353" spans="1:12" ht="20.100000000000001" customHeight="1" x14ac:dyDescent="0.25">
      <c r="A353" s="141"/>
      <c r="D353" s="144"/>
      <c r="E353" s="144"/>
      <c r="F353" s="145"/>
      <c r="G353" s="189"/>
      <c r="H353" s="189"/>
      <c r="I353" s="189"/>
      <c r="J353" s="189"/>
      <c r="K353" s="240"/>
      <c r="L353" s="142"/>
    </row>
    <row r="354" spans="1:12" ht="20.100000000000001" customHeight="1" x14ac:dyDescent="0.25">
      <c r="A354" s="141"/>
      <c r="D354" s="144"/>
      <c r="E354" s="144"/>
      <c r="F354" s="145"/>
      <c r="G354" s="189"/>
      <c r="H354" s="189"/>
      <c r="I354" s="189"/>
      <c r="J354" s="189"/>
      <c r="K354" s="192"/>
      <c r="L354" s="142"/>
    </row>
    <row r="355" spans="1:12" ht="20.100000000000001" customHeight="1" x14ac:dyDescent="0.25">
      <c r="A355" s="141"/>
      <c r="D355" s="144"/>
      <c r="E355" s="758" t="s">
        <v>184</v>
      </c>
      <c r="F355" s="758"/>
      <c r="G355" s="758"/>
      <c r="H355" s="758"/>
      <c r="I355" s="758"/>
      <c r="J355" s="145"/>
      <c r="K355" s="145"/>
      <c r="L355" s="142"/>
    </row>
    <row r="356" spans="1:12" ht="20.100000000000001" customHeight="1" thickBot="1" x14ac:dyDescent="0.3">
      <c r="A356" s="146"/>
      <c r="B356" s="757" t="s">
        <v>107</v>
      </c>
      <c r="C356" s="757"/>
      <c r="D356" s="757"/>
      <c r="E356" s="757"/>
      <c r="F356" s="757"/>
      <c r="G356" s="757"/>
      <c r="H356" s="757"/>
      <c r="I356" s="757"/>
      <c r="J356" s="757"/>
      <c r="K356" s="425"/>
      <c r="L356" s="191"/>
    </row>
  </sheetData>
  <sheetProtection algorithmName="SHA-512" hashValue="gULrehTIgamUeHn7sDX4j3KXeiDIC8hHt7U2ITRsjL1UYTbw473q+DoQF7VIH/JW5tcFSHfcn96qg00tJcGyeA==" saltValue="YxrOF9XiIiLix60TACHm7A==" spinCount="100000" sheet="1" objects="1" scenarios="1"/>
  <protectedRanges>
    <protectedRange sqref="C12:F349" name="Rango4"/>
    <protectedRange sqref="A7:B9 I9 F7 L7:AB9 J7:J9" name="Rango2"/>
    <protectedRange sqref="K7:K9" name="Rango2_1"/>
    <protectedRange sqref="B12:B349" name="Rango3"/>
  </protectedRanges>
  <mergeCells count="359">
    <mergeCell ref="C332:D332"/>
    <mergeCell ref="C333:D333"/>
    <mergeCell ref="C334:D334"/>
    <mergeCell ref="C335:D335"/>
    <mergeCell ref="C336:D336"/>
    <mergeCell ref="C337:D337"/>
    <mergeCell ref="C348:D348"/>
    <mergeCell ref="C338:D338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04:D304"/>
    <mergeCell ref="C305:D305"/>
    <mergeCell ref="C306:D306"/>
    <mergeCell ref="C307:D307"/>
    <mergeCell ref="C308:D308"/>
    <mergeCell ref="C309:D309"/>
    <mergeCell ref="C311:D311"/>
    <mergeCell ref="C312:D312"/>
    <mergeCell ref="C313:D313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95:D195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66:D6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99:D99"/>
    <mergeCell ref="C67:D67"/>
    <mergeCell ref="C68:D68"/>
    <mergeCell ref="C69:D69"/>
    <mergeCell ref="C70:D70"/>
    <mergeCell ref="C71:D71"/>
    <mergeCell ref="C90:D90"/>
    <mergeCell ref="C91:D91"/>
    <mergeCell ref="C92:D92"/>
    <mergeCell ref="C93:D93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128:D128"/>
    <mergeCell ref="C119:D119"/>
    <mergeCell ref="C120:D120"/>
    <mergeCell ref="C121:D121"/>
    <mergeCell ref="C122:D122"/>
    <mergeCell ref="C123:D123"/>
    <mergeCell ref="C94:D94"/>
    <mergeCell ref="C85:D85"/>
    <mergeCell ref="C86:D86"/>
    <mergeCell ref="C87:D87"/>
    <mergeCell ref="C88:D88"/>
    <mergeCell ref="C89:D89"/>
    <mergeCell ref="C105:D105"/>
    <mergeCell ref="C106:D106"/>
    <mergeCell ref="C107:D107"/>
    <mergeCell ref="C100:D100"/>
    <mergeCell ref="C101:D101"/>
    <mergeCell ref="C102:D102"/>
    <mergeCell ref="C103:D103"/>
    <mergeCell ref="C104:D104"/>
    <mergeCell ref="C95:D95"/>
    <mergeCell ref="C96:D96"/>
    <mergeCell ref="C97:D97"/>
    <mergeCell ref="C98:D98"/>
    <mergeCell ref="N13:Q13"/>
    <mergeCell ref="N12:Q12"/>
    <mergeCell ref="E350:J350"/>
    <mergeCell ref="E10:K10"/>
    <mergeCell ref="B8:E8"/>
    <mergeCell ref="A9:L9"/>
    <mergeCell ref="C14:D14"/>
    <mergeCell ref="C15:D15"/>
    <mergeCell ref="C27:D27"/>
    <mergeCell ref="C17:D17"/>
    <mergeCell ref="C22:D22"/>
    <mergeCell ref="C25:D25"/>
    <mergeCell ref="C26:D26"/>
    <mergeCell ref="C23:D23"/>
    <mergeCell ref="C24:D24"/>
    <mergeCell ref="C183:D183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N350:Q350"/>
    <mergeCell ref="C130:D130"/>
    <mergeCell ref="C178:D178"/>
    <mergeCell ref="C179:D179"/>
    <mergeCell ref="C180:D180"/>
    <mergeCell ref="C181:D181"/>
    <mergeCell ref="C182:D182"/>
    <mergeCell ref="C339:D339"/>
    <mergeCell ref="C194:D194"/>
    <mergeCell ref="C310:D310"/>
    <mergeCell ref="C185:D185"/>
    <mergeCell ref="C184:D184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E352:J352"/>
    <mergeCell ref="C192:D192"/>
    <mergeCell ref="C30:D30"/>
    <mergeCell ref="C31:D31"/>
    <mergeCell ref="C32:D32"/>
    <mergeCell ref="C33:D33"/>
    <mergeCell ref="C34:D34"/>
    <mergeCell ref="C36:D36"/>
    <mergeCell ref="C41:D41"/>
    <mergeCell ref="C42:D42"/>
    <mergeCell ref="C187:D187"/>
    <mergeCell ref="E351:J351"/>
    <mergeCell ref="C43:D43"/>
    <mergeCell ref="C44:D44"/>
    <mergeCell ref="C45:D45"/>
    <mergeCell ref="C46:D46"/>
    <mergeCell ref="C129:D129"/>
    <mergeCell ref="C108:D108"/>
    <mergeCell ref="C109:D109"/>
    <mergeCell ref="C110:D110"/>
    <mergeCell ref="C124:D124"/>
    <mergeCell ref="C125:D125"/>
    <mergeCell ref="C126:D126"/>
    <mergeCell ref="C127:D127"/>
    <mergeCell ref="C20:D20"/>
    <mergeCell ref="C21:D21"/>
    <mergeCell ref="B10:D10"/>
    <mergeCell ref="C12:D12"/>
    <mergeCell ref="C13:D13"/>
    <mergeCell ref="C18:D18"/>
    <mergeCell ref="C19:D19"/>
    <mergeCell ref="C16:D16"/>
    <mergeCell ref="B356:J356"/>
    <mergeCell ref="C349:D349"/>
    <mergeCell ref="C28:D28"/>
    <mergeCell ref="C29:D29"/>
    <mergeCell ref="C37:D37"/>
    <mergeCell ref="C38:D38"/>
    <mergeCell ref="C39:D39"/>
    <mergeCell ref="C193:D193"/>
    <mergeCell ref="C188:D188"/>
    <mergeCell ref="C186:D186"/>
    <mergeCell ref="C40:D40"/>
    <mergeCell ref="E355:I355"/>
    <mergeCell ref="C189:D189"/>
    <mergeCell ref="C190:D190"/>
    <mergeCell ref="C191:D191"/>
    <mergeCell ref="C35:D35"/>
    <mergeCell ref="F2:I3"/>
    <mergeCell ref="B2:E5"/>
    <mergeCell ref="F4:I4"/>
    <mergeCell ref="F5:I5"/>
    <mergeCell ref="F8:I8"/>
    <mergeCell ref="F7:I7"/>
    <mergeCell ref="B7:E7"/>
    <mergeCell ref="B6:J6"/>
    <mergeCell ref="C11:D11"/>
  </mergeCells>
  <dataValidations count="1">
    <dataValidation type="list" allowBlank="1" showInputMessage="1" showErrorMessage="1" sqref="K12:K349" xr:uid="{00000000-0002-0000-0500-000000000000}">
      <formula1>$N$12:$N$13</formula1>
    </dataValidation>
  </dataValidations>
  <pageMargins left="0.25" right="0.25" top="0.75" bottom="0.75" header="0.3" footer="0.3"/>
  <pageSetup paperSize="206" scale="66" orientation="landscape" r:id="rId1"/>
  <rowBreaks count="1" manualBreakCount="1">
    <brk id="179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Datos!$G$2:$G$11</xm:f>
          </x14:formula1>
          <xm:sqref>K7</xm:sqref>
        </x14:dataValidation>
        <x14:dataValidation type="list" allowBlank="1" showInputMessage="1" showErrorMessage="1" xr:uid="{00000000-0002-0000-0500-000002000000}">
          <x14:formula1>
            <xm:f>Datos!$H$2:$H$9</xm:f>
          </x14:formula1>
          <xm:sqref>F5:I5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A1:AO521"/>
  <sheetViews>
    <sheetView view="pageBreakPreview" zoomScaleNormal="100" zoomScaleSheetLayoutView="100" workbookViewId="0">
      <selection activeCell="G5" sqref="G5:O5"/>
    </sheetView>
  </sheetViews>
  <sheetFormatPr baseColWidth="10" defaultColWidth="11.42578125" defaultRowHeight="13.5" customHeight="1" x14ac:dyDescent="0.25"/>
  <cols>
    <col min="1" max="1" width="1.28515625" style="41" customWidth="1"/>
    <col min="2" max="2" width="3.7109375" style="41" customWidth="1"/>
    <col min="3" max="3" width="9.85546875" style="41" customWidth="1"/>
    <col min="4" max="4" width="11.7109375" style="41" customWidth="1"/>
    <col min="5" max="5" width="13" style="41" customWidth="1"/>
    <col min="6" max="6" width="19.28515625" style="41" customWidth="1"/>
    <col min="7" max="7" width="11" style="41" customWidth="1"/>
    <col min="8" max="8" width="14.28515625" style="41" customWidth="1"/>
    <col min="9" max="9" width="16.140625" style="132" customWidth="1"/>
    <col min="10" max="10" width="12.7109375" style="132" customWidth="1"/>
    <col min="11" max="11" width="8.42578125" style="132" customWidth="1"/>
    <col min="12" max="12" width="5.42578125" style="132" customWidth="1"/>
    <col min="13" max="14" width="6.7109375" style="132" customWidth="1"/>
    <col min="15" max="15" width="39.28515625" style="132" customWidth="1"/>
    <col min="16" max="16" width="18.42578125" style="132" customWidth="1"/>
    <col min="17" max="17" width="28.28515625" style="136" customWidth="1"/>
    <col min="18" max="91" width="0" style="41" hidden="1" customWidth="1"/>
    <col min="92" max="16384" width="11.42578125" style="41"/>
  </cols>
  <sheetData>
    <row r="1" spans="1:41" ht="8.25" customHeight="1" x14ac:dyDescent="0.25">
      <c r="A1" s="50"/>
      <c r="B1" s="48"/>
      <c r="C1" s="48"/>
      <c r="D1" s="48"/>
      <c r="E1" s="48"/>
      <c r="F1" s="48"/>
      <c r="G1" s="48"/>
      <c r="H1" s="48"/>
      <c r="I1" s="49"/>
      <c r="J1" s="49"/>
      <c r="K1" s="49"/>
      <c r="L1" s="49"/>
      <c r="M1" s="49"/>
      <c r="N1" s="49"/>
      <c r="O1" s="49"/>
      <c r="P1" s="49"/>
      <c r="Q1" s="135"/>
    </row>
    <row r="2" spans="1:41" ht="12" customHeight="1" x14ac:dyDescent="0.25">
      <c r="A2" s="46"/>
      <c r="B2" s="734"/>
      <c r="C2" s="734"/>
      <c r="D2" s="734"/>
      <c r="E2" s="734"/>
      <c r="F2" s="734"/>
      <c r="G2" s="771" t="s">
        <v>0</v>
      </c>
      <c r="H2" s="771"/>
      <c r="I2" s="771"/>
      <c r="J2" s="771"/>
      <c r="K2" s="771"/>
      <c r="L2" s="771"/>
      <c r="M2" s="771"/>
      <c r="N2" s="771"/>
      <c r="O2" s="771"/>
      <c r="P2" s="421" t="s">
        <v>64</v>
      </c>
      <c r="Q2" s="422">
        <f>Datos!I2</f>
        <v>44928</v>
      </c>
      <c r="R2" s="136"/>
    </row>
    <row r="3" spans="1:41" ht="12" customHeight="1" x14ac:dyDescent="0.25">
      <c r="A3" s="46"/>
      <c r="B3" s="734"/>
      <c r="C3" s="734"/>
      <c r="D3" s="734"/>
      <c r="E3" s="734"/>
      <c r="F3" s="734"/>
      <c r="G3" s="771"/>
      <c r="H3" s="771"/>
      <c r="I3" s="771"/>
      <c r="J3" s="771"/>
      <c r="K3" s="771"/>
      <c r="L3" s="771"/>
      <c r="M3" s="771"/>
      <c r="N3" s="771"/>
      <c r="O3" s="771"/>
      <c r="P3" s="421" t="s">
        <v>62</v>
      </c>
      <c r="Q3" s="365" t="s">
        <v>456</v>
      </c>
      <c r="R3" s="136"/>
    </row>
    <row r="4" spans="1:41" ht="12" customHeight="1" x14ac:dyDescent="0.25">
      <c r="A4" s="46"/>
      <c r="B4" s="734"/>
      <c r="C4" s="734"/>
      <c r="D4" s="734"/>
      <c r="E4" s="734"/>
      <c r="F4" s="734"/>
      <c r="G4" s="555" t="str">
        <f>'ÍNDICE 00'!C10</f>
        <v>LISTA DE ASIGNACIONES PARA CONTRATOS DE SERVICIOS OCASIONALES</v>
      </c>
      <c r="H4" s="555"/>
      <c r="I4" s="555"/>
      <c r="J4" s="555"/>
      <c r="K4" s="555"/>
      <c r="L4" s="555"/>
      <c r="M4" s="555"/>
      <c r="N4" s="555"/>
      <c r="O4" s="555"/>
      <c r="P4" s="421" t="s">
        <v>65</v>
      </c>
      <c r="Q4" s="367" t="s">
        <v>405</v>
      </c>
      <c r="R4" s="136"/>
    </row>
    <row r="5" spans="1:41" ht="12" customHeight="1" x14ac:dyDescent="0.25">
      <c r="A5" s="46"/>
      <c r="B5" s="734"/>
      <c r="C5" s="734"/>
      <c r="D5" s="734"/>
      <c r="E5" s="734"/>
      <c r="F5" s="734"/>
      <c r="G5" s="735" t="s">
        <v>439</v>
      </c>
      <c r="H5" s="735"/>
      <c r="I5" s="735"/>
      <c r="J5" s="735"/>
      <c r="K5" s="735"/>
      <c r="L5" s="735"/>
      <c r="M5" s="735"/>
      <c r="N5" s="735"/>
      <c r="O5" s="735"/>
      <c r="P5" s="421" t="s">
        <v>60</v>
      </c>
      <c r="Q5" s="367" t="str">
        <f>'ÍNDICE 00'!I10</f>
        <v>PRO-MDT-PTH-01 FOR 10 EXT</v>
      </c>
      <c r="R5" s="136"/>
    </row>
    <row r="6" spans="1:41" ht="14.25" customHeight="1" x14ac:dyDescent="0.25">
      <c r="A6" s="46"/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259"/>
      <c r="P6" s="259"/>
    </row>
    <row r="7" spans="1:41" s="40" customFormat="1" ht="14.25" customHeight="1" x14ac:dyDescent="0.3">
      <c r="A7" s="3"/>
      <c r="B7" s="565" t="s">
        <v>56</v>
      </c>
      <c r="C7" s="566"/>
      <c r="D7" s="566"/>
      <c r="E7" s="566"/>
      <c r="F7" s="566"/>
      <c r="G7" s="563"/>
      <c r="H7" s="563"/>
      <c r="I7" s="563"/>
      <c r="J7" s="563"/>
      <c r="K7" s="563"/>
      <c r="L7" s="563"/>
      <c r="M7" s="563"/>
      <c r="N7" s="563"/>
      <c r="O7" s="427" t="s">
        <v>79</v>
      </c>
      <c r="P7" s="563"/>
      <c r="Q7" s="564"/>
      <c r="R7" s="253"/>
      <c r="S7" s="42"/>
      <c r="T7" s="41"/>
      <c r="U7" s="41"/>
      <c r="V7" s="45"/>
      <c r="W7" s="41"/>
      <c r="X7" s="56"/>
      <c r="Y7" s="41"/>
      <c r="Z7" s="45"/>
      <c r="AA7" s="41"/>
      <c r="AB7" s="56"/>
      <c r="AC7" s="41"/>
      <c r="AD7" s="45"/>
      <c r="AE7" s="41"/>
      <c r="AF7" s="56"/>
      <c r="AG7" s="41"/>
      <c r="AH7" s="45"/>
      <c r="AI7" s="41"/>
      <c r="AJ7" s="56"/>
      <c r="AK7" s="41"/>
      <c r="AL7" s="45"/>
      <c r="AM7" s="41"/>
      <c r="AN7" s="56"/>
      <c r="AO7" s="41"/>
    </row>
    <row r="8" spans="1:41" s="40" customFormat="1" ht="17.25" customHeight="1" x14ac:dyDescent="0.25">
      <c r="A8" s="3"/>
      <c r="B8" s="765" t="s">
        <v>188</v>
      </c>
      <c r="C8" s="580"/>
      <c r="D8" s="580"/>
      <c r="E8" s="580"/>
      <c r="F8" s="580"/>
      <c r="G8" s="736"/>
      <c r="H8" s="736"/>
      <c r="I8" s="736"/>
      <c r="J8" s="736"/>
      <c r="K8" s="736"/>
      <c r="L8" s="736"/>
      <c r="M8" s="736"/>
      <c r="N8" s="736"/>
      <c r="O8" s="426" t="s">
        <v>99</v>
      </c>
      <c r="P8" s="782"/>
      <c r="Q8" s="783"/>
      <c r="R8" s="42"/>
      <c r="S8" s="41"/>
      <c r="T8" s="41"/>
      <c r="U8" s="45"/>
      <c r="V8" s="41"/>
      <c r="W8" s="56"/>
      <c r="X8" s="41"/>
      <c r="Y8" s="45"/>
      <c r="Z8" s="41"/>
      <c r="AA8" s="56"/>
      <c r="AB8" s="41"/>
      <c r="AC8" s="45"/>
      <c r="AD8" s="41"/>
      <c r="AE8" s="56"/>
      <c r="AF8" s="41"/>
      <c r="AG8" s="45"/>
      <c r="AH8" s="41"/>
      <c r="AI8" s="56"/>
      <c r="AJ8" s="41"/>
      <c r="AK8" s="45"/>
      <c r="AL8" s="41"/>
      <c r="AM8" s="56"/>
    </row>
    <row r="9" spans="1:41" s="40" customFormat="1" ht="9.9499999999999993" customHeight="1" x14ac:dyDescent="0.25">
      <c r="A9" s="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42"/>
      <c r="S9" s="41"/>
      <c r="T9" s="41"/>
      <c r="U9" s="45"/>
      <c r="V9" s="41"/>
      <c r="W9" s="56"/>
      <c r="X9" s="41"/>
      <c r="Y9" s="45"/>
      <c r="Z9" s="41"/>
      <c r="AA9" s="56"/>
      <c r="AB9" s="41"/>
      <c r="AC9" s="45"/>
      <c r="AD9" s="41"/>
      <c r="AE9" s="56"/>
      <c r="AF9" s="41"/>
      <c r="AG9" s="45"/>
      <c r="AH9" s="41"/>
      <c r="AI9" s="56"/>
      <c r="AJ9" s="41"/>
      <c r="AK9" s="45"/>
      <c r="AL9" s="41"/>
      <c r="AM9" s="56"/>
    </row>
    <row r="10" spans="1:41" ht="16.5" customHeight="1" x14ac:dyDescent="0.25">
      <c r="A10" s="46"/>
      <c r="B10" s="719" t="s">
        <v>57</v>
      </c>
      <c r="C10" s="719"/>
      <c r="D10" s="719"/>
      <c r="E10" s="762"/>
      <c r="F10" s="763"/>
      <c r="G10" s="763"/>
      <c r="H10" s="763"/>
      <c r="I10" s="763"/>
      <c r="J10" s="763"/>
      <c r="K10" s="763"/>
      <c r="L10" s="763"/>
      <c r="M10" s="763"/>
      <c r="N10" s="763"/>
      <c r="O10" s="763"/>
      <c r="P10" s="763"/>
      <c r="Q10" s="763"/>
    </row>
    <row r="11" spans="1:41" ht="15.75" customHeight="1" x14ac:dyDescent="0.25">
      <c r="A11" s="46"/>
      <c r="B11" s="708" t="s">
        <v>106</v>
      </c>
      <c r="C11" s="777" t="s">
        <v>2</v>
      </c>
      <c r="D11" s="779"/>
      <c r="E11" s="708" t="s">
        <v>155</v>
      </c>
      <c r="F11" s="708" t="s">
        <v>8</v>
      </c>
      <c r="G11" s="708" t="s">
        <v>10</v>
      </c>
      <c r="H11" s="708" t="s">
        <v>3</v>
      </c>
      <c r="I11" s="708" t="s">
        <v>7</v>
      </c>
      <c r="J11" s="708" t="s">
        <v>11</v>
      </c>
      <c r="K11" s="708" t="s">
        <v>12</v>
      </c>
      <c r="L11" s="708"/>
      <c r="M11" s="708"/>
      <c r="N11" s="708"/>
      <c r="O11" s="784" t="s">
        <v>391</v>
      </c>
      <c r="P11" s="784" t="s">
        <v>6</v>
      </c>
      <c r="Q11" s="777" t="s">
        <v>214</v>
      </c>
    </row>
    <row r="12" spans="1:41" ht="19.5" customHeight="1" x14ac:dyDescent="0.25">
      <c r="A12" s="46"/>
      <c r="B12" s="708"/>
      <c r="C12" s="780"/>
      <c r="D12" s="781"/>
      <c r="E12" s="708"/>
      <c r="F12" s="708"/>
      <c r="G12" s="708"/>
      <c r="H12" s="708"/>
      <c r="I12" s="708"/>
      <c r="J12" s="708"/>
      <c r="K12" s="708" t="s">
        <v>178</v>
      </c>
      <c r="L12" s="708"/>
      <c r="M12" s="708" t="s">
        <v>179</v>
      </c>
      <c r="N12" s="708"/>
      <c r="O12" s="724"/>
      <c r="P12" s="724"/>
      <c r="Q12" s="778"/>
    </row>
    <row r="13" spans="1:41" ht="33.950000000000003" customHeight="1" x14ac:dyDescent="0.25">
      <c r="A13" s="46"/>
      <c r="B13" s="150"/>
      <c r="C13" s="725"/>
      <c r="D13" s="726"/>
      <c r="E13" s="226"/>
      <c r="F13" s="256"/>
      <c r="G13" s="203"/>
      <c r="H13" s="165"/>
      <c r="I13" s="256"/>
      <c r="J13" s="471"/>
      <c r="K13" s="776"/>
      <c r="L13" s="776"/>
      <c r="M13" s="776"/>
      <c r="N13" s="776"/>
      <c r="O13" s="336"/>
      <c r="P13" s="348"/>
      <c r="Q13" s="254" t="s">
        <v>376</v>
      </c>
      <c r="S13" s="41" t="s">
        <v>376</v>
      </c>
    </row>
    <row r="14" spans="1:41" ht="33.950000000000003" customHeight="1" x14ac:dyDescent="0.25">
      <c r="A14" s="46"/>
      <c r="B14" s="150"/>
      <c r="C14" s="725"/>
      <c r="D14" s="726"/>
      <c r="E14" s="226"/>
      <c r="F14" s="256"/>
      <c r="G14" s="203"/>
      <c r="H14" s="165"/>
      <c r="I14" s="256"/>
      <c r="J14" s="471"/>
      <c r="K14" s="776"/>
      <c r="L14" s="776"/>
      <c r="M14" s="776"/>
      <c r="N14" s="776"/>
      <c r="O14" s="336"/>
      <c r="P14" s="348"/>
      <c r="Q14" s="254" t="s">
        <v>388</v>
      </c>
      <c r="S14" s="41" t="s">
        <v>388</v>
      </c>
    </row>
    <row r="15" spans="1:41" ht="33.950000000000003" customHeight="1" x14ac:dyDescent="0.25">
      <c r="A15" s="46"/>
      <c r="B15" s="150"/>
      <c r="C15" s="725"/>
      <c r="D15" s="726"/>
      <c r="E15" s="226"/>
      <c r="F15" s="256"/>
      <c r="G15" s="203"/>
      <c r="H15" s="165"/>
      <c r="I15" s="256"/>
      <c r="J15" s="471"/>
      <c r="K15" s="776"/>
      <c r="L15" s="776"/>
      <c r="M15" s="776"/>
      <c r="N15" s="776"/>
      <c r="O15" s="336"/>
      <c r="P15" s="348"/>
      <c r="Q15" s="254" t="s">
        <v>264</v>
      </c>
      <c r="S15" s="41" t="s">
        <v>264</v>
      </c>
    </row>
    <row r="16" spans="1:41" ht="33.950000000000003" customHeight="1" x14ac:dyDescent="0.25">
      <c r="A16" s="46"/>
      <c r="B16" s="150"/>
      <c r="C16" s="725"/>
      <c r="D16" s="726"/>
      <c r="E16" s="226"/>
      <c r="F16" s="256"/>
      <c r="G16" s="203"/>
      <c r="H16" s="165"/>
      <c r="I16" s="256"/>
      <c r="J16" s="471"/>
      <c r="K16" s="776"/>
      <c r="L16" s="776"/>
      <c r="M16" s="776"/>
      <c r="N16" s="776"/>
      <c r="O16" s="336"/>
      <c r="P16" s="348"/>
      <c r="Q16" s="254" t="s">
        <v>388</v>
      </c>
    </row>
    <row r="17" spans="1:17" ht="33.950000000000003" customHeight="1" x14ac:dyDescent="0.25">
      <c r="A17" s="46"/>
      <c r="B17" s="150"/>
      <c r="C17" s="725"/>
      <c r="D17" s="726"/>
      <c r="E17" s="226"/>
      <c r="F17" s="256"/>
      <c r="G17" s="203"/>
      <c r="H17" s="165"/>
      <c r="I17" s="256"/>
      <c r="J17" s="471"/>
      <c r="K17" s="776"/>
      <c r="L17" s="776"/>
      <c r="M17" s="776"/>
      <c r="N17" s="776"/>
      <c r="O17" s="336"/>
      <c r="P17" s="348"/>
      <c r="Q17" s="254" t="s">
        <v>388</v>
      </c>
    </row>
    <row r="18" spans="1:17" ht="33.950000000000003" customHeight="1" x14ac:dyDescent="0.25">
      <c r="A18" s="46"/>
      <c r="B18" s="150"/>
      <c r="C18" s="725"/>
      <c r="D18" s="726"/>
      <c r="E18" s="226"/>
      <c r="F18" s="256"/>
      <c r="G18" s="203"/>
      <c r="H18" s="165"/>
      <c r="I18" s="256"/>
      <c r="J18" s="471"/>
      <c r="K18" s="776"/>
      <c r="L18" s="776"/>
      <c r="M18" s="776"/>
      <c r="N18" s="776"/>
      <c r="O18" s="336"/>
      <c r="P18" s="348"/>
      <c r="Q18" s="254" t="s">
        <v>388</v>
      </c>
    </row>
    <row r="19" spans="1:17" ht="33.950000000000003" customHeight="1" x14ac:dyDescent="0.25">
      <c r="A19" s="46"/>
      <c r="B19" s="150"/>
      <c r="C19" s="725"/>
      <c r="D19" s="726"/>
      <c r="E19" s="226"/>
      <c r="F19" s="256"/>
      <c r="G19" s="203"/>
      <c r="H19" s="165"/>
      <c r="I19" s="256"/>
      <c r="J19" s="471"/>
      <c r="K19" s="776"/>
      <c r="L19" s="776"/>
      <c r="M19" s="776"/>
      <c r="N19" s="776"/>
      <c r="O19" s="336"/>
      <c r="P19" s="348"/>
      <c r="Q19" s="254"/>
    </row>
    <row r="20" spans="1:17" ht="33.950000000000003" customHeight="1" x14ac:dyDescent="0.25">
      <c r="A20" s="46"/>
      <c r="B20" s="150"/>
      <c r="C20" s="725"/>
      <c r="D20" s="726"/>
      <c r="E20" s="226"/>
      <c r="F20" s="256"/>
      <c r="G20" s="203"/>
      <c r="H20" s="165"/>
      <c r="I20" s="256"/>
      <c r="J20" s="471"/>
      <c r="K20" s="776"/>
      <c r="L20" s="776"/>
      <c r="M20" s="776"/>
      <c r="N20" s="776"/>
      <c r="O20" s="336"/>
      <c r="P20" s="348"/>
      <c r="Q20" s="254"/>
    </row>
    <row r="21" spans="1:17" ht="33.950000000000003" customHeight="1" x14ac:dyDescent="0.25">
      <c r="A21" s="46"/>
      <c r="B21" s="150"/>
      <c r="C21" s="725"/>
      <c r="D21" s="726"/>
      <c r="E21" s="226"/>
      <c r="F21" s="256"/>
      <c r="G21" s="203"/>
      <c r="H21" s="165"/>
      <c r="I21" s="256"/>
      <c r="J21" s="471"/>
      <c r="K21" s="776"/>
      <c r="L21" s="776"/>
      <c r="M21" s="776"/>
      <c r="N21" s="776"/>
      <c r="O21" s="336"/>
      <c r="P21" s="348"/>
      <c r="Q21" s="254"/>
    </row>
    <row r="22" spans="1:17" ht="33.950000000000003" customHeight="1" x14ac:dyDescent="0.25">
      <c r="A22" s="46"/>
      <c r="B22" s="150"/>
      <c r="C22" s="725"/>
      <c r="D22" s="726"/>
      <c r="E22" s="226"/>
      <c r="F22" s="256"/>
      <c r="G22" s="203"/>
      <c r="H22" s="165"/>
      <c r="I22" s="256"/>
      <c r="J22" s="471"/>
      <c r="K22" s="776"/>
      <c r="L22" s="776"/>
      <c r="M22" s="776"/>
      <c r="N22" s="776"/>
      <c r="O22" s="336"/>
      <c r="P22" s="348"/>
      <c r="Q22" s="254"/>
    </row>
    <row r="23" spans="1:17" ht="33.950000000000003" customHeight="1" x14ac:dyDescent="0.25">
      <c r="A23" s="46"/>
      <c r="B23" s="150"/>
      <c r="C23" s="725"/>
      <c r="D23" s="726"/>
      <c r="E23" s="226"/>
      <c r="F23" s="256"/>
      <c r="G23" s="203"/>
      <c r="H23" s="165"/>
      <c r="I23" s="256"/>
      <c r="J23" s="471"/>
      <c r="K23" s="776"/>
      <c r="L23" s="776"/>
      <c r="M23" s="776"/>
      <c r="N23" s="776"/>
      <c r="O23" s="336"/>
      <c r="P23" s="348"/>
      <c r="Q23" s="254"/>
    </row>
    <row r="24" spans="1:17" ht="33.950000000000003" customHeight="1" x14ac:dyDescent="0.25">
      <c r="A24" s="46"/>
      <c r="B24" s="150"/>
      <c r="C24" s="725"/>
      <c r="D24" s="726"/>
      <c r="E24" s="226"/>
      <c r="F24" s="256"/>
      <c r="G24" s="203"/>
      <c r="H24" s="165"/>
      <c r="I24" s="256"/>
      <c r="J24" s="471"/>
      <c r="K24" s="776"/>
      <c r="L24" s="776"/>
      <c r="M24" s="776"/>
      <c r="N24" s="776"/>
      <c r="O24" s="336"/>
      <c r="P24" s="348"/>
      <c r="Q24" s="254"/>
    </row>
    <row r="25" spans="1:17" ht="33.950000000000003" customHeight="1" x14ac:dyDescent="0.25">
      <c r="A25" s="46"/>
      <c r="B25" s="150"/>
      <c r="C25" s="725"/>
      <c r="D25" s="726"/>
      <c r="E25" s="226"/>
      <c r="F25" s="256"/>
      <c r="G25" s="203"/>
      <c r="H25" s="165"/>
      <c r="I25" s="256"/>
      <c r="J25" s="471"/>
      <c r="K25" s="776"/>
      <c r="L25" s="776"/>
      <c r="M25" s="776"/>
      <c r="N25" s="776"/>
      <c r="O25" s="336"/>
      <c r="P25" s="348"/>
      <c r="Q25" s="254"/>
    </row>
    <row r="26" spans="1:17" ht="33.950000000000003" customHeight="1" x14ac:dyDescent="0.25">
      <c r="A26" s="46"/>
      <c r="B26" s="150"/>
      <c r="C26" s="725"/>
      <c r="D26" s="726"/>
      <c r="E26" s="226"/>
      <c r="F26" s="256"/>
      <c r="G26" s="203"/>
      <c r="H26" s="165"/>
      <c r="I26" s="256"/>
      <c r="J26" s="471"/>
      <c r="K26" s="776"/>
      <c r="L26" s="776"/>
      <c r="M26" s="776"/>
      <c r="N26" s="776"/>
      <c r="O26" s="336"/>
      <c r="P26" s="348"/>
      <c r="Q26" s="254"/>
    </row>
    <row r="27" spans="1:17" ht="33.950000000000003" customHeight="1" x14ac:dyDescent="0.25">
      <c r="A27" s="46"/>
      <c r="B27" s="150"/>
      <c r="C27" s="725"/>
      <c r="D27" s="726"/>
      <c r="E27" s="226"/>
      <c r="F27" s="256"/>
      <c r="G27" s="203"/>
      <c r="H27" s="165"/>
      <c r="I27" s="256"/>
      <c r="J27" s="471"/>
      <c r="K27" s="776"/>
      <c r="L27" s="776"/>
      <c r="M27" s="776"/>
      <c r="N27" s="776"/>
      <c r="O27" s="336"/>
      <c r="P27" s="348"/>
      <c r="Q27" s="254"/>
    </row>
    <row r="28" spans="1:17" ht="33.950000000000003" customHeight="1" x14ac:dyDescent="0.25">
      <c r="A28" s="46"/>
      <c r="B28" s="150"/>
      <c r="C28" s="725"/>
      <c r="D28" s="726"/>
      <c r="E28" s="226"/>
      <c r="F28" s="256"/>
      <c r="G28" s="203"/>
      <c r="H28" s="165"/>
      <c r="I28" s="256"/>
      <c r="J28" s="471"/>
      <c r="K28" s="776"/>
      <c r="L28" s="776"/>
      <c r="M28" s="776"/>
      <c r="N28" s="776"/>
      <c r="O28" s="336"/>
      <c r="P28" s="348"/>
      <c r="Q28" s="254"/>
    </row>
    <row r="29" spans="1:17" ht="33.950000000000003" customHeight="1" x14ac:dyDescent="0.25">
      <c r="A29" s="46"/>
      <c r="B29" s="150"/>
      <c r="C29" s="725"/>
      <c r="D29" s="726"/>
      <c r="E29" s="226"/>
      <c r="F29" s="256"/>
      <c r="G29" s="203"/>
      <c r="H29" s="165"/>
      <c r="I29" s="256"/>
      <c r="J29" s="471"/>
      <c r="K29" s="776"/>
      <c r="L29" s="776"/>
      <c r="M29" s="776"/>
      <c r="N29" s="776"/>
      <c r="O29" s="336"/>
      <c r="P29" s="348"/>
      <c r="Q29" s="254"/>
    </row>
    <row r="30" spans="1:17" ht="33.950000000000003" customHeight="1" x14ac:dyDescent="0.25">
      <c r="A30" s="46"/>
      <c r="B30" s="150"/>
      <c r="C30" s="725"/>
      <c r="D30" s="726"/>
      <c r="E30" s="226"/>
      <c r="F30" s="256"/>
      <c r="G30" s="203"/>
      <c r="H30" s="165"/>
      <c r="I30" s="256"/>
      <c r="J30" s="471"/>
      <c r="K30" s="776"/>
      <c r="L30" s="776"/>
      <c r="M30" s="776"/>
      <c r="N30" s="776"/>
      <c r="O30" s="336"/>
      <c r="P30" s="348"/>
      <c r="Q30" s="254"/>
    </row>
    <row r="31" spans="1:17" ht="33.950000000000003" customHeight="1" x14ac:dyDescent="0.25">
      <c r="A31" s="46"/>
      <c r="B31" s="150"/>
      <c r="C31" s="725"/>
      <c r="D31" s="726"/>
      <c r="E31" s="226"/>
      <c r="F31" s="256"/>
      <c r="G31" s="203"/>
      <c r="H31" s="165"/>
      <c r="I31" s="256"/>
      <c r="J31" s="471"/>
      <c r="K31" s="776"/>
      <c r="L31" s="776"/>
      <c r="M31" s="776"/>
      <c r="N31" s="776"/>
      <c r="O31" s="336"/>
      <c r="P31" s="348"/>
      <c r="Q31" s="254"/>
    </row>
    <row r="32" spans="1:17" ht="33.950000000000003" customHeight="1" x14ac:dyDescent="0.25">
      <c r="A32" s="46"/>
      <c r="B32" s="150"/>
      <c r="C32" s="725"/>
      <c r="D32" s="726"/>
      <c r="E32" s="226"/>
      <c r="F32" s="256"/>
      <c r="G32" s="203"/>
      <c r="H32" s="165"/>
      <c r="I32" s="256"/>
      <c r="J32" s="471"/>
      <c r="K32" s="776"/>
      <c r="L32" s="776"/>
      <c r="M32" s="776"/>
      <c r="N32" s="776"/>
      <c r="O32" s="336"/>
      <c r="P32" s="348"/>
      <c r="Q32" s="254"/>
    </row>
    <row r="33" spans="1:17" ht="33.950000000000003" customHeight="1" x14ac:dyDescent="0.25">
      <c r="A33" s="46"/>
      <c r="B33" s="150"/>
      <c r="C33" s="725"/>
      <c r="D33" s="726"/>
      <c r="E33" s="226"/>
      <c r="F33" s="256"/>
      <c r="G33" s="203"/>
      <c r="H33" s="165"/>
      <c r="I33" s="256"/>
      <c r="J33" s="471"/>
      <c r="K33" s="776"/>
      <c r="L33" s="776"/>
      <c r="M33" s="776"/>
      <c r="N33" s="776"/>
      <c r="O33" s="336"/>
      <c r="P33" s="348"/>
      <c r="Q33" s="254"/>
    </row>
    <row r="34" spans="1:17" ht="33.950000000000003" customHeight="1" x14ac:dyDescent="0.25">
      <c r="A34" s="46"/>
      <c r="B34" s="150"/>
      <c r="C34" s="725"/>
      <c r="D34" s="726"/>
      <c r="E34" s="226"/>
      <c r="F34" s="256"/>
      <c r="G34" s="203"/>
      <c r="H34" s="165"/>
      <c r="I34" s="256"/>
      <c r="J34" s="471"/>
      <c r="K34" s="776"/>
      <c r="L34" s="776"/>
      <c r="M34" s="776"/>
      <c r="N34" s="776"/>
      <c r="O34" s="336"/>
      <c r="P34" s="348"/>
      <c r="Q34" s="254"/>
    </row>
    <row r="35" spans="1:17" ht="33.950000000000003" customHeight="1" x14ac:dyDescent="0.25">
      <c r="A35" s="46"/>
      <c r="B35" s="150"/>
      <c r="C35" s="725"/>
      <c r="D35" s="726"/>
      <c r="E35" s="226"/>
      <c r="F35" s="256"/>
      <c r="G35" s="203"/>
      <c r="H35" s="165"/>
      <c r="I35" s="256"/>
      <c r="J35" s="471"/>
      <c r="K35" s="776"/>
      <c r="L35" s="776"/>
      <c r="M35" s="776"/>
      <c r="N35" s="776"/>
      <c r="O35" s="336"/>
      <c r="P35" s="348"/>
      <c r="Q35" s="254"/>
    </row>
    <row r="36" spans="1:17" ht="33.950000000000003" customHeight="1" x14ac:dyDescent="0.25">
      <c r="A36" s="46"/>
      <c r="B36" s="150"/>
      <c r="C36" s="725"/>
      <c r="D36" s="726"/>
      <c r="E36" s="226"/>
      <c r="F36" s="256"/>
      <c r="G36" s="203"/>
      <c r="H36" s="165"/>
      <c r="I36" s="256"/>
      <c r="J36" s="471"/>
      <c r="K36" s="776"/>
      <c r="L36" s="776"/>
      <c r="M36" s="776"/>
      <c r="N36" s="776"/>
      <c r="O36" s="336"/>
      <c r="P36" s="348"/>
      <c r="Q36" s="254"/>
    </row>
    <row r="37" spans="1:17" ht="33.950000000000003" customHeight="1" x14ac:dyDescent="0.25">
      <c r="A37" s="46"/>
      <c r="B37" s="150"/>
      <c r="C37" s="725"/>
      <c r="D37" s="726"/>
      <c r="E37" s="226"/>
      <c r="F37" s="256"/>
      <c r="G37" s="203"/>
      <c r="H37" s="165"/>
      <c r="I37" s="256"/>
      <c r="J37" s="471"/>
      <c r="K37" s="776"/>
      <c r="L37" s="776"/>
      <c r="M37" s="776"/>
      <c r="N37" s="776"/>
      <c r="O37" s="336"/>
      <c r="P37" s="348"/>
      <c r="Q37" s="254"/>
    </row>
    <row r="38" spans="1:17" ht="33.950000000000003" customHeight="1" x14ac:dyDescent="0.25">
      <c r="A38" s="46"/>
      <c r="B38" s="150"/>
      <c r="C38" s="725"/>
      <c r="D38" s="726"/>
      <c r="E38" s="226"/>
      <c r="F38" s="256"/>
      <c r="G38" s="203"/>
      <c r="H38" s="165"/>
      <c r="I38" s="256"/>
      <c r="J38" s="471"/>
      <c r="K38" s="776"/>
      <c r="L38" s="776"/>
      <c r="M38" s="776"/>
      <c r="N38" s="776"/>
      <c r="O38" s="336"/>
      <c r="P38" s="348"/>
      <c r="Q38" s="254"/>
    </row>
    <row r="39" spans="1:17" ht="33.950000000000003" customHeight="1" x14ac:dyDescent="0.25">
      <c r="A39" s="46"/>
      <c r="B39" s="150"/>
      <c r="C39" s="725"/>
      <c r="D39" s="726"/>
      <c r="E39" s="226"/>
      <c r="F39" s="256"/>
      <c r="G39" s="203"/>
      <c r="H39" s="165"/>
      <c r="I39" s="256"/>
      <c r="J39" s="471"/>
      <c r="K39" s="776"/>
      <c r="L39" s="776"/>
      <c r="M39" s="776"/>
      <c r="N39" s="776"/>
      <c r="O39" s="336"/>
      <c r="P39" s="348"/>
      <c r="Q39" s="254"/>
    </row>
    <row r="40" spans="1:17" ht="33.950000000000003" customHeight="1" x14ac:dyDescent="0.25">
      <c r="A40" s="46"/>
      <c r="B40" s="150"/>
      <c r="C40" s="725"/>
      <c r="D40" s="726"/>
      <c r="E40" s="226"/>
      <c r="F40" s="256"/>
      <c r="G40" s="203"/>
      <c r="H40" s="165"/>
      <c r="I40" s="256"/>
      <c r="J40" s="471"/>
      <c r="K40" s="776"/>
      <c r="L40" s="776"/>
      <c r="M40" s="776"/>
      <c r="N40" s="776"/>
      <c r="O40" s="336"/>
      <c r="P40" s="348"/>
      <c r="Q40" s="254"/>
    </row>
    <row r="41" spans="1:17" ht="33.950000000000003" customHeight="1" x14ac:dyDescent="0.25">
      <c r="A41" s="46"/>
      <c r="B41" s="150"/>
      <c r="C41" s="725"/>
      <c r="D41" s="726"/>
      <c r="E41" s="226"/>
      <c r="F41" s="256"/>
      <c r="G41" s="203"/>
      <c r="H41" s="165"/>
      <c r="I41" s="256"/>
      <c r="J41" s="471"/>
      <c r="K41" s="776"/>
      <c r="L41" s="776"/>
      <c r="M41" s="776"/>
      <c r="N41" s="776"/>
      <c r="O41" s="336"/>
      <c r="P41" s="348"/>
      <c r="Q41" s="254"/>
    </row>
    <row r="42" spans="1:17" ht="33.950000000000003" customHeight="1" x14ac:dyDescent="0.25">
      <c r="A42" s="46"/>
      <c r="B42" s="150"/>
      <c r="C42" s="725"/>
      <c r="D42" s="726"/>
      <c r="E42" s="226"/>
      <c r="F42" s="256"/>
      <c r="G42" s="203"/>
      <c r="H42" s="165"/>
      <c r="I42" s="256"/>
      <c r="J42" s="471"/>
      <c r="K42" s="776"/>
      <c r="L42" s="776"/>
      <c r="M42" s="776"/>
      <c r="N42" s="776"/>
      <c r="O42" s="336"/>
      <c r="P42" s="348"/>
      <c r="Q42" s="254"/>
    </row>
    <row r="43" spans="1:17" ht="33.950000000000003" customHeight="1" x14ac:dyDescent="0.25">
      <c r="A43" s="46"/>
      <c r="B43" s="150"/>
      <c r="C43" s="725"/>
      <c r="D43" s="726"/>
      <c r="E43" s="226"/>
      <c r="F43" s="256"/>
      <c r="G43" s="203"/>
      <c r="H43" s="165"/>
      <c r="I43" s="256"/>
      <c r="J43" s="471"/>
      <c r="K43" s="776"/>
      <c r="L43" s="776"/>
      <c r="M43" s="776"/>
      <c r="N43" s="776"/>
      <c r="O43" s="336"/>
      <c r="P43" s="348"/>
      <c r="Q43" s="254"/>
    </row>
    <row r="44" spans="1:17" ht="33.950000000000003" customHeight="1" x14ac:dyDescent="0.25">
      <c r="A44" s="46"/>
      <c r="B44" s="150"/>
      <c r="C44" s="725"/>
      <c r="D44" s="726"/>
      <c r="E44" s="226"/>
      <c r="F44" s="256"/>
      <c r="G44" s="203"/>
      <c r="H44" s="165"/>
      <c r="I44" s="256"/>
      <c r="J44" s="471"/>
      <c r="K44" s="776"/>
      <c r="L44" s="776"/>
      <c r="M44" s="776"/>
      <c r="N44" s="776"/>
      <c r="O44" s="336"/>
      <c r="P44" s="348"/>
      <c r="Q44" s="254"/>
    </row>
    <row r="45" spans="1:17" ht="33.950000000000003" customHeight="1" x14ac:dyDescent="0.25">
      <c r="A45" s="46"/>
      <c r="B45" s="150"/>
      <c r="C45" s="725"/>
      <c r="D45" s="726"/>
      <c r="E45" s="226"/>
      <c r="F45" s="256"/>
      <c r="G45" s="203"/>
      <c r="H45" s="165"/>
      <c r="I45" s="256"/>
      <c r="J45" s="471"/>
      <c r="K45" s="776"/>
      <c r="L45" s="776"/>
      <c r="M45" s="776"/>
      <c r="N45" s="776"/>
      <c r="O45" s="336"/>
      <c r="P45" s="348"/>
      <c r="Q45" s="254"/>
    </row>
    <row r="46" spans="1:17" ht="33.950000000000003" customHeight="1" x14ac:dyDescent="0.25">
      <c r="A46" s="46"/>
      <c r="B46" s="150"/>
      <c r="C46" s="725"/>
      <c r="D46" s="726"/>
      <c r="E46" s="226"/>
      <c r="F46" s="256"/>
      <c r="G46" s="203"/>
      <c r="H46" s="165"/>
      <c r="I46" s="256"/>
      <c r="J46" s="471"/>
      <c r="K46" s="776"/>
      <c r="L46" s="776"/>
      <c r="M46" s="776"/>
      <c r="N46" s="776"/>
      <c r="O46" s="336"/>
      <c r="P46" s="348"/>
      <c r="Q46" s="254"/>
    </row>
    <row r="47" spans="1:17" ht="33.950000000000003" customHeight="1" x14ac:dyDescent="0.25">
      <c r="A47" s="46"/>
      <c r="B47" s="150"/>
      <c r="C47" s="725"/>
      <c r="D47" s="726"/>
      <c r="E47" s="226"/>
      <c r="F47" s="256"/>
      <c r="G47" s="203"/>
      <c r="H47" s="165"/>
      <c r="I47" s="256"/>
      <c r="J47" s="471"/>
      <c r="K47" s="776"/>
      <c r="L47" s="776"/>
      <c r="M47" s="776"/>
      <c r="N47" s="776"/>
      <c r="O47" s="336"/>
      <c r="P47" s="348"/>
      <c r="Q47" s="254"/>
    </row>
    <row r="48" spans="1:17" ht="33.950000000000003" customHeight="1" x14ac:dyDescent="0.25">
      <c r="A48" s="46"/>
      <c r="B48" s="150"/>
      <c r="C48" s="725"/>
      <c r="D48" s="726"/>
      <c r="E48" s="226"/>
      <c r="F48" s="256"/>
      <c r="G48" s="203"/>
      <c r="H48" s="165"/>
      <c r="I48" s="256"/>
      <c r="J48" s="471"/>
      <c r="K48" s="776"/>
      <c r="L48" s="776"/>
      <c r="M48" s="776"/>
      <c r="N48" s="776"/>
      <c r="O48" s="336"/>
      <c r="P48" s="348"/>
      <c r="Q48" s="254"/>
    </row>
    <row r="49" spans="1:17" ht="33.950000000000003" customHeight="1" x14ac:dyDescent="0.25">
      <c r="A49" s="46"/>
      <c r="B49" s="150"/>
      <c r="C49" s="725"/>
      <c r="D49" s="726"/>
      <c r="E49" s="226"/>
      <c r="F49" s="256"/>
      <c r="G49" s="203"/>
      <c r="H49" s="165"/>
      <c r="I49" s="256"/>
      <c r="J49" s="471"/>
      <c r="K49" s="776"/>
      <c r="L49" s="776"/>
      <c r="M49" s="776"/>
      <c r="N49" s="776"/>
      <c r="O49" s="336"/>
      <c r="P49" s="348"/>
      <c r="Q49" s="254"/>
    </row>
    <row r="50" spans="1:17" ht="33.950000000000003" customHeight="1" x14ac:dyDescent="0.25">
      <c r="A50" s="46"/>
      <c r="B50" s="150"/>
      <c r="C50" s="725"/>
      <c r="D50" s="726"/>
      <c r="E50" s="226"/>
      <c r="F50" s="256"/>
      <c r="G50" s="203"/>
      <c r="H50" s="165"/>
      <c r="I50" s="256"/>
      <c r="J50" s="471"/>
      <c r="K50" s="776"/>
      <c r="L50" s="776"/>
      <c r="M50" s="776"/>
      <c r="N50" s="776"/>
      <c r="O50" s="336"/>
      <c r="P50" s="348"/>
      <c r="Q50" s="254"/>
    </row>
    <row r="51" spans="1:17" ht="33.950000000000003" customHeight="1" x14ac:dyDescent="0.25">
      <c r="A51" s="46"/>
      <c r="B51" s="150"/>
      <c r="C51" s="725"/>
      <c r="D51" s="726"/>
      <c r="E51" s="226"/>
      <c r="F51" s="256"/>
      <c r="G51" s="203"/>
      <c r="H51" s="165"/>
      <c r="I51" s="256"/>
      <c r="J51" s="471"/>
      <c r="K51" s="776"/>
      <c r="L51" s="776"/>
      <c r="M51" s="776"/>
      <c r="N51" s="776"/>
      <c r="O51" s="336"/>
      <c r="P51" s="348"/>
      <c r="Q51" s="254"/>
    </row>
    <row r="52" spans="1:17" ht="33.950000000000003" customHeight="1" x14ac:dyDescent="0.25">
      <c r="A52" s="46"/>
      <c r="B52" s="150"/>
      <c r="C52" s="725"/>
      <c r="D52" s="726"/>
      <c r="E52" s="226"/>
      <c r="F52" s="256"/>
      <c r="G52" s="203"/>
      <c r="H52" s="165"/>
      <c r="I52" s="256"/>
      <c r="J52" s="471"/>
      <c r="K52" s="776"/>
      <c r="L52" s="776"/>
      <c r="M52" s="776"/>
      <c r="N52" s="776"/>
      <c r="O52" s="336"/>
      <c r="P52" s="348"/>
      <c r="Q52" s="254"/>
    </row>
    <row r="53" spans="1:17" ht="33.950000000000003" customHeight="1" x14ac:dyDescent="0.25">
      <c r="A53" s="46"/>
      <c r="B53" s="150"/>
      <c r="C53" s="725"/>
      <c r="D53" s="726"/>
      <c r="E53" s="226"/>
      <c r="F53" s="256"/>
      <c r="G53" s="203"/>
      <c r="H53" s="165"/>
      <c r="I53" s="256"/>
      <c r="J53" s="471"/>
      <c r="K53" s="776"/>
      <c r="L53" s="776"/>
      <c r="M53" s="776"/>
      <c r="N53" s="776"/>
      <c r="O53" s="336"/>
      <c r="P53" s="348"/>
      <c r="Q53" s="254"/>
    </row>
    <row r="54" spans="1:17" ht="33.950000000000003" customHeight="1" x14ac:dyDescent="0.25">
      <c r="A54" s="46"/>
      <c r="B54" s="150"/>
      <c r="C54" s="725"/>
      <c r="D54" s="726"/>
      <c r="E54" s="226"/>
      <c r="F54" s="256"/>
      <c r="G54" s="203"/>
      <c r="H54" s="165"/>
      <c r="I54" s="256"/>
      <c r="J54" s="471"/>
      <c r="K54" s="776"/>
      <c r="L54" s="776"/>
      <c r="M54" s="776"/>
      <c r="N54" s="776"/>
      <c r="O54" s="336"/>
      <c r="P54" s="348"/>
      <c r="Q54" s="254"/>
    </row>
    <row r="55" spans="1:17" ht="33.950000000000003" customHeight="1" x14ac:dyDescent="0.25">
      <c r="A55" s="46"/>
      <c r="B55" s="150"/>
      <c r="C55" s="725"/>
      <c r="D55" s="726"/>
      <c r="E55" s="226"/>
      <c r="F55" s="256"/>
      <c r="G55" s="203"/>
      <c r="H55" s="165"/>
      <c r="I55" s="256"/>
      <c r="J55" s="471"/>
      <c r="K55" s="776"/>
      <c r="L55" s="776"/>
      <c r="M55" s="776"/>
      <c r="N55" s="776"/>
      <c r="O55" s="336"/>
      <c r="P55" s="348"/>
      <c r="Q55" s="254"/>
    </row>
    <row r="56" spans="1:17" ht="33.950000000000003" customHeight="1" x14ac:dyDescent="0.25">
      <c r="A56" s="46"/>
      <c r="B56" s="150"/>
      <c r="C56" s="725"/>
      <c r="D56" s="726"/>
      <c r="E56" s="226"/>
      <c r="F56" s="256"/>
      <c r="G56" s="203"/>
      <c r="H56" s="165"/>
      <c r="I56" s="256"/>
      <c r="J56" s="471"/>
      <c r="K56" s="776"/>
      <c r="L56" s="776"/>
      <c r="M56" s="776"/>
      <c r="N56" s="776"/>
      <c r="O56" s="336"/>
      <c r="P56" s="348"/>
      <c r="Q56" s="254"/>
    </row>
    <row r="57" spans="1:17" ht="33.950000000000003" customHeight="1" x14ac:dyDescent="0.25">
      <c r="A57" s="46"/>
      <c r="B57" s="150"/>
      <c r="C57" s="725"/>
      <c r="D57" s="726"/>
      <c r="E57" s="226"/>
      <c r="F57" s="256"/>
      <c r="G57" s="203"/>
      <c r="H57" s="165"/>
      <c r="I57" s="256"/>
      <c r="J57" s="471"/>
      <c r="K57" s="776"/>
      <c r="L57" s="776"/>
      <c r="M57" s="776"/>
      <c r="N57" s="776"/>
      <c r="O57" s="336"/>
      <c r="P57" s="348"/>
      <c r="Q57" s="254"/>
    </row>
    <row r="58" spans="1:17" ht="33.950000000000003" customHeight="1" x14ac:dyDescent="0.25">
      <c r="A58" s="46"/>
      <c r="B58" s="150"/>
      <c r="C58" s="725"/>
      <c r="D58" s="726"/>
      <c r="E58" s="226"/>
      <c r="F58" s="256"/>
      <c r="G58" s="203"/>
      <c r="H58" s="165"/>
      <c r="I58" s="256"/>
      <c r="J58" s="471"/>
      <c r="K58" s="776"/>
      <c r="L58" s="776"/>
      <c r="M58" s="776"/>
      <c r="N58" s="776"/>
      <c r="O58" s="336"/>
      <c r="P58" s="348"/>
      <c r="Q58" s="254"/>
    </row>
    <row r="59" spans="1:17" ht="33.950000000000003" customHeight="1" x14ac:dyDescent="0.25">
      <c r="A59" s="46"/>
      <c r="B59" s="150"/>
      <c r="C59" s="725"/>
      <c r="D59" s="726"/>
      <c r="E59" s="226"/>
      <c r="F59" s="256"/>
      <c r="G59" s="203"/>
      <c r="H59" s="165"/>
      <c r="I59" s="256"/>
      <c r="J59" s="471"/>
      <c r="K59" s="776"/>
      <c r="L59" s="776"/>
      <c r="M59" s="776"/>
      <c r="N59" s="776"/>
      <c r="O59" s="336"/>
      <c r="P59" s="348"/>
      <c r="Q59" s="254"/>
    </row>
    <row r="60" spans="1:17" ht="33.950000000000003" customHeight="1" x14ac:dyDescent="0.25">
      <c r="A60" s="46"/>
      <c r="B60" s="150"/>
      <c r="C60" s="725"/>
      <c r="D60" s="726"/>
      <c r="E60" s="226"/>
      <c r="F60" s="256"/>
      <c r="G60" s="203"/>
      <c r="H60" s="165"/>
      <c r="I60" s="256"/>
      <c r="J60" s="471"/>
      <c r="K60" s="776"/>
      <c r="L60" s="776"/>
      <c r="M60" s="776"/>
      <c r="N60" s="776"/>
      <c r="O60" s="336"/>
      <c r="P60" s="348"/>
      <c r="Q60" s="254"/>
    </row>
    <row r="61" spans="1:17" ht="33.950000000000003" customHeight="1" x14ac:dyDescent="0.25">
      <c r="A61" s="46"/>
      <c r="B61" s="150"/>
      <c r="C61" s="725"/>
      <c r="D61" s="726"/>
      <c r="E61" s="226"/>
      <c r="F61" s="256"/>
      <c r="G61" s="203"/>
      <c r="H61" s="165"/>
      <c r="I61" s="256"/>
      <c r="J61" s="471"/>
      <c r="K61" s="776"/>
      <c r="L61" s="776"/>
      <c r="M61" s="776"/>
      <c r="N61" s="776"/>
      <c r="O61" s="336"/>
      <c r="P61" s="348"/>
      <c r="Q61" s="254"/>
    </row>
    <row r="62" spans="1:17" ht="33.950000000000003" customHeight="1" x14ac:dyDescent="0.25">
      <c r="A62" s="46"/>
      <c r="B62" s="150"/>
      <c r="C62" s="725"/>
      <c r="D62" s="726"/>
      <c r="E62" s="226"/>
      <c r="F62" s="256"/>
      <c r="G62" s="203"/>
      <c r="H62" s="165"/>
      <c r="I62" s="256"/>
      <c r="J62" s="471"/>
      <c r="K62" s="776"/>
      <c r="L62" s="776"/>
      <c r="M62" s="776"/>
      <c r="N62" s="776"/>
      <c r="O62" s="336"/>
      <c r="P62" s="348"/>
      <c r="Q62" s="254"/>
    </row>
    <row r="63" spans="1:17" ht="33.950000000000003" customHeight="1" x14ac:dyDescent="0.25">
      <c r="A63" s="46"/>
      <c r="B63" s="150"/>
      <c r="C63" s="725"/>
      <c r="D63" s="726"/>
      <c r="E63" s="226"/>
      <c r="F63" s="256"/>
      <c r="G63" s="203"/>
      <c r="H63" s="165"/>
      <c r="I63" s="256"/>
      <c r="J63" s="471"/>
      <c r="K63" s="776"/>
      <c r="L63" s="776"/>
      <c r="M63" s="776"/>
      <c r="N63" s="776"/>
      <c r="O63" s="336"/>
      <c r="P63" s="348"/>
      <c r="Q63" s="254"/>
    </row>
    <row r="64" spans="1:17" ht="33.950000000000003" customHeight="1" x14ac:dyDescent="0.25">
      <c r="A64" s="46"/>
      <c r="B64" s="150"/>
      <c r="C64" s="725"/>
      <c r="D64" s="726"/>
      <c r="E64" s="226"/>
      <c r="F64" s="256"/>
      <c r="G64" s="203"/>
      <c r="H64" s="165"/>
      <c r="I64" s="256"/>
      <c r="J64" s="471"/>
      <c r="K64" s="776"/>
      <c r="L64" s="776"/>
      <c r="M64" s="776"/>
      <c r="N64" s="776"/>
      <c r="O64" s="336"/>
      <c r="P64" s="348"/>
      <c r="Q64" s="254"/>
    </row>
    <row r="65" spans="1:17" ht="33.950000000000003" customHeight="1" x14ac:dyDescent="0.25">
      <c r="A65" s="46"/>
      <c r="B65" s="150"/>
      <c r="C65" s="725"/>
      <c r="D65" s="726"/>
      <c r="E65" s="226"/>
      <c r="F65" s="256"/>
      <c r="G65" s="203"/>
      <c r="H65" s="165"/>
      <c r="I65" s="256"/>
      <c r="J65" s="471"/>
      <c r="K65" s="776"/>
      <c r="L65" s="776"/>
      <c r="M65" s="776"/>
      <c r="N65" s="776"/>
      <c r="O65" s="336"/>
      <c r="P65" s="348"/>
      <c r="Q65" s="254"/>
    </row>
    <row r="66" spans="1:17" ht="33.950000000000003" customHeight="1" x14ac:dyDescent="0.25">
      <c r="A66" s="46"/>
      <c r="B66" s="150"/>
      <c r="C66" s="725"/>
      <c r="D66" s="726"/>
      <c r="E66" s="226"/>
      <c r="F66" s="256"/>
      <c r="G66" s="203"/>
      <c r="H66" s="165"/>
      <c r="I66" s="256"/>
      <c r="J66" s="471"/>
      <c r="K66" s="776"/>
      <c r="L66" s="776"/>
      <c r="M66" s="776"/>
      <c r="N66" s="776"/>
      <c r="O66" s="336"/>
      <c r="P66" s="348"/>
      <c r="Q66" s="254"/>
    </row>
    <row r="67" spans="1:17" ht="33.950000000000003" customHeight="1" x14ac:dyDescent="0.25">
      <c r="A67" s="46"/>
      <c r="B67" s="150"/>
      <c r="C67" s="725"/>
      <c r="D67" s="726"/>
      <c r="E67" s="226"/>
      <c r="F67" s="256"/>
      <c r="G67" s="203"/>
      <c r="H67" s="165"/>
      <c r="I67" s="256"/>
      <c r="J67" s="471"/>
      <c r="K67" s="776"/>
      <c r="L67" s="776"/>
      <c r="M67" s="776"/>
      <c r="N67" s="776"/>
      <c r="O67" s="336"/>
      <c r="P67" s="348"/>
      <c r="Q67" s="254"/>
    </row>
    <row r="68" spans="1:17" ht="33.950000000000003" customHeight="1" x14ac:dyDescent="0.25">
      <c r="A68" s="46"/>
      <c r="B68" s="150"/>
      <c r="C68" s="725"/>
      <c r="D68" s="726"/>
      <c r="E68" s="226"/>
      <c r="F68" s="256"/>
      <c r="G68" s="203"/>
      <c r="H68" s="165"/>
      <c r="I68" s="256"/>
      <c r="J68" s="471"/>
      <c r="K68" s="776"/>
      <c r="L68" s="776"/>
      <c r="M68" s="776"/>
      <c r="N68" s="776"/>
      <c r="O68" s="336"/>
      <c r="P68" s="348"/>
      <c r="Q68" s="254"/>
    </row>
    <row r="69" spans="1:17" ht="33.950000000000003" customHeight="1" x14ac:dyDescent="0.25">
      <c r="A69" s="46"/>
      <c r="B69" s="150"/>
      <c r="C69" s="725"/>
      <c r="D69" s="726"/>
      <c r="E69" s="226"/>
      <c r="F69" s="256"/>
      <c r="G69" s="203"/>
      <c r="H69" s="165"/>
      <c r="I69" s="256"/>
      <c r="J69" s="471"/>
      <c r="K69" s="776"/>
      <c r="L69" s="776"/>
      <c r="M69" s="776"/>
      <c r="N69" s="776"/>
      <c r="O69" s="336"/>
      <c r="P69" s="348"/>
      <c r="Q69" s="254"/>
    </row>
    <row r="70" spans="1:17" ht="33.950000000000003" customHeight="1" x14ac:dyDescent="0.25">
      <c r="A70" s="46"/>
      <c r="B70" s="150"/>
      <c r="C70" s="725"/>
      <c r="D70" s="726"/>
      <c r="E70" s="226"/>
      <c r="F70" s="256"/>
      <c r="G70" s="203"/>
      <c r="H70" s="165"/>
      <c r="I70" s="256"/>
      <c r="J70" s="471"/>
      <c r="K70" s="776"/>
      <c r="L70" s="776"/>
      <c r="M70" s="776"/>
      <c r="N70" s="776"/>
      <c r="O70" s="336"/>
      <c r="P70" s="348"/>
      <c r="Q70" s="254"/>
    </row>
    <row r="71" spans="1:17" ht="33.950000000000003" customHeight="1" x14ac:dyDescent="0.25">
      <c r="A71" s="46"/>
      <c r="B71" s="150"/>
      <c r="C71" s="725"/>
      <c r="D71" s="726"/>
      <c r="E71" s="226"/>
      <c r="F71" s="256"/>
      <c r="G71" s="203"/>
      <c r="H71" s="165"/>
      <c r="I71" s="256"/>
      <c r="J71" s="471"/>
      <c r="K71" s="776"/>
      <c r="L71" s="776"/>
      <c r="M71" s="776"/>
      <c r="N71" s="776"/>
      <c r="O71" s="336"/>
      <c r="P71" s="348"/>
      <c r="Q71" s="254"/>
    </row>
    <row r="72" spans="1:17" ht="33.950000000000003" customHeight="1" x14ac:dyDescent="0.25">
      <c r="A72" s="46"/>
      <c r="B72" s="150"/>
      <c r="C72" s="725"/>
      <c r="D72" s="726"/>
      <c r="E72" s="226"/>
      <c r="F72" s="256"/>
      <c r="G72" s="203"/>
      <c r="H72" s="165"/>
      <c r="I72" s="256"/>
      <c r="J72" s="471"/>
      <c r="K72" s="776"/>
      <c r="L72" s="776"/>
      <c r="M72" s="776"/>
      <c r="N72" s="776"/>
      <c r="O72" s="336"/>
      <c r="P72" s="348"/>
      <c r="Q72" s="254"/>
    </row>
    <row r="73" spans="1:17" ht="33.950000000000003" customHeight="1" x14ac:dyDescent="0.25">
      <c r="A73" s="46"/>
      <c r="B73" s="150"/>
      <c r="C73" s="725"/>
      <c r="D73" s="726"/>
      <c r="E73" s="226"/>
      <c r="F73" s="256"/>
      <c r="G73" s="203"/>
      <c r="H73" s="165"/>
      <c r="I73" s="256"/>
      <c r="J73" s="471"/>
      <c r="K73" s="776"/>
      <c r="L73" s="776"/>
      <c r="M73" s="776"/>
      <c r="N73" s="776"/>
      <c r="O73" s="336"/>
      <c r="P73" s="348"/>
      <c r="Q73" s="254"/>
    </row>
    <row r="74" spans="1:17" ht="33.950000000000003" customHeight="1" x14ac:dyDescent="0.25">
      <c r="A74" s="46"/>
      <c r="B74" s="150"/>
      <c r="C74" s="725"/>
      <c r="D74" s="726"/>
      <c r="E74" s="226"/>
      <c r="F74" s="256"/>
      <c r="G74" s="203"/>
      <c r="H74" s="165"/>
      <c r="I74" s="256"/>
      <c r="J74" s="471"/>
      <c r="K74" s="776"/>
      <c r="L74" s="776"/>
      <c r="M74" s="776"/>
      <c r="N74" s="776"/>
      <c r="O74" s="336"/>
      <c r="P74" s="348"/>
      <c r="Q74" s="254"/>
    </row>
    <row r="75" spans="1:17" ht="33.950000000000003" customHeight="1" x14ac:dyDescent="0.25">
      <c r="A75" s="46"/>
      <c r="B75" s="150"/>
      <c r="C75" s="725"/>
      <c r="D75" s="726"/>
      <c r="E75" s="226"/>
      <c r="F75" s="256"/>
      <c r="G75" s="203"/>
      <c r="H75" s="165"/>
      <c r="I75" s="256"/>
      <c r="J75" s="471"/>
      <c r="K75" s="776"/>
      <c r="L75" s="776"/>
      <c r="M75" s="776"/>
      <c r="N75" s="776"/>
      <c r="O75" s="336"/>
      <c r="P75" s="348"/>
      <c r="Q75" s="254"/>
    </row>
    <row r="76" spans="1:17" ht="33.950000000000003" customHeight="1" x14ac:dyDescent="0.25">
      <c r="A76" s="46"/>
      <c r="B76" s="150"/>
      <c r="C76" s="725"/>
      <c r="D76" s="726"/>
      <c r="E76" s="226"/>
      <c r="F76" s="256"/>
      <c r="G76" s="203"/>
      <c r="H76" s="165"/>
      <c r="I76" s="256"/>
      <c r="J76" s="471"/>
      <c r="K76" s="776"/>
      <c r="L76" s="776"/>
      <c r="M76" s="776"/>
      <c r="N76" s="776"/>
      <c r="O76" s="336"/>
      <c r="P76" s="348"/>
      <c r="Q76" s="254"/>
    </row>
    <row r="77" spans="1:17" ht="33.950000000000003" customHeight="1" x14ac:dyDescent="0.25">
      <c r="A77" s="46"/>
      <c r="B77" s="150"/>
      <c r="C77" s="725"/>
      <c r="D77" s="726"/>
      <c r="E77" s="226"/>
      <c r="F77" s="256"/>
      <c r="G77" s="203"/>
      <c r="H77" s="165"/>
      <c r="I77" s="256"/>
      <c r="J77" s="471"/>
      <c r="K77" s="776"/>
      <c r="L77" s="776"/>
      <c r="M77" s="776"/>
      <c r="N77" s="776"/>
      <c r="O77" s="336"/>
      <c r="P77" s="348"/>
      <c r="Q77" s="254"/>
    </row>
    <row r="78" spans="1:17" ht="33.950000000000003" customHeight="1" x14ac:dyDescent="0.25">
      <c r="A78" s="46"/>
      <c r="B78" s="150"/>
      <c r="C78" s="725"/>
      <c r="D78" s="726"/>
      <c r="E78" s="226"/>
      <c r="F78" s="256"/>
      <c r="G78" s="203"/>
      <c r="H78" s="165"/>
      <c r="I78" s="256"/>
      <c r="J78" s="471"/>
      <c r="K78" s="776"/>
      <c r="L78" s="776"/>
      <c r="M78" s="776"/>
      <c r="N78" s="776"/>
      <c r="O78" s="336"/>
      <c r="P78" s="348"/>
      <c r="Q78" s="254"/>
    </row>
    <row r="79" spans="1:17" ht="33.950000000000003" customHeight="1" x14ac:dyDescent="0.25">
      <c r="A79" s="46"/>
      <c r="B79" s="150"/>
      <c r="C79" s="725"/>
      <c r="D79" s="726"/>
      <c r="E79" s="226"/>
      <c r="F79" s="256"/>
      <c r="G79" s="203"/>
      <c r="H79" s="165"/>
      <c r="I79" s="256"/>
      <c r="J79" s="471"/>
      <c r="K79" s="776"/>
      <c r="L79" s="776"/>
      <c r="M79" s="776"/>
      <c r="N79" s="776"/>
      <c r="O79" s="336"/>
      <c r="P79" s="348"/>
      <c r="Q79" s="254"/>
    </row>
    <row r="80" spans="1:17" ht="33.950000000000003" customHeight="1" x14ac:dyDescent="0.25">
      <c r="A80" s="46"/>
      <c r="B80" s="150"/>
      <c r="C80" s="725"/>
      <c r="D80" s="726"/>
      <c r="E80" s="226"/>
      <c r="F80" s="256"/>
      <c r="G80" s="203"/>
      <c r="H80" s="165"/>
      <c r="I80" s="256"/>
      <c r="J80" s="471"/>
      <c r="K80" s="776"/>
      <c r="L80" s="776"/>
      <c r="M80" s="776"/>
      <c r="N80" s="776"/>
      <c r="O80" s="336"/>
      <c r="P80" s="348"/>
      <c r="Q80" s="254"/>
    </row>
    <row r="81" spans="1:17" ht="33.950000000000003" customHeight="1" x14ac:dyDescent="0.25">
      <c r="A81" s="46"/>
      <c r="B81" s="150"/>
      <c r="C81" s="725"/>
      <c r="D81" s="726"/>
      <c r="E81" s="226"/>
      <c r="F81" s="256"/>
      <c r="G81" s="203"/>
      <c r="H81" s="165"/>
      <c r="I81" s="256"/>
      <c r="J81" s="471"/>
      <c r="K81" s="776"/>
      <c r="L81" s="776"/>
      <c r="M81" s="776"/>
      <c r="N81" s="776"/>
      <c r="O81" s="336"/>
      <c r="P81" s="348"/>
      <c r="Q81" s="254"/>
    </row>
    <row r="82" spans="1:17" ht="33.950000000000003" customHeight="1" x14ac:dyDescent="0.25">
      <c r="A82" s="46"/>
      <c r="B82" s="150"/>
      <c r="C82" s="725"/>
      <c r="D82" s="726"/>
      <c r="E82" s="226"/>
      <c r="F82" s="256"/>
      <c r="G82" s="203"/>
      <c r="H82" s="165"/>
      <c r="I82" s="256"/>
      <c r="J82" s="471"/>
      <c r="K82" s="776"/>
      <c r="L82" s="776"/>
      <c r="M82" s="776"/>
      <c r="N82" s="776"/>
      <c r="O82" s="336"/>
      <c r="P82" s="348"/>
      <c r="Q82" s="254"/>
    </row>
    <row r="83" spans="1:17" ht="33.950000000000003" customHeight="1" x14ac:dyDescent="0.25">
      <c r="A83" s="46"/>
      <c r="B83" s="150"/>
      <c r="C83" s="725"/>
      <c r="D83" s="726"/>
      <c r="E83" s="226"/>
      <c r="F83" s="256"/>
      <c r="G83" s="203"/>
      <c r="H83" s="165"/>
      <c r="I83" s="256"/>
      <c r="J83" s="471"/>
      <c r="K83" s="776"/>
      <c r="L83" s="776"/>
      <c r="M83" s="776"/>
      <c r="N83" s="776"/>
      <c r="O83" s="336"/>
      <c r="P83" s="348"/>
      <c r="Q83" s="254"/>
    </row>
    <row r="84" spans="1:17" ht="33.950000000000003" customHeight="1" x14ac:dyDescent="0.25">
      <c r="A84" s="46"/>
      <c r="B84" s="150"/>
      <c r="C84" s="725"/>
      <c r="D84" s="726"/>
      <c r="E84" s="226"/>
      <c r="F84" s="256"/>
      <c r="G84" s="203"/>
      <c r="H84" s="165"/>
      <c r="I84" s="256"/>
      <c r="J84" s="471"/>
      <c r="K84" s="776"/>
      <c r="L84" s="776"/>
      <c r="M84" s="776"/>
      <c r="N84" s="776"/>
      <c r="O84" s="336"/>
      <c r="P84" s="348"/>
      <c r="Q84" s="254"/>
    </row>
    <row r="85" spans="1:17" ht="33.950000000000003" customHeight="1" x14ac:dyDescent="0.25">
      <c r="A85" s="46"/>
      <c r="B85" s="150"/>
      <c r="C85" s="725"/>
      <c r="D85" s="726"/>
      <c r="E85" s="226"/>
      <c r="F85" s="256"/>
      <c r="G85" s="203"/>
      <c r="H85" s="165"/>
      <c r="I85" s="256"/>
      <c r="J85" s="471"/>
      <c r="K85" s="776"/>
      <c r="L85" s="776"/>
      <c r="M85" s="776"/>
      <c r="N85" s="776"/>
      <c r="O85" s="336"/>
      <c r="P85" s="348"/>
      <c r="Q85" s="254"/>
    </row>
    <row r="86" spans="1:17" ht="33.950000000000003" customHeight="1" x14ac:dyDescent="0.25">
      <c r="A86" s="46"/>
      <c r="B86" s="150"/>
      <c r="C86" s="725"/>
      <c r="D86" s="726"/>
      <c r="E86" s="226"/>
      <c r="F86" s="256"/>
      <c r="G86" s="203"/>
      <c r="H86" s="165"/>
      <c r="I86" s="256"/>
      <c r="J86" s="471"/>
      <c r="K86" s="776"/>
      <c r="L86" s="776"/>
      <c r="M86" s="776"/>
      <c r="N86" s="776"/>
      <c r="O86" s="336"/>
      <c r="P86" s="348"/>
      <c r="Q86" s="254"/>
    </row>
    <row r="87" spans="1:17" ht="33.950000000000003" customHeight="1" x14ac:dyDescent="0.25">
      <c r="A87" s="46"/>
      <c r="B87" s="150"/>
      <c r="C87" s="725"/>
      <c r="D87" s="726"/>
      <c r="E87" s="226"/>
      <c r="F87" s="256"/>
      <c r="G87" s="203"/>
      <c r="H87" s="165"/>
      <c r="I87" s="256"/>
      <c r="J87" s="471"/>
      <c r="K87" s="776"/>
      <c r="L87" s="776"/>
      <c r="M87" s="776"/>
      <c r="N87" s="776"/>
      <c r="O87" s="336"/>
      <c r="P87" s="348"/>
      <c r="Q87" s="254"/>
    </row>
    <row r="88" spans="1:17" ht="33.950000000000003" customHeight="1" x14ac:dyDescent="0.25">
      <c r="A88" s="46"/>
      <c r="B88" s="150"/>
      <c r="C88" s="725"/>
      <c r="D88" s="726"/>
      <c r="E88" s="226"/>
      <c r="F88" s="256"/>
      <c r="G88" s="203"/>
      <c r="H88" s="165"/>
      <c r="I88" s="256"/>
      <c r="J88" s="471"/>
      <c r="K88" s="776"/>
      <c r="L88" s="776"/>
      <c r="M88" s="776"/>
      <c r="N88" s="776"/>
      <c r="O88" s="336"/>
      <c r="P88" s="348"/>
      <c r="Q88" s="254"/>
    </row>
    <row r="89" spans="1:17" ht="33.950000000000003" customHeight="1" x14ac:dyDescent="0.25">
      <c r="A89" s="46"/>
      <c r="B89" s="150"/>
      <c r="C89" s="725"/>
      <c r="D89" s="726"/>
      <c r="E89" s="226"/>
      <c r="F89" s="256"/>
      <c r="G89" s="203"/>
      <c r="H89" s="165"/>
      <c r="I89" s="256"/>
      <c r="J89" s="471"/>
      <c r="K89" s="776"/>
      <c r="L89" s="776"/>
      <c r="M89" s="776"/>
      <c r="N89" s="776"/>
      <c r="O89" s="336"/>
      <c r="P89" s="348"/>
      <c r="Q89" s="254"/>
    </row>
    <row r="90" spans="1:17" ht="33.950000000000003" customHeight="1" x14ac:dyDescent="0.25">
      <c r="A90" s="46"/>
      <c r="B90" s="150"/>
      <c r="C90" s="725"/>
      <c r="D90" s="726"/>
      <c r="E90" s="226"/>
      <c r="F90" s="256"/>
      <c r="G90" s="203"/>
      <c r="H90" s="165"/>
      <c r="I90" s="256"/>
      <c r="J90" s="471"/>
      <c r="K90" s="776"/>
      <c r="L90" s="776"/>
      <c r="M90" s="776"/>
      <c r="N90" s="776"/>
      <c r="O90" s="336"/>
      <c r="P90" s="348"/>
      <c r="Q90" s="254"/>
    </row>
    <row r="91" spans="1:17" ht="33.950000000000003" customHeight="1" x14ac:dyDescent="0.25">
      <c r="A91" s="46"/>
      <c r="B91" s="150"/>
      <c r="C91" s="725"/>
      <c r="D91" s="726"/>
      <c r="E91" s="226"/>
      <c r="F91" s="256"/>
      <c r="G91" s="203"/>
      <c r="H91" s="165"/>
      <c r="I91" s="256"/>
      <c r="J91" s="471"/>
      <c r="K91" s="776"/>
      <c r="L91" s="776"/>
      <c r="M91" s="776"/>
      <c r="N91" s="776"/>
      <c r="O91" s="336"/>
      <c r="P91" s="348"/>
      <c r="Q91" s="254"/>
    </row>
    <row r="92" spans="1:17" ht="33.950000000000003" customHeight="1" x14ac:dyDescent="0.25">
      <c r="A92" s="46"/>
      <c r="B92" s="150"/>
      <c r="C92" s="725"/>
      <c r="D92" s="726"/>
      <c r="E92" s="226"/>
      <c r="F92" s="256"/>
      <c r="G92" s="203"/>
      <c r="H92" s="165"/>
      <c r="I92" s="256"/>
      <c r="J92" s="471"/>
      <c r="K92" s="776"/>
      <c r="L92" s="776"/>
      <c r="M92" s="776"/>
      <c r="N92" s="776"/>
      <c r="O92" s="336"/>
      <c r="P92" s="348"/>
      <c r="Q92" s="254"/>
    </row>
    <row r="93" spans="1:17" ht="33.950000000000003" customHeight="1" x14ac:dyDescent="0.25">
      <c r="A93" s="46"/>
      <c r="B93" s="150"/>
      <c r="C93" s="725"/>
      <c r="D93" s="726"/>
      <c r="E93" s="226"/>
      <c r="F93" s="256"/>
      <c r="G93" s="203"/>
      <c r="H93" s="165"/>
      <c r="I93" s="256"/>
      <c r="J93" s="471"/>
      <c r="K93" s="776"/>
      <c r="L93" s="776"/>
      <c r="M93" s="776"/>
      <c r="N93" s="776"/>
      <c r="O93" s="336"/>
      <c r="P93" s="348"/>
      <c r="Q93" s="254"/>
    </row>
    <row r="94" spans="1:17" ht="33.950000000000003" customHeight="1" x14ac:dyDescent="0.25">
      <c r="A94" s="46"/>
      <c r="B94" s="150"/>
      <c r="C94" s="725"/>
      <c r="D94" s="726"/>
      <c r="E94" s="226"/>
      <c r="F94" s="256"/>
      <c r="G94" s="203"/>
      <c r="H94" s="165"/>
      <c r="I94" s="256"/>
      <c r="J94" s="471"/>
      <c r="K94" s="776"/>
      <c r="L94" s="776"/>
      <c r="M94" s="776"/>
      <c r="N94" s="776"/>
      <c r="O94" s="336"/>
      <c r="P94" s="348"/>
      <c r="Q94" s="254"/>
    </row>
    <row r="95" spans="1:17" ht="33.950000000000003" customHeight="1" x14ac:dyDescent="0.25">
      <c r="A95" s="46"/>
      <c r="B95" s="150"/>
      <c r="C95" s="725"/>
      <c r="D95" s="726"/>
      <c r="E95" s="226"/>
      <c r="F95" s="256"/>
      <c r="G95" s="203"/>
      <c r="H95" s="165"/>
      <c r="I95" s="256"/>
      <c r="J95" s="471"/>
      <c r="K95" s="776"/>
      <c r="L95" s="776"/>
      <c r="M95" s="776"/>
      <c r="N95" s="776"/>
      <c r="O95" s="336"/>
      <c r="P95" s="348"/>
      <c r="Q95" s="254"/>
    </row>
    <row r="96" spans="1:17" ht="33.950000000000003" customHeight="1" x14ac:dyDescent="0.25">
      <c r="A96" s="46"/>
      <c r="B96" s="150"/>
      <c r="C96" s="725"/>
      <c r="D96" s="726"/>
      <c r="E96" s="226"/>
      <c r="F96" s="256"/>
      <c r="G96" s="203"/>
      <c r="H96" s="165"/>
      <c r="I96" s="256"/>
      <c r="J96" s="471"/>
      <c r="K96" s="776"/>
      <c r="L96" s="776"/>
      <c r="M96" s="776"/>
      <c r="N96" s="776"/>
      <c r="O96" s="336"/>
      <c r="P96" s="348"/>
      <c r="Q96" s="254"/>
    </row>
    <row r="97" spans="1:17" ht="33.950000000000003" customHeight="1" x14ac:dyDescent="0.25">
      <c r="A97" s="46"/>
      <c r="B97" s="150"/>
      <c r="C97" s="725"/>
      <c r="D97" s="726"/>
      <c r="E97" s="226"/>
      <c r="F97" s="256"/>
      <c r="G97" s="203"/>
      <c r="H97" s="165"/>
      <c r="I97" s="256"/>
      <c r="J97" s="471"/>
      <c r="K97" s="776"/>
      <c r="L97" s="776"/>
      <c r="M97" s="776"/>
      <c r="N97" s="776"/>
      <c r="O97" s="336"/>
      <c r="P97" s="348"/>
      <c r="Q97" s="254"/>
    </row>
    <row r="98" spans="1:17" ht="33.950000000000003" customHeight="1" x14ac:dyDescent="0.25">
      <c r="A98" s="46"/>
      <c r="B98" s="150"/>
      <c r="C98" s="725"/>
      <c r="D98" s="726"/>
      <c r="E98" s="226"/>
      <c r="F98" s="256"/>
      <c r="G98" s="203"/>
      <c r="H98" s="165"/>
      <c r="I98" s="256"/>
      <c r="J98" s="471"/>
      <c r="K98" s="776"/>
      <c r="L98" s="776"/>
      <c r="M98" s="776"/>
      <c r="N98" s="776"/>
      <c r="O98" s="336"/>
      <c r="P98" s="348"/>
      <c r="Q98" s="254"/>
    </row>
    <row r="99" spans="1:17" ht="33.950000000000003" customHeight="1" x14ac:dyDescent="0.25">
      <c r="A99" s="46"/>
      <c r="B99" s="150"/>
      <c r="C99" s="725"/>
      <c r="D99" s="726"/>
      <c r="E99" s="226"/>
      <c r="F99" s="256"/>
      <c r="G99" s="203"/>
      <c r="H99" s="165"/>
      <c r="I99" s="256"/>
      <c r="J99" s="471"/>
      <c r="K99" s="776"/>
      <c r="L99" s="776"/>
      <c r="M99" s="776"/>
      <c r="N99" s="776"/>
      <c r="O99" s="336"/>
      <c r="P99" s="348"/>
      <c r="Q99" s="254"/>
    </row>
    <row r="100" spans="1:17" ht="33.950000000000003" customHeight="1" x14ac:dyDescent="0.25">
      <c r="A100" s="46"/>
      <c r="B100" s="150"/>
      <c r="C100" s="725"/>
      <c r="D100" s="726"/>
      <c r="E100" s="226"/>
      <c r="F100" s="256"/>
      <c r="G100" s="203"/>
      <c r="H100" s="165"/>
      <c r="I100" s="256"/>
      <c r="J100" s="471"/>
      <c r="K100" s="776"/>
      <c r="L100" s="776"/>
      <c r="M100" s="776"/>
      <c r="N100" s="776"/>
      <c r="O100" s="336"/>
      <c r="P100" s="348"/>
      <c r="Q100" s="254"/>
    </row>
    <row r="101" spans="1:17" ht="33.950000000000003" customHeight="1" x14ac:dyDescent="0.25">
      <c r="A101" s="46"/>
      <c r="B101" s="150"/>
      <c r="C101" s="725"/>
      <c r="D101" s="726"/>
      <c r="E101" s="226"/>
      <c r="F101" s="256"/>
      <c r="G101" s="203"/>
      <c r="H101" s="165"/>
      <c r="I101" s="256"/>
      <c r="J101" s="471"/>
      <c r="K101" s="776"/>
      <c r="L101" s="776"/>
      <c r="M101" s="776"/>
      <c r="N101" s="776"/>
      <c r="O101" s="336"/>
      <c r="P101" s="348"/>
      <c r="Q101" s="254"/>
    </row>
    <row r="102" spans="1:17" ht="33.950000000000003" customHeight="1" x14ac:dyDescent="0.25">
      <c r="A102" s="46"/>
      <c r="B102" s="150"/>
      <c r="C102" s="725"/>
      <c r="D102" s="726"/>
      <c r="E102" s="226"/>
      <c r="F102" s="256"/>
      <c r="G102" s="203"/>
      <c r="H102" s="165"/>
      <c r="I102" s="256"/>
      <c r="J102" s="471"/>
      <c r="K102" s="776"/>
      <c r="L102" s="776"/>
      <c r="M102" s="776"/>
      <c r="N102" s="776"/>
      <c r="O102" s="336"/>
      <c r="P102" s="348"/>
      <c r="Q102" s="254"/>
    </row>
    <row r="103" spans="1:17" ht="33.950000000000003" customHeight="1" x14ac:dyDescent="0.25">
      <c r="A103" s="46"/>
      <c r="B103" s="150"/>
      <c r="C103" s="725"/>
      <c r="D103" s="726"/>
      <c r="E103" s="226"/>
      <c r="F103" s="256"/>
      <c r="G103" s="203"/>
      <c r="H103" s="165"/>
      <c r="I103" s="256"/>
      <c r="J103" s="471"/>
      <c r="K103" s="776"/>
      <c r="L103" s="776"/>
      <c r="M103" s="776"/>
      <c r="N103" s="776"/>
      <c r="O103" s="336"/>
      <c r="P103" s="348"/>
      <c r="Q103" s="254"/>
    </row>
    <row r="104" spans="1:17" ht="33.950000000000003" customHeight="1" x14ac:dyDescent="0.25">
      <c r="A104" s="46"/>
      <c r="B104" s="150"/>
      <c r="C104" s="725"/>
      <c r="D104" s="726"/>
      <c r="E104" s="226"/>
      <c r="F104" s="256"/>
      <c r="G104" s="203"/>
      <c r="H104" s="165"/>
      <c r="I104" s="256"/>
      <c r="J104" s="471"/>
      <c r="K104" s="776"/>
      <c r="L104" s="776"/>
      <c r="M104" s="776"/>
      <c r="N104" s="776"/>
      <c r="O104" s="336"/>
      <c r="P104" s="348"/>
      <c r="Q104" s="254"/>
    </row>
    <row r="105" spans="1:17" ht="33.950000000000003" customHeight="1" x14ac:dyDescent="0.25">
      <c r="A105" s="46"/>
      <c r="B105" s="150"/>
      <c r="C105" s="725"/>
      <c r="D105" s="726"/>
      <c r="E105" s="226"/>
      <c r="F105" s="256"/>
      <c r="G105" s="203"/>
      <c r="H105" s="165"/>
      <c r="I105" s="256"/>
      <c r="J105" s="471"/>
      <c r="K105" s="776"/>
      <c r="L105" s="776"/>
      <c r="M105" s="776"/>
      <c r="N105" s="776"/>
      <c r="O105" s="336"/>
      <c r="P105" s="348"/>
      <c r="Q105" s="254"/>
    </row>
    <row r="106" spans="1:17" ht="33.950000000000003" customHeight="1" x14ac:dyDescent="0.25">
      <c r="A106" s="46"/>
      <c r="B106" s="150"/>
      <c r="C106" s="725"/>
      <c r="D106" s="726"/>
      <c r="E106" s="226"/>
      <c r="F106" s="256"/>
      <c r="G106" s="203"/>
      <c r="H106" s="165"/>
      <c r="I106" s="256"/>
      <c r="J106" s="471"/>
      <c r="K106" s="776"/>
      <c r="L106" s="776"/>
      <c r="M106" s="776"/>
      <c r="N106" s="776"/>
      <c r="O106" s="336"/>
      <c r="P106" s="348"/>
      <c r="Q106" s="254"/>
    </row>
    <row r="107" spans="1:17" ht="33.950000000000003" customHeight="1" x14ac:dyDescent="0.25">
      <c r="A107" s="46"/>
      <c r="B107" s="150"/>
      <c r="C107" s="725"/>
      <c r="D107" s="726"/>
      <c r="E107" s="226"/>
      <c r="F107" s="256"/>
      <c r="G107" s="203"/>
      <c r="H107" s="165"/>
      <c r="I107" s="256"/>
      <c r="J107" s="471"/>
      <c r="K107" s="776"/>
      <c r="L107" s="776"/>
      <c r="M107" s="776"/>
      <c r="N107" s="776"/>
      <c r="O107" s="336"/>
      <c r="P107" s="348"/>
      <c r="Q107" s="254"/>
    </row>
    <row r="108" spans="1:17" ht="33.950000000000003" customHeight="1" x14ac:dyDescent="0.25">
      <c r="A108" s="46"/>
      <c r="B108" s="150"/>
      <c r="C108" s="725"/>
      <c r="D108" s="726"/>
      <c r="E108" s="226"/>
      <c r="F108" s="256"/>
      <c r="G108" s="203"/>
      <c r="H108" s="165"/>
      <c r="I108" s="256"/>
      <c r="J108" s="471"/>
      <c r="K108" s="776"/>
      <c r="L108" s="776"/>
      <c r="M108" s="776"/>
      <c r="N108" s="776"/>
      <c r="O108" s="336"/>
      <c r="P108" s="348"/>
      <c r="Q108" s="254"/>
    </row>
    <row r="109" spans="1:17" ht="33.950000000000003" customHeight="1" x14ac:dyDescent="0.25">
      <c r="A109" s="46"/>
      <c r="B109" s="150"/>
      <c r="C109" s="725"/>
      <c r="D109" s="726"/>
      <c r="E109" s="226"/>
      <c r="F109" s="256"/>
      <c r="G109" s="203"/>
      <c r="H109" s="165"/>
      <c r="I109" s="256"/>
      <c r="J109" s="471"/>
      <c r="K109" s="776"/>
      <c r="L109" s="776"/>
      <c r="M109" s="776"/>
      <c r="N109" s="776"/>
      <c r="O109" s="336"/>
      <c r="P109" s="348"/>
      <c r="Q109" s="254"/>
    </row>
    <row r="110" spans="1:17" ht="33.950000000000003" customHeight="1" x14ac:dyDescent="0.25">
      <c r="A110" s="46"/>
      <c r="B110" s="150"/>
      <c r="C110" s="725"/>
      <c r="D110" s="726"/>
      <c r="E110" s="226"/>
      <c r="F110" s="256"/>
      <c r="G110" s="203"/>
      <c r="H110" s="165"/>
      <c r="I110" s="256"/>
      <c r="J110" s="471"/>
      <c r="K110" s="776"/>
      <c r="L110" s="776"/>
      <c r="M110" s="776"/>
      <c r="N110" s="776"/>
      <c r="O110" s="336"/>
      <c r="P110" s="348"/>
      <c r="Q110" s="254"/>
    </row>
    <row r="111" spans="1:17" ht="33.950000000000003" customHeight="1" x14ac:dyDescent="0.25">
      <c r="A111" s="46"/>
      <c r="B111" s="150"/>
      <c r="C111" s="725"/>
      <c r="D111" s="726"/>
      <c r="E111" s="226"/>
      <c r="F111" s="256"/>
      <c r="G111" s="203"/>
      <c r="H111" s="165"/>
      <c r="I111" s="256"/>
      <c r="J111" s="471"/>
      <c r="K111" s="776"/>
      <c r="L111" s="776"/>
      <c r="M111" s="776"/>
      <c r="N111" s="776"/>
      <c r="O111" s="336"/>
      <c r="P111" s="348"/>
      <c r="Q111" s="254"/>
    </row>
    <row r="112" spans="1:17" ht="33.950000000000003" customHeight="1" x14ac:dyDescent="0.25">
      <c r="A112" s="46"/>
      <c r="B112" s="150"/>
      <c r="C112" s="725"/>
      <c r="D112" s="726"/>
      <c r="E112" s="226"/>
      <c r="F112" s="256"/>
      <c r="G112" s="203"/>
      <c r="H112" s="165"/>
      <c r="I112" s="256"/>
      <c r="J112" s="471"/>
      <c r="K112" s="776"/>
      <c r="L112" s="776"/>
      <c r="M112" s="776"/>
      <c r="N112" s="776"/>
      <c r="O112" s="336"/>
      <c r="P112" s="348"/>
      <c r="Q112" s="254"/>
    </row>
    <row r="113" spans="1:17" ht="33.950000000000003" customHeight="1" x14ac:dyDescent="0.25">
      <c r="A113" s="46"/>
      <c r="B113" s="150"/>
      <c r="C113" s="725"/>
      <c r="D113" s="726"/>
      <c r="E113" s="226"/>
      <c r="F113" s="256"/>
      <c r="G113" s="203"/>
      <c r="H113" s="165"/>
      <c r="I113" s="256"/>
      <c r="J113" s="471"/>
      <c r="K113" s="776"/>
      <c r="L113" s="776"/>
      <c r="M113" s="776"/>
      <c r="N113" s="776"/>
      <c r="O113" s="336"/>
      <c r="P113" s="348"/>
      <c r="Q113" s="254"/>
    </row>
    <row r="114" spans="1:17" ht="33.950000000000003" customHeight="1" x14ac:dyDescent="0.25">
      <c r="A114" s="46"/>
      <c r="B114" s="150"/>
      <c r="C114" s="725"/>
      <c r="D114" s="726"/>
      <c r="E114" s="226"/>
      <c r="F114" s="256"/>
      <c r="G114" s="203"/>
      <c r="H114" s="165"/>
      <c r="I114" s="256"/>
      <c r="J114" s="471"/>
      <c r="K114" s="776"/>
      <c r="L114" s="776"/>
      <c r="M114" s="776"/>
      <c r="N114" s="776"/>
      <c r="O114" s="336"/>
      <c r="P114" s="348"/>
      <c r="Q114" s="254"/>
    </row>
    <row r="115" spans="1:17" ht="33.950000000000003" customHeight="1" x14ac:dyDescent="0.25">
      <c r="A115" s="46"/>
      <c r="B115" s="150"/>
      <c r="C115" s="725"/>
      <c r="D115" s="726"/>
      <c r="E115" s="226"/>
      <c r="F115" s="256"/>
      <c r="G115" s="203"/>
      <c r="H115" s="165"/>
      <c r="I115" s="256"/>
      <c r="J115" s="471"/>
      <c r="K115" s="776"/>
      <c r="L115" s="776"/>
      <c r="M115" s="776"/>
      <c r="N115" s="776"/>
      <c r="O115" s="336"/>
      <c r="P115" s="348"/>
      <c r="Q115" s="254"/>
    </row>
    <row r="116" spans="1:17" ht="33.950000000000003" customHeight="1" x14ac:dyDescent="0.25">
      <c r="A116" s="46"/>
      <c r="B116" s="150"/>
      <c r="C116" s="725"/>
      <c r="D116" s="726"/>
      <c r="E116" s="226"/>
      <c r="F116" s="256"/>
      <c r="G116" s="203"/>
      <c r="H116" s="165"/>
      <c r="I116" s="256"/>
      <c r="J116" s="471"/>
      <c r="K116" s="776"/>
      <c r="L116" s="776"/>
      <c r="M116" s="776"/>
      <c r="N116" s="776"/>
      <c r="O116" s="336"/>
      <c r="P116" s="348"/>
      <c r="Q116" s="254"/>
    </row>
    <row r="117" spans="1:17" ht="33.950000000000003" customHeight="1" x14ac:dyDescent="0.25">
      <c r="A117" s="46"/>
      <c r="B117" s="150"/>
      <c r="C117" s="725"/>
      <c r="D117" s="726"/>
      <c r="E117" s="226"/>
      <c r="F117" s="256"/>
      <c r="G117" s="203"/>
      <c r="H117" s="165"/>
      <c r="I117" s="256"/>
      <c r="J117" s="471"/>
      <c r="K117" s="776"/>
      <c r="L117" s="776"/>
      <c r="M117" s="776"/>
      <c r="N117" s="776"/>
      <c r="O117" s="336"/>
      <c r="P117" s="348"/>
      <c r="Q117" s="254"/>
    </row>
    <row r="118" spans="1:17" ht="33.950000000000003" customHeight="1" x14ac:dyDescent="0.25">
      <c r="A118" s="46"/>
      <c r="B118" s="150"/>
      <c r="C118" s="725"/>
      <c r="D118" s="726"/>
      <c r="E118" s="226"/>
      <c r="F118" s="256"/>
      <c r="G118" s="203"/>
      <c r="H118" s="165"/>
      <c r="I118" s="256"/>
      <c r="J118" s="471"/>
      <c r="K118" s="776"/>
      <c r="L118" s="776"/>
      <c r="M118" s="776"/>
      <c r="N118" s="776"/>
      <c r="O118" s="336"/>
      <c r="P118" s="348"/>
      <c r="Q118" s="254"/>
    </row>
    <row r="119" spans="1:17" ht="33.950000000000003" customHeight="1" x14ac:dyDescent="0.25">
      <c r="A119" s="46"/>
      <c r="B119" s="150"/>
      <c r="C119" s="725"/>
      <c r="D119" s="726"/>
      <c r="E119" s="226"/>
      <c r="F119" s="256"/>
      <c r="G119" s="203"/>
      <c r="H119" s="165"/>
      <c r="I119" s="256"/>
      <c r="J119" s="471"/>
      <c r="K119" s="776"/>
      <c r="L119" s="776"/>
      <c r="M119" s="776"/>
      <c r="N119" s="776"/>
      <c r="O119" s="336"/>
      <c r="P119" s="348"/>
      <c r="Q119" s="254"/>
    </row>
    <row r="120" spans="1:17" ht="33.950000000000003" customHeight="1" x14ac:dyDescent="0.25">
      <c r="A120" s="46"/>
      <c r="B120" s="150"/>
      <c r="C120" s="725"/>
      <c r="D120" s="726"/>
      <c r="E120" s="226"/>
      <c r="F120" s="256"/>
      <c r="G120" s="203"/>
      <c r="H120" s="165"/>
      <c r="I120" s="256"/>
      <c r="J120" s="471"/>
      <c r="K120" s="776"/>
      <c r="L120" s="776"/>
      <c r="M120" s="776"/>
      <c r="N120" s="776"/>
      <c r="O120" s="336"/>
      <c r="P120" s="348"/>
      <c r="Q120" s="254"/>
    </row>
    <row r="121" spans="1:17" ht="33.950000000000003" customHeight="1" x14ac:dyDescent="0.25">
      <c r="A121" s="46"/>
      <c r="B121" s="150"/>
      <c r="C121" s="725"/>
      <c r="D121" s="726"/>
      <c r="E121" s="226"/>
      <c r="F121" s="256"/>
      <c r="G121" s="203"/>
      <c r="H121" s="165"/>
      <c r="I121" s="256"/>
      <c r="J121" s="471"/>
      <c r="K121" s="776"/>
      <c r="L121" s="776"/>
      <c r="M121" s="776"/>
      <c r="N121" s="776"/>
      <c r="O121" s="336"/>
      <c r="P121" s="348"/>
      <c r="Q121" s="254"/>
    </row>
    <row r="122" spans="1:17" ht="33.950000000000003" customHeight="1" x14ac:dyDescent="0.25">
      <c r="A122" s="46"/>
      <c r="B122" s="150"/>
      <c r="C122" s="725"/>
      <c r="D122" s="726"/>
      <c r="E122" s="226"/>
      <c r="F122" s="256"/>
      <c r="G122" s="203"/>
      <c r="H122" s="165"/>
      <c r="I122" s="256"/>
      <c r="J122" s="471"/>
      <c r="K122" s="776"/>
      <c r="L122" s="776"/>
      <c r="M122" s="776"/>
      <c r="N122" s="776"/>
      <c r="O122" s="336"/>
      <c r="P122" s="348"/>
      <c r="Q122" s="254"/>
    </row>
    <row r="123" spans="1:17" ht="33.950000000000003" customHeight="1" x14ac:dyDescent="0.25">
      <c r="A123" s="46"/>
      <c r="B123" s="150"/>
      <c r="C123" s="725"/>
      <c r="D123" s="726"/>
      <c r="E123" s="226"/>
      <c r="F123" s="256"/>
      <c r="G123" s="203"/>
      <c r="H123" s="165"/>
      <c r="I123" s="256"/>
      <c r="J123" s="471"/>
      <c r="K123" s="776"/>
      <c r="L123" s="776"/>
      <c r="M123" s="776"/>
      <c r="N123" s="776"/>
      <c r="O123" s="336"/>
      <c r="P123" s="348"/>
      <c r="Q123" s="254"/>
    </row>
    <row r="124" spans="1:17" ht="33.950000000000003" customHeight="1" x14ac:dyDescent="0.25">
      <c r="A124" s="46"/>
      <c r="B124" s="150"/>
      <c r="C124" s="725"/>
      <c r="D124" s="726"/>
      <c r="E124" s="226"/>
      <c r="F124" s="256"/>
      <c r="G124" s="203"/>
      <c r="H124" s="165"/>
      <c r="I124" s="256"/>
      <c r="J124" s="471"/>
      <c r="K124" s="776"/>
      <c r="L124" s="776"/>
      <c r="M124" s="776"/>
      <c r="N124" s="776"/>
      <c r="O124" s="336"/>
      <c r="P124" s="348"/>
      <c r="Q124" s="254"/>
    </row>
    <row r="125" spans="1:17" ht="33.950000000000003" customHeight="1" x14ac:dyDescent="0.25">
      <c r="A125" s="46"/>
      <c r="B125" s="150"/>
      <c r="C125" s="725"/>
      <c r="D125" s="726"/>
      <c r="E125" s="226"/>
      <c r="F125" s="256"/>
      <c r="G125" s="203"/>
      <c r="H125" s="165"/>
      <c r="I125" s="256"/>
      <c r="J125" s="471"/>
      <c r="K125" s="776"/>
      <c r="L125" s="776"/>
      <c r="M125" s="776"/>
      <c r="N125" s="776"/>
      <c r="O125" s="336"/>
      <c r="P125" s="348"/>
      <c r="Q125" s="254"/>
    </row>
    <row r="126" spans="1:17" ht="33.950000000000003" customHeight="1" x14ac:dyDescent="0.25">
      <c r="A126" s="46"/>
      <c r="B126" s="150"/>
      <c r="C126" s="725"/>
      <c r="D126" s="726"/>
      <c r="E126" s="226"/>
      <c r="F126" s="256"/>
      <c r="G126" s="203"/>
      <c r="H126" s="165"/>
      <c r="I126" s="256"/>
      <c r="J126" s="471"/>
      <c r="K126" s="776"/>
      <c r="L126" s="776"/>
      <c r="M126" s="776"/>
      <c r="N126" s="776"/>
      <c r="O126" s="336"/>
      <c r="P126" s="348"/>
      <c r="Q126" s="254"/>
    </row>
    <row r="127" spans="1:17" ht="33.950000000000003" customHeight="1" x14ac:dyDescent="0.25">
      <c r="A127" s="46"/>
      <c r="B127" s="150"/>
      <c r="C127" s="725"/>
      <c r="D127" s="726"/>
      <c r="E127" s="226"/>
      <c r="F127" s="256"/>
      <c r="G127" s="203"/>
      <c r="H127" s="165"/>
      <c r="I127" s="256"/>
      <c r="J127" s="471"/>
      <c r="K127" s="776"/>
      <c r="L127" s="776"/>
      <c r="M127" s="776"/>
      <c r="N127" s="776"/>
      <c r="O127" s="336"/>
      <c r="P127" s="348"/>
      <c r="Q127" s="254"/>
    </row>
    <row r="128" spans="1:17" ht="33.950000000000003" customHeight="1" x14ac:dyDescent="0.25">
      <c r="A128" s="46"/>
      <c r="B128" s="150"/>
      <c r="C128" s="725"/>
      <c r="D128" s="726"/>
      <c r="E128" s="226"/>
      <c r="F128" s="256"/>
      <c r="G128" s="203"/>
      <c r="H128" s="165"/>
      <c r="I128" s="256"/>
      <c r="J128" s="471"/>
      <c r="K128" s="776"/>
      <c r="L128" s="776"/>
      <c r="M128" s="776"/>
      <c r="N128" s="776"/>
      <c r="O128" s="336"/>
      <c r="P128" s="348"/>
      <c r="Q128" s="254"/>
    </row>
    <row r="129" spans="1:17" ht="33.950000000000003" customHeight="1" x14ac:dyDescent="0.25">
      <c r="A129" s="46"/>
      <c r="B129" s="150"/>
      <c r="C129" s="725"/>
      <c r="D129" s="726"/>
      <c r="E129" s="226"/>
      <c r="F129" s="256"/>
      <c r="G129" s="203"/>
      <c r="H129" s="165"/>
      <c r="I129" s="256"/>
      <c r="J129" s="471"/>
      <c r="K129" s="776"/>
      <c r="L129" s="776"/>
      <c r="M129" s="776"/>
      <c r="N129" s="776"/>
      <c r="O129" s="336"/>
      <c r="P129" s="348"/>
      <c r="Q129" s="254"/>
    </row>
    <row r="130" spans="1:17" ht="33.950000000000003" customHeight="1" x14ac:dyDescent="0.25">
      <c r="A130" s="46"/>
      <c r="B130" s="150"/>
      <c r="C130" s="725"/>
      <c r="D130" s="726"/>
      <c r="E130" s="226"/>
      <c r="F130" s="256"/>
      <c r="G130" s="203"/>
      <c r="H130" s="165"/>
      <c r="I130" s="256"/>
      <c r="J130" s="471"/>
      <c r="K130" s="776"/>
      <c r="L130" s="776"/>
      <c r="M130" s="776"/>
      <c r="N130" s="776"/>
      <c r="O130" s="336"/>
      <c r="P130" s="348"/>
      <c r="Q130" s="254"/>
    </row>
    <row r="131" spans="1:17" ht="33.950000000000003" customHeight="1" x14ac:dyDescent="0.25">
      <c r="A131" s="46"/>
      <c r="B131" s="150"/>
      <c r="C131" s="725"/>
      <c r="D131" s="726"/>
      <c r="E131" s="226"/>
      <c r="F131" s="256"/>
      <c r="G131" s="203"/>
      <c r="H131" s="165"/>
      <c r="I131" s="256"/>
      <c r="J131" s="471"/>
      <c r="K131" s="776"/>
      <c r="L131" s="776"/>
      <c r="M131" s="776"/>
      <c r="N131" s="776"/>
      <c r="O131" s="336"/>
      <c r="P131" s="348"/>
      <c r="Q131" s="254"/>
    </row>
    <row r="132" spans="1:17" ht="33.950000000000003" customHeight="1" x14ac:dyDescent="0.25">
      <c r="A132" s="46"/>
      <c r="B132" s="150"/>
      <c r="C132" s="725"/>
      <c r="D132" s="726"/>
      <c r="E132" s="226"/>
      <c r="F132" s="256"/>
      <c r="G132" s="203"/>
      <c r="H132" s="165"/>
      <c r="I132" s="256"/>
      <c r="J132" s="471"/>
      <c r="K132" s="776"/>
      <c r="L132" s="776"/>
      <c r="M132" s="776"/>
      <c r="N132" s="776"/>
      <c r="O132" s="336"/>
      <c r="P132" s="348"/>
      <c r="Q132" s="254"/>
    </row>
    <row r="133" spans="1:17" ht="33.950000000000003" customHeight="1" x14ac:dyDescent="0.25">
      <c r="A133" s="46"/>
      <c r="B133" s="150"/>
      <c r="C133" s="725"/>
      <c r="D133" s="726"/>
      <c r="E133" s="226"/>
      <c r="F133" s="256"/>
      <c r="G133" s="203"/>
      <c r="H133" s="165"/>
      <c r="I133" s="256"/>
      <c r="J133" s="471"/>
      <c r="K133" s="776"/>
      <c r="L133" s="776"/>
      <c r="M133" s="776"/>
      <c r="N133" s="776"/>
      <c r="O133" s="336"/>
      <c r="P133" s="348"/>
      <c r="Q133" s="254"/>
    </row>
    <row r="134" spans="1:17" ht="33.950000000000003" customHeight="1" x14ac:dyDescent="0.25">
      <c r="A134" s="46"/>
      <c r="B134" s="150"/>
      <c r="C134" s="725"/>
      <c r="D134" s="726"/>
      <c r="E134" s="226"/>
      <c r="F134" s="256"/>
      <c r="G134" s="203"/>
      <c r="H134" s="165"/>
      <c r="I134" s="256"/>
      <c r="J134" s="471"/>
      <c r="K134" s="776"/>
      <c r="L134" s="776"/>
      <c r="M134" s="776"/>
      <c r="N134" s="776"/>
      <c r="O134" s="336"/>
      <c r="P134" s="348"/>
      <c r="Q134" s="254"/>
    </row>
    <row r="135" spans="1:17" ht="33.950000000000003" customHeight="1" x14ac:dyDescent="0.25">
      <c r="A135" s="46"/>
      <c r="B135" s="150"/>
      <c r="C135" s="725"/>
      <c r="D135" s="726"/>
      <c r="E135" s="226"/>
      <c r="F135" s="256"/>
      <c r="G135" s="203"/>
      <c r="H135" s="165"/>
      <c r="I135" s="256"/>
      <c r="J135" s="471"/>
      <c r="K135" s="776"/>
      <c r="L135" s="776"/>
      <c r="M135" s="776"/>
      <c r="N135" s="776"/>
      <c r="O135" s="336"/>
      <c r="P135" s="348"/>
      <c r="Q135" s="254"/>
    </row>
    <row r="136" spans="1:17" ht="33.950000000000003" customHeight="1" x14ac:dyDescent="0.25">
      <c r="A136" s="46"/>
      <c r="B136" s="150"/>
      <c r="C136" s="725"/>
      <c r="D136" s="726"/>
      <c r="E136" s="226"/>
      <c r="F136" s="256"/>
      <c r="G136" s="203"/>
      <c r="H136" s="165"/>
      <c r="I136" s="256"/>
      <c r="J136" s="471"/>
      <c r="K136" s="776"/>
      <c r="L136" s="776"/>
      <c r="M136" s="776"/>
      <c r="N136" s="776"/>
      <c r="O136" s="336"/>
      <c r="P136" s="348"/>
      <c r="Q136" s="254"/>
    </row>
    <row r="137" spans="1:17" ht="33.950000000000003" customHeight="1" x14ac:dyDescent="0.25">
      <c r="A137" s="46"/>
      <c r="B137" s="150"/>
      <c r="C137" s="725"/>
      <c r="D137" s="726"/>
      <c r="E137" s="226"/>
      <c r="F137" s="256"/>
      <c r="G137" s="203"/>
      <c r="H137" s="165"/>
      <c r="I137" s="256"/>
      <c r="J137" s="471"/>
      <c r="K137" s="776"/>
      <c r="L137" s="776"/>
      <c r="M137" s="776"/>
      <c r="N137" s="776"/>
      <c r="O137" s="336"/>
      <c r="P137" s="348"/>
      <c r="Q137" s="254"/>
    </row>
    <row r="138" spans="1:17" ht="33.950000000000003" customHeight="1" x14ac:dyDescent="0.25">
      <c r="A138" s="46"/>
      <c r="B138" s="150"/>
      <c r="C138" s="725"/>
      <c r="D138" s="726"/>
      <c r="E138" s="226"/>
      <c r="F138" s="256"/>
      <c r="G138" s="203"/>
      <c r="H138" s="165"/>
      <c r="I138" s="256"/>
      <c r="J138" s="471"/>
      <c r="K138" s="776"/>
      <c r="L138" s="776"/>
      <c r="M138" s="776"/>
      <c r="N138" s="776"/>
      <c r="O138" s="336"/>
      <c r="P138" s="348"/>
      <c r="Q138" s="254"/>
    </row>
    <row r="139" spans="1:17" ht="33.950000000000003" customHeight="1" x14ac:dyDescent="0.25">
      <c r="A139" s="46"/>
      <c r="B139" s="150"/>
      <c r="C139" s="725"/>
      <c r="D139" s="726"/>
      <c r="E139" s="226"/>
      <c r="F139" s="256"/>
      <c r="G139" s="203"/>
      <c r="H139" s="165"/>
      <c r="I139" s="256"/>
      <c r="J139" s="471"/>
      <c r="K139" s="776"/>
      <c r="L139" s="776"/>
      <c r="M139" s="776"/>
      <c r="N139" s="776"/>
      <c r="O139" s="336"/>
      <c r="P139" s="348"/>
      <c r="Q139" s="254"/>
    </row>
    <row r="140" spans="1:17" ht="33.950000000000003" customHeight="1" x14ac:dyDescent="0.25">
      <c r="A140" s="46"/>
      <c r="B140" s="150"/>
      <c r="C140" s="725"/>
      <c r="D140" s="726"/>
      <c r="E140" s="226"/>
      <c r="F140" s="256"/>
      <c r="G140" s="203"/>
      <c r="H140" s="165"/>
      <c r="I140" s="256"/>
      <c r="J140" s="471"/>
      <c r="K140" s="776"/>
      <c r="L140" s="776"/>
      <c r="M140" s="776"/>
      <c r="N140" s="776"/>
      <c r="O140" s="336"/>
      <c r="P140" s="348"/>
      <c r="Q140" s="254"/>
    </row>
    <row r="141" spans="1:17" ht="33.950000000000003" customHeight="1" x14ac:dyDescent="0.25">
      <c r="A141" s="46"/>
      <c r="B141" s="150"/>
      <c r="C141" s="725"/>
      <c r="D141" s="726"/>
      <c r="E141" s="226"/>
      <c r="F141" s="256"/>
      <c r="G141" s="203"/>
      <c r="H141" s="165"/>
      <c r="I141" s="256"/>
      <c r="J141" s="471"/>
      <c r="K141" s="776"/>
      <c r="L141" s="776"/>
      <c r="M141" s="776"/>
      <c r="N141" s="776"/>
      <c r="O141" s="336"/>
      <c r="P141" s="348"/>
      <c r="Q141" s="254"/>
    </row>
    <row r="142" spans="1:17" ht="33.950000000000003" customHeight="1" x14ac:dyDescent="0.25">
      <c r="A142" s="46"/>
      <c r="B142" s="150"/>
      <c r="C142" s="725"/>
      <c r="D142" s="726"/>
      <c r="E142" s="226"/>
      <c r="F142" s="256"/>
      <c r="G142" s="203"/>
      <c r="H142" s="165"/>
      <c r="I142" s="256"/>
      <c r="J142" s="471"/>
      <c r="K142" s="776"/>
      <c r="L142" s="776"/>
      <c r="M142" s="776"/>
      <c r="N142" s="776"/>
      <c r="O142" s="336"/>
      <c r="P142" s="348"/>
      <c r="Q142" s="254"/>
    </row>
    <row r="143" spans="1:17" ht="33.950000000000003" customHeight="1" x14ac:dyDescent="0.25">
      <c r="A143" s="46"/>
      <c r="B143" s="150"/>
      <c r="C143" s="725"/>
      <c r="D143" s="726"/>
      <c r="E143" s="226"/>
      <c r="F143" s="256"/>
      <c r="G143" s="203"/>
      <c r="H143" s="165"/>
      <c r="I143" s="256"/>
      <c r="J143" s="471"/>
      <c r="K143" s="776"/>
      <c r="L143" s="776"/>
      <c r="M143" s="776"/>
      <c r="N143" s="776"/>
      <c r="O143" s="336"/>
      <c r="P143" s="348"/>
      <c r="Q143" s="254"/>
    </row>
    <row r="144" spans="1:17" ht="33.950000000000003" customHeight="1" x14ac:dyDescent="0.25">
      <c r="A144" s="46"/>
      <c r="B144" s="150"/>
      <c r="C144" s="725"/>
      <c r="D144" s="726"/>
      <c r="E144" s="226"/>
      <c r="F144" s="256"/>
      <c r="G144" s="203"/>
      <c r="H144" s="165"/>
      <c r="I144" s="256"/>
      <c r="J144" s="471"/>
      <c r="K144" s="776"/>
      <c r="L144" s="776"/>
      <c r="M144" s="776"/>
      <c r="N144" s="776"/>
      <c r="O144" s="336"/>
      <c r="P144" s="348"/>
      <c r="Q144" s="254"/>
    </row>
    <row r="145" spans="1:17" ht="33.950000000000003" customHeight="1" x14ac:dyDescent="0.25">
      <c r="A145" s="46"/>
      <c r="B145" s="150"/>
      <c r="C145" s="725"/>
      <c r="D145" s="726"/>
      <c r="E145" s="226"/>
      <c r="F145" s="256"/>
      <c r="G145" s="203"/>
      <c r="H145" s="165"/>
      <c r="I145" s="256"/>
      <c r="J145" s="471"/>
      <c r="K145" s="776"/>
      <c r="L145" s="776"/>
      <c r="M145" s="776"/>
      <c r="N145" s="776"/>
      <c r="O145" s="336"/>
      <c r="P145" s="348"/>
      <c r="Q145" s="254"/>
    </row>
    <row r="146" spans="1:17" ht="33.950000000000003" customHeight="1" x14ac:dyDescent="0.25">
      <c r="A146" s="46"/>
      <c r="B146" s="150"/>
      <c r="C146" s="725"/>
      <c r="D146" s="726"/>
      <c r="E146" s="226"/>
      <c r="F146" s="256"/>
      <c r="G146" s="203"/>
      <c r="H146" s="165"/>
      <c r="I146" s="256"/>
      <c r="J146" s="471"/>
      <c r="K146" s="776"/>
      <c r="L146" s="776"/>
      <c r="M146" s="776"/>
      <c r="N146" s="776"/>
      <c r="O146" s="336"/>
      <c r="P146" s="348"/>
      <c r="Q146" s="254"/>
    </row>
    <row r="147" spans="1:17" ht="33.950000000000003" customHeight="1" x14ac:dyDescent="0.25">
      <c r="A147" s="46"/>
      <c r="B147" s="150"/>
      <c r="C147" s="725"/>
      <c r="D147" s="726"/>
      <c r="E147" s="226"/>
      <c r="F147" s="256"/>
      <c r="G147" s="203"/>
      <c r="H147" s="165"/>
      <c r="I147" s="256"/>
      <c r="J147" s="471"/>
      <c r="K147" s="776"/>
      <c r="L147" s="776"/>
      <c r="M147" s="776"/>
      <c r="N147" s="776"/>
      <c r="O147" s="336"/>
      <c r="P147" s="348"/>
      <c r="Q147" s="254"/>
    </row>
    <row r="148" spans="1:17" ht="33.950000000000003" customHeight="1" x14ac:dyDescent="0.25">
      <c r="A148" s="46"/>
      <c r="B148" s="150"/>
      <c r="C148" s="725"/>
      <c r="D148" s="726"/>
      <c r="E148" s="226"/>
      <c r="F148" s="256"/>
      <c r="G148" s="203"/>
      <c r="H148" s="165"/>
      <c r="I148" s="256"/>
      <c r="J148" s="471"/>
      <c r="K148" s="776"/>
      <c r="L148" s="776"/>
      <c r="M148" s="776"/>
      <c r="N148" s="776"/>
      <c r="O148" s="336"/>
      <c r="P148" s="348"/>
      <c r="Q148" s="254"/>
    </row>
    <row r="149" spans="1:17" ht="33.950000000000003" customHeight="1" x14ac:dyDescent="0.25">
      <c r="A149" s="46"/>
      <c r="B149" s="150"/>
      <c r="C149" s="725"/>
      <c r="D149" s="726"/>
      <c r="E149" s="226"/>
      <c r="F149" s="256"/>
      <c r="G149" s="203"/>
      <c r="H149" s="165"/>
      <c r="I149" s="256"/>
      <c r="J149" s="471"/>
      <c r="K149" s="776"/>
      <c r="L149" s="776"/>
      <c r="M149" s="776"/>
      <c r="N149" s="776"/>
      <c r="O149" s="336"/>
      <c r="P149" s="348"/>
      <c r="Q149" s="254"/>
    </row>
    <row r="150" spans="1:17" ht="33.950000000000003" customHeight="1" x14ac:dyDescent="0.25">
      <c r="A150" s="46"/>
      <c r="B150" s="150"/>
      <c r="C150" s="725"/>
      <c r="D150" s="726"/>
      <c r="E150" s="226"/>
      <c r="F150" s="256"/>
      <c r="G150" s="203"/>
      <c r="H150" s="165"/>
      <c r="I150" s="256"/>
      <c r="J150" s="471"/>
      <c r="K150" s="776"/>
      <c r="L150" s="776"/>
      <c r="M150" s="776"/>
      <c r="N150" s="776"/>
      <c r="O150" s="336"/>
      <c r="P150" s="348"/>
      <c r="Q150" s="254"/>
    </row>
    <row r="151" spans="1:17" ht="33.950000000000003" customHeight="1" x14ac:dyDescent="0.25">
      <c r="A151" s="46"/>
      <c r="B151" s="150"/>
      <c r="C151" s="725"/>
      <c r="D151" s="726"/>
      <c r="E151" s="226"/>
      <c r="F151" s="256"/>
      <c r="G151" s="203"/>
      <c r="H151" s="165"/>
      <c r="I151" s="256"/>
      <c r="J151" s="471"/>
      <c r="K151" s="776"/>
      <c r="L151" s="776"/>
      <c r="M151" s="776"/>
      <c r="N151" s="776"/>
      <c r="O151" s="336"/>
      <c r="P151" s="348"/>
      <c r="Q151" s="254"/>
    </row>
    <row r="152" spans="1:17" ht="33.950000000000003" customHeight="1" x14ac:dyDescent="0.25">
      <c r="A152" s="46"/>
      <c r="B152" s="150"/>
      <c r="C152" s="725"/>
      <c r="D152" s="726"/>
      <c r="E152" s="226"/>
      <c r="F152" s="256"/>
      <c r="G152" s="203"/>
      <c r="H152" s="165"/>
      <c r="I152" s="256"/>
      <c r="J152" s="471"/>
      <c r="K152" s="776"/>
      <c r="L152" s="776"/>
      <c r="M152" s="776"/>
      <c r="N152" s="776"/>
      <c r="O152" s="336"/>
      <c r="P152" s="348"/>
      <c r="Q152" s="254"/>
    </row>
    <row r="153" spans="1:17" ht="33.950000000000003" customHeight="1" x14ac:dyDescent="0.25">
      <c r="A153" s="46"/>
      <c r="B153" s="150"/>
      <c r="C153" s="725"/>
      <c r="D153" s="726"/>
      <c r="E153" s="226"/>
      <c r="F153" s="256"/>
      <c r="G153" s="203"/>
      <c r="H153" s="165"/>
      <c r="I153" s="256"/>
      <c r="J153" s="471"/>
      <c r="K153" s="776"/>
      <c r="L153" s="776"/>
      <c r="M153" s="776"/>
      <c r="N153" s="776"/>
      <c r="O153" s="336"/>
      <c r="P153" s="348"/>
      <c r="Q153" s="254"/>
    </row>
    <row r="154" spans="1:17" ht="33.950000000000003" customHeight="1" x14ac:dyDescent="0.25">
      <c r="A154" s="46"/>
      <c r="B154" s="150"/>
      <c r="C154" s="725"/>
      <c r="D154" s="726"/>
      <c r="E154" s="226"/>
      <c r="F154" s="256"/>
      <c r="G154" s="203"/>
      <c r="H154" s="165"/>
      <c r="I154" s="256"/>
      <c r="J154" s="471"/>
      <c r="K154" s="776"/>
      <c r="L154" s="776"/>
      <c r="M154" s="776"/>
      <c r="N154" s="776"/>
      <c r="O154" s="336"/>
      <c r="P154" s="348"/>
      <c r="Q154" s="254"/>
    </row>
    <row r="155" spans="1:17" ht="33.950000000000003" customHeight="1" x14ac:dyDescent="0.25">
      <c r="A155" s="46"/>
      <c r="B155" s="150"/>
      <c r="C155" s="725"/>
      <c r="D155" s="726"/>
      <c r="E155" s="226"/>
      <c r="F155" s="256"/>
      <c r="G155" s="203"/>
      <c r="H155" s="165"/>
      <c r="I155" s="256"/>
      <c r="J155" s="471"/>
      <c r="K155" s="776"/>
      <c r="L155" s="776"/>
      <c r="M155" s="776"/>
      <c r="N155" s="776"/>
      <c r="O155" s="336"/>
      <c r="P155" s="348"/>
      <c r="Q155" s="254"/>
    </row>
    <row r="156" spans="1:17" ht="33.950000000000003" customHeight="1" x14ac:dyDescent="0.25">
      <c r="A156" s="46"/>
      <c r="B156" s="150"/>
      <c r="C156" s="725"/>
      <c r="D156" s="726"/>
      <c r="E156" s="226"/>
      <c r="F156" s="256"/>
      <c r="G156" s="203"/>
      <c r="H156" s="165"/>
      <c r="I156" s="256"/>
      <c r="J156" s="471"/>
      <c r="K156" s="776"/>
      <c r="L156" s="776"/>
      <c r="M156" s="776"/>
      <c r="N156" s="776"/>
      <c r="O156" s="336"/>
      <c r="P156" s="348"/>
      <c r="Q156" s="254"/>
    </row>
    <row r="157" spans="1:17" ht="33.950000000000003" customHeight="1" x14ac:dyDescent="0.25">
      <c r="A157" s="46"/>
      <c r="B157" s="150"/>
      <c r="C157" s="725"/>
      <c r="D157" s="726"/>
      <c r="E157" s="226"/>
      <c r="F157" s="256"/>
      <c r="G157" s="203"/>
      <c r="H157" s="165"/>
      <c r="I157" s="256"/>
      <c r="J157" s="471"/>
      <c r="K157" s="776"/>
      <c r="L157" s="776"/>
      <c r="M157" s="776"/>
      <c r="N157" s="776"/>
      <c r="O157" s="336"/>
      <c r="P157" s="348"/>
      <c r="Q157" s="254"/>
    </row>
    <row r="158" spans="1:17" ht="33.950000000000003" customHeight="1" x14ac:dyDescent="0.25">
      <c r="A158" s="46"/>
      <c r="B158" s="150"/>
      <c r="C158" s="725"/>
      <c r="D158" s="726"/>
      <c r="E158" s="226"/>
      <c r="F158" s="256"/>
      <c r="G158" s="203"/>
      <c r="H158" s="165"/>
      <c r="I158" s="256"/>
      <c r="J158" s="471"/>
      <c r="K158" s="776"/>
      <c r="L158" s="776"/>
      <c r="M158" s="776"/>
      <c r="N158" s="776"/>
      <c r="O158" s="336"/>
      <c r="P158" s="348"/>
      <c r="Q158" s="254"/>
    </row>
    <row r="159" spans="1:17" ht="33.950000000000003" customHeight="1" x14ac:dyDescent="0.25">
      <c r="A159" s="46"/>
      <c r="B159" s="150"/>
      <c r="C159" s="725"/>
      <c r="D159" s="726"/>
      <c r="E159" s="226"/>
      <c r="F159" s="256"/>
      <c r="G159" s="203"/>
      <c r="H159" s="165"/>
      <c r="I159" s="256"/>
      <c r="J159" s="471"/>
      <c r="K159" s="776"/>
      <c r="L159" s="776"/>
      <c r="M159" s="776"/>
      <c r="N159" s="776"/>
      <c r="O159" s="336"/>
      <c r="P159" s="348"/>
      <c r="Q159" s="254"/>
    </row>
    <row r="160" spans="1:17" ht="33.950000000000003" customHeight="1" x14ac:dyDescent="0.25">
      <c r="A160" s="46"/>
      <c r="B160" s="150"/>
      <c r="C160" s="725"/>
      <c r="D160" s="726"/>
      <c r="E160" s="226"/>
      <c r="F160" s="256"/>
      <c r="G160" s="203"/>
      <c r="H160" s="165"/>
      <c r="I160" s="256"/>
      <c r="J160" s="471"/>
      <c r="K160" s="776"/>
      <c r="L160" s="776"/>
      <c r="M160" s="776"/>
      <c r="N160" s="776"/>
      <c r="O160" s="336"/>
      <c r="P160" s="348"/>
      <c r="Q160" s="254"/>
    </row>
    <row r="161" spans="1:17" ht="33.950000000000003" customHeight="1" x14ac:dyDescent="0.25">
      <c r="A161" s="46"/>
      <c r="B161" s="150"/>
      <c r="C161" s="725"/>
      <c r="D161" s="726"/>
      <c r="E161" s="226"/>
      <c r="F161" s="256"/>
      <c r="G161" s="203"/>
      <c r="H161" s="165"/>
      <c r="I161" s="256"/>
      <c r="J161" s="471"/>
      <c r="K161" s="776"/>
      <c r="L161" s="776"/>
      <c r="M161" s="776"/>
      <c r="N161" s="776"/>
      <c r="O161" s="336"/>
      <c r="P161" s="348"/>
      <c r="Q161" s="254"/>
    </row>
    <row r="162" spans="1:17" ht="33.950000000000003" customHeight="1" x14ac:dyDescent="0.25">
      <c r="A162" s="46"/>
      <c r="B162" s="150"/>
      <c r="C162" s="725"/>
      <c r="D162" s="726"/>
      <c r="E162" s="226"/>
      <c r="F162" s="256"/>
      <c r="G162" s="203"/>
      <c r="H162" s="165"/>
      <c r="I162" s="256"/>
      <c r="J162" s="471"/>
      <c r="K162" s="776"/>
      <c r="L162" s="776"/>
      <c r="M162" s="776"/>
      <c r="N162" s="776"/>
      <c r="O162" s="336"/>
      <c r="P162" s="348"/>
      <c r="Q162" s="254"/>
    </row>
    <row r="163" spans="1:17" ht="33.950000000000003" customHeight="1" x14ac:dyDescent="0.25">
      <c r="A163" s="46"/>
      <c r="B163" s="150"/>
      <c r="C163" s="725"/>
      <c r="D163" s="726"/>
      <c r="E163" s="226"/>
      <c r="F163" s="256"/>
      <c r="G163" s="203"/>
      <c r="H163" s="165"/>
      <c r="I163" s="256"/>
      <c r="J163" s="471"/>
      <c r="K163" s="776"/>
      <c r="L163" s="776"/>
      <c r="M163" s="776"/>
      <c r="N163" s="776"/>
      <c r="O163" s="336"/>
      <c r="P163" s="348"/>
      <c r="Q163" s="254"/>
    </row>
    <row r="164" spans="1:17" ht="33.950000000000003" customHeight="1" x14ac:dyDescent="0.25">
      <c r="A164" s="46"/>
      <c r="B164" s="150"/>
      <c r="C164" s="725"/>
      <c r="D164" s="726"/>
      <c r="E164" s="226"/>
      <c r="F164" s="256"/>
      <c r="G164" s="203"/>
      <c r="H164" s="165"/>
      <c r="I164" s="256"/>
      <c r="J164" s="471"/>
      <c r="K164" s="776"/>
      <c r="L164" s="776"/>
      <c r="M164" s="776"/>
      <c r="N164" s="776"/>
      <c r="O164" s="336"/>
      <c r="P164" s="348"/>
      <c r="Q164" s="254"/>
    </row>
    <row r="165" spans="1:17" ht="33.950000000000003" customHeight="1" x14ac:dyDescent="0.25">
      <c r="A165" s="46"/>
      <c r="B165" s="150"/>
      <c r="C165" s="725"/>
      <c r="D165" s="726"/>
      <c r="E165" s="226"/>
      <c r="F165" s="256"/>
      <c r="G165" s="203"/>
      <c r="H165" s="165"/>
      <c r="I165" s="256"/>
      <c r="J165" s="471"/>
      <c r="K165" s="776"/>
      <c r="L165" s="776"/>
      <c r="M165" s="776"/>
      <c r="N165" s="776"/>
      <c r="O165" s="336"/>
      <c r="P165" s="348"/>
      <c r="Q165" s="254"/>
    </row>
    <row r="166" spans="1:17" ht="33.950000000000003" customHeight="1" x14ac:dyDescent="0.25">
      <c r="A166" s="46"/>
      <c r="B166" s="150"/>
      <c r="C166" s="725"/>
      <c r="D166" s="726"/>
      <c r="E166" s="226"/>
      <c r="F166" s="256"/>
      <c r="G166" s="203"/>
      <c r="H166" s="165"/>
      <c r="I166" s="256"/>
      <c r="J166" s="471"/>
      <c r="K166" s="776"/>
      <c r="L166" s="776"/>
      <c r="M166" s="776"/>
      <c r="N166" s="776"/>
      <c r="O166" s="336"/>
      <c r="P166" s="348"/>
      <c r="Q166" s="254"/>
    </row>
    <row r="167" spans="1:17" ht="33.950000000000003" customHeight="1" x14ac:dyDescent="0.25">
      <c r="A167" s="46"/>
      <c r="B167" s="150"/>
      <c r="C167" s="725"/>
      <c r="D167" s="726"/>
      <c r="E167" s="226"/>
      <c r="F167" s="256"/>
      <c r="G167" s="203"/>
      <c r="H167" s="165"/>
      <c r="I167" s="256"/>
      <c r="J167" s="471"/>
      <c r="K167" s="776"/>
      <c r="L167" s="776"/>
      <c r="M167" s="776"/>
      <c r="N167" s="776"/>
      <c r="O167" s="336"/>
      <c r="P167" s="348"/>
      <c r="Q167" s="254"/>
    </row>
    <row r="168" spans="1:17" ht="33.950000000000003" customHeight="1" x14ac:dyDescent="0.25">
      <c r="A168" s="46"/>
      <c r="B168" s="150"/>
      <c r="C168" s="725"/>
      <c r="D168" s="726"/>
      <c r="E168" s="226"/>
      <c r="F168" s="256"/>
      <c r="G168" s="203"/>
      <c r="H168" s="165"/>
      <c r="I168" s="256"/>
      <c r="J168" s="471"/>
      <c r="K168" s="776"/>
      <c r="L168" s="776"/>
      <c r="M168" s="776"/>
      <c r="N168" s="776"/>
      <c r="O168" s="336"/>
      <c r="P168" s="348"/>
      <c r="Q168" s="254"/>
    </row>
    <row r="169" spans="1:17" ht="33.950000000000003" customHeight="1" x14ac:dyDescent="0.25">
      <c r="A169" s="46"/>
      <c r="B169" s="150"/>
      <c r="C169" s="725"/>
      <c r="D169" s="726"/>
      <c r="E169" s="226"/>
      <c r="F169" s="256"/>
      <c r="G169" s="203"/>
      <c r="H169" s="165"/>
      <c r="I169" s="256"/>
      <c r="J169" s="471"/>
      <c r="K169" s="776"/>
      <c r="L169" s="776"/>
      <c r="M169" s="776"/>
      <c r="N169" s="776"/>
      <c r="O169" s="336"/>
      <c r="P169" s="348"/>
      <c r="Q169" s="254"/>
    </row>
    <row r="170" spans="1:17" ht="33.950000000000003" customHeight="1" x14ac:dyDescent="0.25">
      <c r="A170" s="46"/>
      <c r="B170" s="150"/>
      <c r="C170" s="725"/>
      <c r="D170" s="726"/>
      <c r="E170" s="226"/>
      <c r="F170" s="256"/>
      <c r="G170" s="203"/>
      <c r="H170" s="165"/>
      <c r="I170" s="256"/>
      <c r="J170" s="471"/>
      <c r="K170" s="776"/>
      <c r="L170" s="776"/>
      <c r="M170" s="776"/>
      <c r="N170" s="776"/>
      <c r="O170" s="336"/>
      <c r="P170" s="348"/>
      <c r="Q170" s="254"/>
    </row>
    <row r="171" spans="1:17" ht="33.950000000000003" customHeight="1" x14ac:dyDescent="0.25">
      <c r="A171" s="46"/>
      <c r="B171" s="150"/>
      <c r="C171" s="725"/>
      <c r="D171" s="726"/>
      <c r="E171" s="226"/>
      <c r="F171" s="256"/>
      <c r="G171" s="203"/>
      <c r="H171" s="165"/>
      <c r="I171" s="256"/>
      <c r="J171" s="471"/>
      <c r="K171" s="776"/>
      <c r="L171" s="776"/>
      <c r="M171" s="776"/>
      <c r="N171" s="776"/>
      <c r="O171" s="336"/>
      <c r="P171" s="348"/>
      <c r="Q171" s="254"/>
    </row>
    <row r="172" spans="1:17" ht="33.950000000000003" customHeight="1" x14ac:dyDescent="0.25">
      <c r="A172" s="46"/>
      <c r="B172" s="150"/>
      <c r="C172" s="725"/>
      <c r="D172" s="726"/>
      <c r="E172" s="226"/>
      <c r="F172" s="256"/>
      <c r="G172" s="203"/>
      <c r="H172" s="165"/>
      <c r="I172" s="256"/>
      <c r="J172" s="471"/>
      <c r="K172" s="776"/>
      <c r="L172" s="776"/>
      <c r="M172" s="776"/>
      <c r="N172" s="776"/>
      <c r="O172" s="336"/>
      <c r="P172" s="348"/>
      <c r="Q172" s="254"/>
    </row>
    <row r="173" spans="1:17" ht="33.950000000000003" customHeight="1" x14ac:dyDescent="0.25">
      <c r="A173" s="46"/>
      <c r="B173" s="150"/>
      <c r="C173" s="725"/>
      <c r="D173" s="726"/>
      <c r="E173" s="226"/>
      <c r="F173" s="256"/>
      <c r="G173" s="203"/>
      <c r="H173" s="165"/>
      <c r="I173" s="256"/>
      <c r="J173" s="471"/>
      <c r="K173" s="776"/>
      <c r="L173" s="776"/>
      <c r="M173" s="776"/>
      <c r="N173" s="776"/>
      <c r="O173" s="336"/>
      <c r="P173" s="348"/>
      <c r="Q173" s="254"/>
    </row>
    <row r="174" spans="1:17" ht="33.950000000000003" customHeight="1" x14ac:dyDescent="0.25">
      <c r="A174" s="46"/>
      <c r="B174" s="150"/>
      <c r="C174" s="725"/>
      <c r="D174" s="726"/>
      <c r="E174" s="226"/>
      <c r="F174" s="256"/>
      <c r="G174" s="203"/>
      <c r="H174" s="165"/>
      <c r="I174" s="256"/>
      <c r="J174" s="471"/>
      <c r="K174" s="776"/>
      <c r="L174" s="776"/>
      <c r="M174" s="776"/>
      <c r="N174" s="776"/>
      <c r="O174" s="336"/>
      <c r="P174" s="348"/>
      <c r="Q174" s="254"/>
    </row>
    <row r="175" spans="1:17" ht="33.950000000000003" customHeight="1" x14ac:dyDescent="0.25">
      <c r="A175" s="46"/>
      <c r="B175" s="150"/>
      <c r="C175" s="725"/>
      <c r="D175" s="726"/>
      <c r="E175" s="226"/>
      <c r="F175" s="256"/>
      <c r="G175" s="203"/>
      <c r="H175" s="165"/>
      <c r="I175" s="256"/>
      <c r="J175" s="471"/>
      <c r="K175" s="776"/>
      <c r="L175" s="776"/>
      <c r="M175" s="776"/>
      <c r="N175" s="776"/>
      <c r="O175" s="336"/>
      <c r="P175" s="348"/>
      <c r="Q175" s="254"/>
    </row>
    <row r="176" spans="1:17" ht="33.950000000000003" customHeight="1" x14ac:dyDescent="0.25">
      <c r="A176" s="46"/>
      <c r="B176" s="150"/>
      <c r="C176" s="725"/>
      <c r="D176" s="726"/>
      <c r="E176" s="226"/>
      <c r="F176" s="256"/>
      <c r="G176" s="203"/>
      <c r="H176" s="165"/>
      <c r="I176" s="256"/>
      <c r="J176" s="471"/>
      <c r="K176" s="776"/>
      <c r="L176" s="776"/>
      <c r="M176" s="776"/>
      <c r="N176" s="776"/>
      <c r="O176" s="336"/>
      <c r="P176" s="348"/>
      <c r="Q176" s="254"/>
    </row>
    <row r="177" spans="1:17" ht="33.950000000000003" customHeight="1" x14ac:dyDescent="0.25">
      <c r="A177" s="46"/>
      <c r="B177" s="150"/>
      <c r="C177" s="725"/>
      <c r="D177" s="726"/>
      <c r="E177" s="226"/>
      <c r="F177" s="256"/>
      <c r="G177" s="203"/>
      <c r="H177" s="165"/>
      <c r="I177" s="256"/>
      <c r="J177" s="471"/>
      <c r="K177" s="776"/>
      <c r="L177" s="776"/>
      <c r="M177" s="776"/>
      <c r="N177" s="776"/>
      <c r="O177" s="336"/>
      <c r="P177" s="348"/>
      <c r="Q177" s="254"/>
    </row>
    <row r="178" spans="1:17" ht="33.950000000000003" customHeight="1" x14ac:dyDescent="0.25">
      <c r="A178" s="46"/>
      <c r="B178" s="150"/>
      <c r="C178" s="725"/>
      <c r="D178" s="726"/>
      <c r="E178" s="226"/>
      <c r="F178" s="256"/>
      <c r="G178" s="203"/>
      <c r="H178" s="165"/>
      <c r="I178" s="256"/>
      <c r="J178" s="471"/>
      <c r="K178" s="776"/>
      <c r="L178" s="776"/>
      <c r="M178" s="776"/>
      <c r="N178" s="776"/>
      <c r="O178" s="336"/>
      <c r="P178" s="348"/>
      <c r="Q178" s="254"/>
    </row>
    <row r="179" spans="1:17" ht="33.950000000000003" customHeight="1" x14ac:dyDescent="0.25">
      <c r="A179" s="46"/>
      <c r="B179" s="150"/>
      <c r="C179" s="725"/>
      <c r="D179" s="726"/>
      <c r="E179" s="226"/>
      <c r="F179" s="256"/>
      <c r="G179" s="203"/>
      <c r="H179" s="165"/>
      <c r="I179" s="256"/>
      <c r="J179" s="471"/>
      <c r="K179" s="776"/>
      <c r="L179" s="776"/>
      <c r="M179" s="776"/>
      <c r="N179" s="776"/>
      <c r="O179" s="336"/>
      <c r="P179" s="348"/>
      <c r="Q179" s="254"/>
    </row>
    <row r="180" spans="1:17" ht="33.950000000000003" customHeight="1" x14ac:dyDescent="0.25">
      <c r="A180" s="46"/>
      <c r="B180" s="150"/>
      <c r="C180" s="725"/>
      <c r="D180" s="726"/>
      <c r="E180" s="226"/>
      <c r="F180" s="256"/>
      <c r="G180" s="203"/>
      <c r="H180" s="165"/>
      <c r="I180" s="256"/>
      <c r="J180" s="471"/>
      <c r="K180" s="776"/>
      <c r="L180" s="776"/>
      <c r="M180" s="776"/>
      <c r="N180" s="776"/>
      <c r="O180" s="336"/>
      <c r="P180" s="348"/>
      <c r="Q180" s="254"/>
    </row>
    <row r="181" spans="1:17" ht="33.950000000000003" customHeight="1" x14ac:dyDescent="0.25">
      <c r="A181" s="46"/>
      <c r="B181" s="150"/>
      <c r="C181" s="725"/>
      <c r="D181" s="726"/>
      <c r="E181" s="226"/>
      <c r="F181" s="256"/>
      <c r="G181" s="203"/>
      <c r="H181" s="165"/>
      <c r="I181" s="256"/>
      <c r="J181" s="471"/>
      <c r="K181" s="776"/>
      <c r="L181" s="776"/>
      <c r="M181" s="776"/>
      <c r="N181" s="776"/>
      <c r="O181" s="336"/>
      <c r="P181" s="348"/>
      <c r="Q181" s="254"/>
    </row>
    <row r="182" spans="1:17" ht="33.950000000000003" customHeight="1" x14ac:dyDescent="0.25">
      <c r="A182" s="46"/>
      <c r="B182" s="150"/>
      <c r="C182" s="725"/>
      <c r="D182" s="726"/>
      <c r="E182" s="226"/>
      <c r="F182" s="256"/>
      <c r="G182" s="203"/>
      <c r="H182" s="165"/>
      <c r="I182" s="256"/>
      <c r="J182" s="471"/>
      <c r="K182" s="776"/>
      <c r="L182" s="776"/>
      <c r="M182" s="776"/>
      <c r="N182" s="776"/>
      <c r="O182" s="336"/>
      <c r="P182" s="348"/>
      <c r="Q182" s="254"/>
    </row>
    <row r="183" spans="1:17" ht="33.950000000000003" customHeight="1" x14ac:dyDescent="0.25">
      <c r="A183" s="46"/>
      <c r="B183" s="150"/>
      <c r="C183" s="725"/>
      <c r="D183" s="726"/>
      <c r="E183" s="226"/>
      <c r="F183" s="256"/>
      <c r="G183" s="203"/>
      <c r="H183" s="165"/>
      <c r="I183" s="256"/>
      <c r="J183" s="471"/>
      <c r="K183" s="776"/>
      <c r="L183" s="776"/>
      <c r="M183" s="776"/>
      <c r="N183" s="776"/>
      <c r="O183" s="336"/>
      <c r="P183" s="348"/>
      <c r="Q183" s="254"/>
    </row>
    <row r="184" spans="1:17" ht="33.950000000000003" customHeight="1" x14ac:dyDescent="0.25">
      <c r="A184" s="46"/>
      <c r="B184" s="150"/>
      <c r="C184" s="725"/>
      <c r="D184" s="726"/>
      <c r="E184" s="226"/>
      <c r="F184" s="256"/>
      <c r="G184" s="203"/>
      <c r="H184" s="165"/>
      <c r="I184" s="256"/>
      <c r="J184" s="471"/>
      <c r="K184" s="776"/>
      <c r="L184" s="776"/>
      <c r="M184" s="776"/>
      <c r="N184" s="776"/>
      <c r="O184" s="336"/>
      <c r="P184" s="348"/>
      <c r="Q184" s="254"/>
    </row>
    <row r="185" spans="1:17" ht="33.950000000000003" customHeight="1" x14ac:dyDescent="0.25">
      <c r="A185" s="46"/>
      <c r="B185" s="150"/>
      <c r="C185" s="725"/>
      <c r="D185" s="726"/>
      <c r="E185" s="226"/>
      <c r="F185" s="256"/>
      <c r="G185" s="203"/>
      <c r="H185" s="165"/>
      <c r="I185" s="256"/>
      <c r="J185" s="471"/>
      <c r="K185" s="776"/>
      <c r="L185" s="776"/>
      <c r="M185" s="776"/>
      <c r="N185" s="776"/>
      <c r="O185" s="336"/>
      <c r="P185" s="348"/>
      <c r="Q185" s="254"/>
    </row>
    <row r="186" spans="1:17" ht="33.950000000000003" customHeight="1" x14ac:dyDescent="0.25">
      <c r="A186" s="46"/>
      <c r="B186" s="150"/>
      <c r="C186" s="725"/>
      <c r="D186" s="726"/>
      <c r="E186" s="226"/>
      <c r="F186" s="256"/>
      <c r="G186" s="203"/>
      <c r="H186" s="165"/>
      <c r="I186" s="256"/>
      <c r="J186" s="471"/>
      <c r="K186" s="776"/>
      <c r="L186" s="776"/>
      <c r="M186" s="776"/>
      <c r="N186" s="776"/>
      <c r="O186" s="336"/>
      <c r="P186" s="348"/>
      <c r="Q186" s="254"/>
    </row>
    <row r="187" spans="1:17" ht="33.950000000000003" customHeight="1" x14ac:dyDescent="0.25">
      <c r="A187" s="46"/>
      <c r="B187" s="150"/>
      <c r="C187" s="725"/>
      <c r="D187" s="726"/>
      <c r="E187" s="226"/>
      <c r="F187" s="256"/>
      <c r="G187" s="203"/>
      <c r="H187" s="165"/>
      <c r="I187" s="256"/>
      <c r="J187" s="471"/>
      <c r="K187" s="776"/>
      <c r="L187" s="776"/>
      <c r="M187" s="776"/>
      <c r="N187" s="776"/>
      <c r="O187" s="336"/>
      <c r="P187" s="348"/>
      <c r="Q187" s="254"/>
    </row>
    <row r="188" spans="1:17" ht="33.950000000000003" customHeight="1" x14ac:dyDescent="0.25">
      <c r="A188" s="46"/>
      <c r="B188" s="150"/>
      <c r="C188" s="725"/>
      <c r="D188" s="726"/>
      <c r="E188" s="226"/>
      <c r="F188" s="256"/>
      <c r="G188" s="203"/>
      <c r="H188" s="165"/>
      <c r="I188" s="256"/>
      <c r="J188" s="471"/>
      <c r="K188" s="776"/>
      <c r="L188" s="776"/>
      <c r="M188" s="776"/>
      <c r="N188" s="776"/>
      <c r="O188" s="336"/>
      <c r="P188" s="348"/>
      <c r="Q188" s="254"/>
    </row>
    <row r="189" spans="1:17" ht="33.950000000000003" customHeight="1" x14ac:dyDescent="0.25">
      <c r="A189" s="46"/>
      <c r="B189" s="150"/>
      <c r="C189" s="725"/>
      <c r="D189" s="726"/>
      <c r="E189" s="226"/>
      <c r="F189" s="256"/>
      <c r="G189" s="203"/>
      <c r="H189" s="165"/>
      <c r="I189" s="256"/>
      <c r="J189" s="471"/>
      <c r="K189" s="776"/>
      <c r="L189" s="776"/>
      <c r="M189" s="776"/>
      <c r="N189" s="776"/>
      <c r="O189" s="336"/>
      <c r="P189" s="348"/>
      <c r="Q189" s="254"/>
    </row>
    <row r="190" spans="1:17" ht="33.950000000000003" customHeight="1" x14ac:dyDescent="0.25">
      <c r="A190" s="46"/>
      <c r="B190" s="150"/>
      <c r="C190" s="725"/>
      <c r="D190" s="726"/>
      <c r="E190" s="226"/>
      <c r="F190" s="256"/>
      <c r="G190" s="203"/>
      <c r="H190" s="165"/>
      <c r="I190" s="256"/>
      <c r="J190" s="471"/>
      <c r="K190" s="776"/>
      <c r="L190" s="776"/>
      <c r="M190" s="776"/>
      <c r="N190" s="776"/>
      <c r="O190" s="336"/>
      <c r="P190" s="348"/>
      <c r="Q190" s="254"/>
    </row>
    <row r="191" spans="1:17" ht="33.950000000000003" customHeight="1" x14ac:dyDescent="0.25">
      <c r="A191" s="46"/>
      <c r="B191" s="150"/>
      <c r="C191" s="725"/>
      <c r="D191" s="726"/>
      <c r="E191" s="226"/>
      <c r="F191" s="256"/>
      <c r="G191" s="203"/>
      <c r="H191" s="165"/>
      <c r="I191" s="256"/>
      <c r="J191" s="471"/>
      <c r="K191" s="776"/>
      <c r="L191" s="776"/>
      <c r="M191" s="776"/>
      <c r="N191" s="776"/>
      <c r="O191" s="336"/>
      <c r="P191" s="348"/>
      <c r="Q191" s="254"/>
    </row>
    <row r="192" spans="1:17" ht="33.950000000000003" customHeight="1" x14ac:dyDescent="0.25">
      <c r="A192" s="46"/>
      <c r="B192" s="150"/>
      <c r="C192" s="725"/>
      <c r="D192" s="726"/>
      <c r="E192" s="226"/>
      <c r="F192" s="256"/>
      <c r="G192" s="203"/>
      <c r="H192" s="165"/>
      <c r="I192" s="256"/>
      <c r="J192" s="471"/>
      <c r="K192" s="776"/>
      <c r="L192" s="776"/>
      <c r="M192" s="776"/>
      <c r="N192" s="776"/>
      <c r="O192" s="336"/>
      <c r="P192" s="348"/>
      <c r="Q192" s="254"/>
    </row>
    <row r="193" spans="1:17" ht="33.950000000000003" customHeight="1" x14ac:dyDescent="0.25">
      <c r="A193" s="46"/>
      <c r="B193" s="150"/>
      <c r="C193" s="725"/>
      <c r="D193" s="726"/>
      <c r="E193" s="226"/>
      <c r="F193" s="256"/>
      <c r="G193" s="203"/>
      <c r="H193" s="165"/>
      <c r="I193" s="256"/>
      <c r="J193" s="471"/>
      <c r="K193" s="776"/>
      <c r="L193" s="776"/>
      <c r="M193" s="776"/>
      <c r="N193" s="776"/>
      <c r="O193" s="336"/>
      <c r="P193" s="348"/>
      <c r="Q193" s="254"/>
    </row>
    <row r="194" spans="1:17" ht="33.950000000000003" customHeight="1" x14ac:dyDescent="0.25">
      <c r="A194" s="46"/>
      <c r="B194" s="150"/>
      <c r="C194" s="725"/>
      <c r="D194" s="726"/>
      <c r="E194" s="226"/>
      <c r="F194" s="256"/>
      <c r="G194" s="203"/>
      <c r="H194" s="165"/>
      <c r="I194" s="256"/>
      <c r="J194" s="471"/>
      <c r="K194" s="776"/>
      <c r="L194" s="776"/>
      <c r="M194" s="776"/>
      <c r="N194" s="776"/>
      <c r="O194" s="336"/>
      <c r="P194" s="348"/>
      <c r="Q194" s="254"/>
    </row>
    <row r="195" spans="1:17" ht="33.950000000000003" customHeight="1" x14ac:dyDescent="0.25">
      <c r="A195" s="46"/>
      <c r="B195" s="150"/>
      <c r="C195" s="725"/>
      <c r="D195" s="726"/>
      <c r="E195" s="226"/>
      <c r="F195" s="256"/>
      <c r="G195" s="203"/>
      <c r="H195" s="165"/>
      <c r="I195" s="256"/>
      <c r="J195" s="471"/>
      <c r="K195" s="776"/>
      <c r="L195" s="776"/>
      <c r="M195" s="776"/>
      <c r="N195" s="776"/>
      <c r="O195" s="336"/>
      <c r="P195" s="348"/>
      <c r="Q195" s="254"/>
    </row>
    <row r="196" spans="1:17" ht="33.950000000000003" customHeight="1" x14ac:dyDescent="0.25">
      <c r="A196" s="46"/>
      <c r="B196" s="150"/>
      <c r="C196" s="725"/>
      <c r="D196" s="726"/>
      <c r="E196" s="226"/>
      <c r="F196" s="256"/>
      <c r="G196" s="203"/>
      <c r="H196" s="165"/>
      <c r="I196" s="256"/>
      <c r="J196" s="471"/>
      <c r="K196" s="776"/>
      <c r="L196" s="776"/>
      <c r="M196" s="776"/>
      <c r="N196" s="776"/>
      <c r="O196" s="336"/>
      <c r="P196" s="348"/>
      <c r="Q196" s="254"/>
    </row>
    <row r="197" spans="1:17" ht="33.950000000000003" customHeight="1" x14ac:dyDescent="0.25">
      <c r="A197" s="46"/>
      <c r="B197" s="150"/>
      <c r="C197" s="725"/>
      <c r="D197" s="726"/>
      <c r="E197" s="226"/>
      <c r="F197" s="256"/>
      <c r="G197" s="203"/>
      <c r="H197" s="165"/>
      <c r="I197" s="256"/>
      <c r="J197" s="471"/>
      <c r="K197" s="776"/>
      <c r="L197" s="776"/>
      <c r="M197" s="776"/>
      <c r="N197" s="776"/>
      <c r="O197" s="336"/>
      <c r="P197" s="348"/>
      <c r="Q197" s="254"/>
    </row>
    <row r="198" spans="1:17" ht="33.950000000000003" customHeight="1" x14ac:dyDescent="0.25">
      <c r="A198" s="46"/>
      <c r="B198" s="150"/>
      <c r="C198" s="725"/>
      <c r="D198" s="726"/>
      <c r="E198" s="226"/>
      <c r="F198" s="256"/>
      <c r="G198" s="203"/>
      <c r="H198" s="165"/>
      <c r="I198" s="256"/>
      <c r="J198" s="471"/>
      <c r="K198" s="776"/>
      <c r="L198" s="776"/>
      <c r="M198" s="776"/>
      <c r="N198" s="776"/>
      <c r="O198" s="336"/>
      <c r="P198" s="348"/>
      <c r="Q198" s="254"/>
    </row>
    <row r="199" spans="1:17" ht="33.950000000000003" customHeight="1" x14ac:dyDescent="0.25">
      <c r="A199" s="46"/>
      <c r="B199" s="150"/>
      <c r="C199" s="725"/>
      <c r="D199" s="726"/>
      <c r="E199" s="226"/>
      <c r="F199" s="256"/>
      <c r="G199" s="203"/>
      <c r="H199" s="165"/>
      <c r="I199" s="256"/>
      <c r="J199" s="471"/>
      <c r="K199" s="776"/>
      <c r="L199" s="776"/>
      <c r="M199" s="776"/>
      <c r="N199" s="776"/>
      <c r="O199" s="336"/>
      <c r="P199" s="348"/>
      <c r="Q199" s="254"/>
    </row>
    <row r="200" spans="1:17" ht="33.950000000000003" customHeight="1" x14ac:dyDescent="0.25">
      <c r="A200" s="46"/>
      <c r="B200" s="150"/>
      <c r="C200" s="725"/>
      <c r="D200" s="726"/>
      <c r="E200" s="226"/>
      <c r="F200" s="256"/>
      <c r="G200" s="203"/>
      <c r="H200" s="165"/>
      <c r="I200" s="256"/>
      <c r="J200" s="471"/>
      <c r="K200" s="776"/>
      <c r="L200" s="776"/>
      <c r="M200" s="776"/>
      <c r="N200" s="776"/>
      <c r="O200" s="336"/>
      <c r="P200" s="348"/>
      <c r="Q200" s="254"/>
    </row>
    <row r="201" spans="1:17" ht="33.950000000000003" customHeight="1" x14ac:dyDescent="0.25">
      <c r="A201" s="46"/>
      <c r="B201" s="150"/>
      <c r="C201" s="725"/>
      <c r="D201" s="726"/>
      <c r="E201" s="226"/>
      <c r="F201" s="256"/>
      <c r="G201" s="203"/>
      <c r="H201" s="165"/>
      <c r="I201" s="256"/>
      <c r="J201" s="471"/>
      <c r="K201" s="776"/>
      <c r="L201" s="776"/>
      <c r="M201" s="776"/>
      <c r="N201" s="776"/>
      <c r="O201" s="336"/>
      <c r="P201" s="348"/>
      <c r="Q201" s="254"/>
    </row>
    <row r="202" spans="1:17" ht="33.950000000000003" customHeight="1" x14ac:dyDescent="0.25">
      <c r="A202" s="46"/>
      <c r="B202" s="150"/>
      <c r="C202" s="725"/>
      <c r="D202" s="726"/>
      <c r="E202" s="226"/>
      <c r="F202" s="256"/>
      <c r="G202" s="203"/>
      <c r="H202" s="165"/>
      <c r="I202" s="256"/>
      <c r="J202" s="471"/>
      <c r="K202" s="776"/>
      <c r="L202" s="776"/>
      <c r="M202" s="776"/>
      <c r="N202" s="776"/>
      <c r="O202" s="336"/>
      <c r="P202" s="348"/>
      <c r="Q202" s="254"/>
    </row>
    <row r="203" spans="1:17" ht="33.950000000000003" customHeight="1" x14ac:dyDescent="0.25">
      <c r="A203" s="46"/>
      <c r="B203" s="150"/>
      <c r="C203" s="725"/>
      <c r="D203" s="726"/>
      <c r="E203" s="226"/>
      <c r="F203" s="256"/>
      <c r="G203" s="203"/>
      <c r="H203" s="165"/>
      <c r="I203" s="256"/>
      <c r="J203" s="471"/>
      <c r="K203" s="776"/>
      <c r="L203" s="776"/>
      <c r="M203" s="776"/>
      <c r="N203" s="776"/>
      <c r="O203" s="336"/>
      <c r="P203" s="348"/>
      <c r="Q203" s="254"/>
    </row>
    <row r="204" spans="1:17" ht="33.950000000000003" customHeight="1" x14ac:dyDescent="0.25">
      <c r="A204" s="46"/>
      <c r="B204" s="150"/>
      <c r="C204" s="725"/>
      <c r="D204" s="726"/>
      <c r="E204" s="226"/>
      <c r="F204" s="256"/>
      <c r="G204" s="203"/>
      <c r="H204" s="165"/>
      <c r="I204" s="256"/>
      <c r="J204" s="471"/>
      <c r="K204" s="776"/>
      <c r="L204" s="776"/>
      <c r="M204" s="776"/>
      <c r="N204" s="776"/>
      <c r="O204" s="336"/>
      <c r="P204" s="348"/>
      <c r="Q204" s="254"/>
    </row>
    <row r="205" spans="1:17" ht="33.950000000000003" customHeight="1" x14ac:dyDescent="0.25">
      <c r="A205" s="46"/>
      <c r="B205" s="150"/>
      <c r="C205" s="725"/>
      <c r="D205" s="726"/>
      <c r="E205" s="226"/>
      <c r="F205" s="256"/>
      <c r="G205" s="203"/>
      <c r="H205" s="165"/>
      <c r="I205" s="256"/>
      <c r="J205" s="471"/>
      <c r="K205" s="776"/>
      <c r="L205" s="776"/>
      <c r="M205" s="776"/>
      <c r="N205" s="776"/>
      <c r="O205" s="336"/>
      <c r="P205" s="348"/>
      <c r="Q205" s="254"/>
    </row>
    <row r="206" spans="1:17" ht="33.950000000000003" customHeight="1" x14ac:dyDescent="0.25">
      <c r="A206" s="46"/>
      <c r="B206" s="150"/>
      <c r="C206" s="725"/>
      <c r="D206" s="726"/>
      <c r="E206" s="226"/>
      <c r="F206" s="256"/>
      <c r="G206" s="203"/>
      <c r="H206" s="165"/>
      <c r="I206" s="256"/>
      <c r="J206" s="471"/>
      <c r="K206" s="776"/>
      <c r="L206" s="776"/>
      <c r="M206" s="776"/>
      <c r="N206" s="776"/>
      <c r="O206" s="336"/>
      <c r="P206" s="348"/>
      <c r="Q206" s="254"/>
    </row>
    <row r="207" spans="1:17" ht="33.950000000000003" customHeight="1" x14ac:dyDescent="0.25">
      <c r="A207" s="46"/>
      <c r="B207" s="150"/>
      <c r="C207" s="725"/>
      <c r="D207" s="726"/>
      <c r="E207" s="226"/>
      <c r="F207" s="256"/>
      <c r="G207" s="203"/>
      <c r="H207" s="165"/>
      <c r="I207" s="256"/>
      <c r="J207" s="471"/>
      <c r="K207" s="776"/>
      <c r="L207" s="776"/>
      <c r="M207" s="776"/>
      <c r="N207" s="776"/>
      <c r="O207" s="336"/>
      <c r="P207" s="348"/>
      <c r="Q207" s="254"/>
    </row>
    <row r="208" spans="1:17" ht="33.950000000000003" customHeight="1" x14ac:dyDescent="0.25">
      <c r="A208" s="46"/>
      <c r="B208" s="150"/>
      <c r="C208" s="725"/>
      <c r="D208" s="726"/>
      <c r="E208" s="226"/>
      <c r="F208" s="256"/>
      <c r="G208" s="203"/>
      <c r="H208" s="165"/>
      <c r="I208" s="256"/>
      <c r="J208" s="471"/>
      <c r="K208" s="776"/>
      <c r="L208" s="776"/>
      <c r="M208" s="776"/>
      <c r="N208" s="776"/>
      <c r="O208" s="336"/>
      <c r="P208" s="348"/>
      <c r="Q208" s="254"/>
    </row>
    <row r="209" spans="1:17" ht="33.950000000000003" customHeight="1" x14ac:dyDescent="0.25">
      <c r="A209" s="46"/>
      <c r="B209" s="150"/>
      <c r="C209" s="725"/>
      <c r="D209" s="726"/>
      <c r="E209" s="226"/>
      <c r="F209" s="256"/>
      <c r="G209" s="203"/>
      <c r="H209" s="165"/>
      <c r="I209" s="256"/>
      <c r="J209" s="471"/>
      <c r="K209" s="776"/>
      <c r="L209" s="776"/>
      <c r="M209" s="776"/>
      <c r="N209" s="776"/>
      <c r="O209" s="336"/>
      <c r="P209" s="348"/>
      <c r="Q209" s="254"/>
    </row>
    <row r="210" spans="1:17" ht="33.950000000000003" customHeight="1" x14ac:dyDescent="0.25">
      <c r="A210" s="46"/>
      <c r="B210" s="150"/>
      <c r="C210" s="725"/>
      <c r="D210" s="726"/>
      <c r="E210" s="226"/>
      <c r="F210" s="256"/>
      <c r="G210" s="203"/>
      <c r="H210" s="165"/>
      <c r="I210" s="256"/>
      <c r="J210" s="471"/>
      <c r="K210" s="776"/>
      <c r="L210" s="776"/>
      <c r="M210" s="776"/>
      <c r="N210" s="776"/>
      <c r="O210" s="336"/>
      <c r="P210" s="348"/>
      <c r="Q210" s="254"/>
    </row>
    <row r="211" spans="1:17" ht="33.950000000000003" customHeight="1" x14ac:dyDescent="0.25">
      <c r="A211" s="46"/>
      <c r="B211" s="150"/>
      <c r="C211" s="725"/>
      <c r="D211" s="726"/>
      <c r="E211" s="226"/>
      <c r="F211" s="256"/>
      <c r="G211" s="203"/>
      <c r="H211" s="165"/>
      <c r="I211" s="256"/>
      <c r="J211" s="471"/>
      <c r="K211" s="776"/>
      <c r="L211" s="776"/>
      <c r="M211" s="776"/>
      <c r="N211" s="776"/>
      <c r="O211" s="336"/>
      <c r="P211" s="348"/>
      <c r="Q211" s="254"/>
    </row>
    <row r="212" spans="1:17" ht="33.950000000000003" customHeight="1" x14ac:dyDescent="0.25">
      <c r="A212" s="46"/>
      <c r="B212" s="150"/>
      <c r="C212" s="725"/>
      <c r="D212" s="726"/>
      <c r="E212" s="226"/>
      <c r="F212" s="256"/>
      <c r="G212" s="203"/>
      <c r="H212" s="165"/>
      <c r="I212" s="256"/>
      <c r="J212" s="471"/>
      <c r="K212" s="776"/>
      <c r="L212" s="776"/>
      <c r="M212" s="776"/>
      <c r="N212" s="776"/>
      <c r="O212" s="336"/>
      <c r="P212" s="348"/>
      <c r="Q212" s="254"/>
    </row>
    <row r="213" spans="1:17" ht="33.950000000000003" customHeight="1" x14ac:dyDescent="0.25">
      <c r="A213" s="46"/>
      <c r="B213" s="150"/>
      <c r="C213" s="725"/>
      <c r="D213" s="726"/>
      <c r="E213" s="226"/>
      <c r="F213" s="256"/>
      <c r="G213" s="203"/>
      <c r="H213" s="165"/>
      <c r="I213" s="256"/>
      <c r="J213" s="471"/>
      <c r="K213" s="776"/>
      <c r="L213" s="776"/>
      <c r="M213" s="776"/>
      <c r="N213" s="776"/>
      <c r="O213" s="336"/>
      <c r="P213" s="348"/>
      <c r="Q213" s="254"/>
    </row>
    <row r="214" spans="1:17" ht="33.950000000000003" customHeight="1" x14ac:dyDescent="0.25">
      <c r="A214" s="46"/>
      <c r="B214" s="150"/>
      <c r="C214" s="725"/>
      <c r="D214" s="726"/>
      <c r="E214" s="226"/>
      <c r="F214" s="256"/>
      <c r="G214" s="203"/>
      <c r="H214" s="165"/>
      <c r="I214" s="256"/>
      <c r="J214" s="471"/>
      <c r="K214" s="776"/>
      <c r="L214" s="776"/>
      <c r="M214" s="776"/>
      <c r="N214" s="776"/>
      <c r="O214" s="336"/>
      <c r="P214" s="348"/>
      <c r="Q214" s="254"/>
    </row>
    <row r="215" spans="1:17" ht="33.950000000000003" customHeight="1" x14ac:dyDescent="0.25">
      <c r="A215" s="46"/>
      <c r="B215" s="150"/>
      <c r="C215" s="725"/>
      <c r="D215" s="726"/>
      <c r="E215" s="226"/>
      <c r="F215" s="256"/>
      <c r="G215" s="203"/>
      <c r="H215" s="165"/>
      <c r="I215" s="256"/>
      <c r="J215" s="471"/>
      <c r="K215" s="776"/>
      <c r="L215" s="776"/>
      <c r="M215" s="776"/>
      <c r="N215" s="776"/>
      <c r="O215" s="336"/>
      <c r="P215" s="348"/>
      <c r="Q215" s="254"/>
    </row>
    <row r="216" spans="1:17" ht="33.950000000000003" customHeight="1" x14ac:dyDescent="0.25">
      <c r="A216" s="46"/>
      <c r="B216" s="150"/>
      <c r="C216" s="725"/>
      <c r="D216" s="726"/>
      <c r="E216" s="226"/>
      <c r="F216" s="256"/>
      <c r="G216" s="203"/>
      <c r="H216" s="165"/>
      <c r="I216" s="256"/>
      <c r="J216" s="471"/>
      <c r="K216" s="776"/>
      <c r="L216" s="776"/>
      <c r="M216" s="776"/>
      <c r="N216" s="776"/>
      <c r="O216" s="336"/>
      <c r="P216" s="348"/>
      <c r="Q216" s="254"/>
    </row>
    <row r="217" spans="1:17" ht="33.950000000000003" customHeight="1" x14ac:dyDescent="0.25">
      <c r="A217" s="46"/>
      <c r="B217" s="150"/>
      <c r="C217" s="725"/>
      <c r="D217" s="726"/>
      <c r="E217" s="226"/>
      <c r="F217" s="256"/>
      <c r="G217" s="203"/>
      <c r="H217" s="165"/>
      <c r="I217" s="256"/>
      <c r="J217" s="471"/>
      <c r="K217" s="776"/>
      <c r="L217" s="776"/>
      <c r="M217" s="776"/>
      <c r="N217" s="776"/>
      <c r="O217" s="336"/>
      <c r="P217" s="348"/>
      <c r="Q217" s="254"/>
    </row>
    <row r="218" spans="1:17" ht="33.950000000000003" customHeight="1" x14ac:dyDescent="0.25">
      <c r="A218" s="46"/>
      <c r="B218" s="150"/>
      <c r="C218" s="725"/>
      <c r="D218" s="726"/>
      <c r="E218" s="226"/>
      <c r="F218" s="256"/>
      <c r="G218" s="203"/>
      <c r="H218" s="165"/>
      <c r="I218" s="256"/>
      <c r="J218" s="471"/>
      <c r="K218" s="776"/>
      <c r="L218" s="776"/>
      <c r="M218" s="776"/>
      <c r="N218" s="776"/>
      <c r="O218" s="336"/>
      <c r="P218" s="348"/>
      <c r="Q218" s="254"/>
    </row>
    <row r="219" spans="1:17" ht="33.950000000000003" customHeight="1" x14ac:dyDescent="0.25">
      <c r="A219" s="46"/>
      <c r="B219" s="150"/>
      <c r="C219" s="725"/>
      <c r="D219" s="726"/>
      <c r="E219" s="226"/>
      <c r="F219" s="256"/>
      <c r="G219" s="203"/>
      <c r="H219" s="165"/>
      <c r="I219" s="256"/>
      <c r="J219" s="471"/>
      <c r="K219" s="776"/>
      <c r="L219" s="776"/>
      <c r="M219" s="776"/>
      <c r="N219" s="776"/>
      <c r="O219" s="336"/>
      <c r="P219" s="348"/>
      <c r="Q219" s="254"/>
    </row>
    <row r="220" spans="1:17" ht="33.950000000000003" customHeight="1" x14ac:dyDescent="0.25">
      <c r="A220" s="46"/>
      <c r="B220" s="150"/>
      <c r="C220" s="725"/>
      <c r="D220" s="726"/>
      <c r="E220" s="226"/>
      <c r="F220" s="256"/>
      <c r="G220" s="203"/>
      <c r="H220" s="165"/>
      <c r="I220" s="256"/>
      <c r="J220" s="471"/>
      <c r="K220" s="776"/>
      <c r="L220" s="776"/>
      <c r="M220" s="776"/>
      <c r="N220" s="776"/>
      <c r="O220" s="336"/>
      <c r="P220" s="348"/>
      <c r="Q220" s="254"/>
    </row>
    <row r="221" spans="1:17" ht="33.950000000000003" customHeight="1" x14ac:dyDescent="0.25">
      <c r="A221" s="46"/>
      <c r="B221" s="150"/>
      <c r="C221" s="725"/>
      <c r="D221" s="726"/>
      <c r="E221" s="226"/>
      <c r="F221" s="256"/>
      <c r="G221" s="203"/>
      <c r="H221" s="165"/>
      <c r="I221" s="256"/>
      <c r="J221" s="471"/>
      <c r="K221" s="776"/>
      <c r="L221" s="776"/>
      <c r="M221" s="776"/>
      <c r="N221" s="776"/>
      <c r="O221" s="336"/>
      <c r="P221" s="348"/>
      <c r="Q221" s="254"/>
    </row>
    <row r="222" spans="1:17" ht="33.950000000000003" customHeight="1" x14ac:dyDescent="0.25">
      <c r="A222" s="46"/>
      <c r="B222" s="150"/>
      <c r="C222" s="725"/>
      <c r="D222" s="726"/>
      <c r="E222" s="226"/>
      <c r="F222" s="256"/>
      <c r="G222" s="203"/>
      <c r="H222" s="165"/>
      <c r="I222" s="256"/>
      <c r="J222" s="471"/>
      <c r="K222" s="776"/>
      <c r="L222" s="776"/>
      <c r="M222" s="776"/>
      <c r="N222" s="776"/>
      <c r="O222" s="336"/>
      <c r="P222" s="348"/>
      <c r="Q222" s="254"/>
    </row>
    <row r="223" spans="1:17" ht="33.950000000000003" customHeight="1" x14ac:dyDescent="0.25">
      <c r="A223" s="46"/>
      <c r="B223" s="150"/>
      <c r="C223" s="725"/>
      <c r="D223" s="726"/>
      <c r="E223" s="226"/>
      <c r="F223" s="256"/>
      <c r="G223" s="203"/>
      <c r="H223" s="165"/>
      <c r="I223" s="256"/>
      <c r="J223" s="471"/>
      <c r="K223" s="776"/>
      <c r="L223" s="776"/>
      <c r="M223" s="776"/>
      <c r="N223" s="776"/>
      <c r="O223" s="336"/>
      <c r="P223" s="348"/>
      <c r="Q223" s="254"/>
    </row>
    <row r="224" spans="1:17" ht="33.950000000000003" customHeight="1" x14ac:dyDescent="0.25">
      <c r="A224" s="46"/>
      <c r="B224" s="150"/>
      <c r="C224" s="725"/>
      <c r="D224" s="726"/>
      <c r="E224" s="226"/>
      <c r="F224" s="256"/>
      <c r="G224" s="203"/>
      <c r="H224" s="165"/>
      <c r="I224" s="256"/>
      <c r="J224" s="471"/>
      <c r="K224" s="776"/>
      <c r="L224" s="776"/>
      <c r="M224" s="776"/>
      <c r="N224" s="776"/>
      <c r="O224" s="336"/>
      <c r="P224" s="348"/>
      <c r="Q224" s="254"/>
    </row>
    <row r="225" spans="1:17" ht="33.950000000000003" customHeight="1" x14ac:dyDescent="0.25">
      <c r="A225" s="46"/>
      <c r="B225" s="150"/>
      <c r="C225" s="725"/>
      <c r="D225" s="726"/>
      <c r="E225" s="226"/>
      <c r="F225" s="256"/>
      <c r="G225" s="203"/>
      <c r="H225" s="165"/>
      <c r="I225" s="256"/>
      <c r="J225" s="471"/>
      <c r="K225" s="776"/>
      <c r="L225" s="776"/>
      <c r="M225" s="776"/>
      <c r="N225" s="776"/>
      <c r="O225" s="336"/>
      <c r="P225" s="348"/>
      <c r="Q225" s="254"/>
    </row>
    <row r="226" spans="1:17" ht="33.950000000000003" customHeight="1" x14ac:dyDescent="0.25">
      <c r="A226" s="46"/>
      <c r="B226" s="150"/>
      <c r="C226" s="725"/>
      <c r="D226" s="726"/>
      <c r="E226" s="226"/>
      <c r="F226" s="256"/>
      <c r="G226" s="203"/>
      <c r="H226" s="165"/>
      <c r="I226" s="256"/>
      <c r="J226" s="471"/>
      <c r="K226" s="776"/>
      <c r="L226" s="776"/>
      <c r="M226" s="776"/>
      <c r="N226" s="776"/>
      <c r="O226" s="336"/>
      <c r="P226" s="348"/>
      <c r="Q226" s="254"/>
    </row>
    <row r="227" spans="1:17" ht="33.950000000000003" customHeight="1" x14ac:dyDescent="0.25">
      <c r="A227" s="46"/>
      <c r="B227" s="150"/>
      <c r="C227" s="725"/>
      <c r="D227" s="726"/>
      <c r="E227" s="226"/>
      <c r="F227" s="256"/>
      <c r="G227" s="203"/>
      <c r="H227" s="165"/>
      <c r="I227" s="256"/>
      <c r="J227" s="471"/>
      <c r="K227" s="776"/>
      <c r="L227" s="776"/>
      <c r="M227" s="776"/>
      <c r="N227" s="776"/>
      <c r="O227" s="336"/>
      <c r="P227" s="348"/>
      <c r="Q227" s="254"/>
    </row>
    <row r="228" spans="1:17" ht="33.950000000000003" customHeight="1" x14ac:dyDescent="0.25">
      <c r="A228" s="46"/>
      <c r="B228" s="150"/>
      <c r="C228" s="725"/>
      <c r="D228" s="726"/>
      <c r="E228" s="226"/>
      <c r="F228" s="256"/>
      <c r="G228" s="203"/>
      <c r="H228" s="165"/>
      <c r="I228" s="256"/>
      <c r="J228" s="471"/>
      <c r="K228" s="776"/>
      <c r="L228" s="776"/>
      <c r="M228" s="776"/>
      <c r="N228" s="776"/>
      <c r="O228" s="336"/>
      <c r="P228" s="348"/>
      <c r="Q228" s="254"/>
    </row>
    <row r="229" spans="1:17" ht="33.950000000000003" customHeight="1" x14ac:dyDescent="0.25">
      <c r="A229" s="46"/>
      <c r="B229" s="150"/>
      <c r="C229" s="725"/>
      <c r="D229" s="726"/>
      <c r="E229" s="226"/>
      <c r="F229" s="256"/>
      <c r="G229" s="203"/>
      <c r="H229" s="165"/>
      <c r="I229" s="256"/>
      <c r="J229" s="471"/>
      <c r="K229" s="776"/>
      <c r="L229" s="776"/>
      <c r="M229" s="776"/>
      <c r="N229" s="776"/>
      <c r="O229" s="336"/>
      <c r="P229" s="348"/>
      <c r="Q229" s="254"/>
    </row>
    <row r="230" spans="1:17" ht="33.950000000000003" customHeight="1" x14ac:dyDescent="0.25">
      <c r="A230" s="46"/>
      <c r="B230" s="150"/>
      <c r="C230" s="725"/>
      <c r="D230" s="726"/>
      <c r="E230" s="226"/>
      <c r="F230" s="256"/>
      <c r="G230" s="203"/>
      <c r="H230" s="165"/>
      <c r="I230" s="256"/>
      <c r="J230" s="471"/>
      <c r="K230" s="776"/>
      <c r="L230" s="776"/>
      <c r="M230" s="776"/>
      <c r="N230" s="776"/>
      <c r="O230" s="336"/>
      <c r="P230" s="348"/>
      <c r="Q230" s="254"/>
    </row>
    <row r="231" spans="1:17" ht="33.950000000000003" customHeight="1" x14ac:dyDescent="0.25">
      <c r="A231" s="46"/>
      <c r="B231" s="150"/>
      <c r="C231" s="725"/>
      <c r="D231" s="726"/>
      <c r="E231" s="226"/>
      <c r="F231" s="256"/>
      <c r="G231" s="203"/>
      <c r="H231" s="165"/>
      <c r="I231" s="256"/>
      <c r="J231" s="471"/>
      <c r="K231" s="776"/>
      <c r="L231" s="776"/>
      <c r="M231" s="776"/>
      <c r="N231" s="776"/>
      <c r="O231" s="336"/>
      <c r="P231" s="348"/>
      <c r="Q231" s="254"/>
    </row>
    <row r="232" spans="1:17" ht="33.950000000000003" customHeight="1" x14ac:dyDescent="0.25">
      <c r="A232" s="46"/>
      <c r="B232" s="150"/>
      <c r="C232" s="725"/>
      <c r="D232" s="726"/>
      <c r="E232" s="226"/>
      <c r="F232" s="256"/>
      <c r="G232" s="203"/>
      <c r="H232" s="165"/>
      <c r="I232" s="256"/>
      <c r="J232" s="471"/>
      <c r="K232" s="776"/>
      <c r="L232" s="776"/>
      <c r="M232" s="776"/>
      <c r="N232" s="776"/>
      <c r="O232" s="336"/>
      <c r="P232" s="348"/>
      <c r="Q232" s="254"/>
    </row>
    <row r="233" spans="1:17" ht="33.950000000000003" customHeight="1" x14ac:dyDescent="0.25">
      <c r="A233" s="46"/>
      <c r="B233" s="150"/>
      <c r="C233" s="725"/>
      <c r="D233" s="726"/>
      <c r="E233" s="226"/>
      <c r="F233" s="256"/>
      <c r="G233" s="203"/>
      <c r="H233" s="165"/>
      <c r="I233" s="256"/>
      <c r="J233" s="471"/>
      <c r="K233" s="776"/>
      <c r="L233" s="776"/>
      <c r="M233" s="776"/>
      <c r="N233" s="776"/>
      <c r="O233" s="336"/>
      <c r="P233" s="348"/>
      <c r="Q233" s="254"/>
    </row>
    <row r="234" spans="1:17" ht="33.950000000000003" customHeight="1" x14ac:dyDescent="0.25">
      <c r="A234" s="46"/>
      <c r="B234" s="150"/>
      <c r="C234" s="725"/>
      <c r="D234" s="726"/>
      <c r="E234" s="226"/>
      <c r="F234" s="256"/>
      <c r="G234" s="203"/>
      <c r="H234" s="165"/>
      <c r="I234" s="256"/>
      <c r="J234" s="471"/>
      <c r="K234" s="776"/>
      <c r="L234" s="776"/>
      <c r="M234" s="776"/>
      <c r="N234" s="776"/>
      <c r="O234" s="336"/>
      <c r="P234" s="348"/>
      <c r="Q234" s="254"/>
    </row>
    <row r="235" spans="1:17" ht="33.950000000000003" customHeight="1" x14ac:dyDescent="0.25">
      <c r="A235" s="46"/>
      <c r="B235" s="150"/>
      <c r="C235" s="725"/>
      <c r="D235" s="726"/>
      <c r="E235" s="226"/>
      <c r="F235" s="256"/>
      <c r="G235" s="203"/>
      <c r="H235" s="165"/>
      <c r="I235" s="256"/>
      <c r="J235" s="471"/>
      <c r="K235" s="776"/>
      <c r="L235" s="776"/>
      <c r="M235" s="776"/>
      <c r="N235" s="776"/>
      <c r="O235" s="336"/>
      <c r="P235" s="348"/>
      <c r="Q235" s="254"/>
    </row>
    <row r="236" spans="1:17" ht="33.950000000000003" customHeight="1" x14ac:dyDescent="0.25">
      <c r="A236" s="46"/>
      <c r="B236" s="150"/>
      <c r="C236" s="725"/>
      <c r="D236" s="726"/>
      <c r="E236" s="226"/>
      <c r="F236" s="256"/>
      <c r="G236" s="203"/>
      <c r="H236" s="165"/>
      <c r="I236" s="256"/>
      <c r="J236" s="471"/>
      <c r="K236" s="776"/>
      <c r="L236" s="776"/>
      <c r="M236" s="776"/>
      <c r="N236" s="776"/>
      <c r="O236" s="336"/>
      <c r="P236" s="348"/>
      <c r="Q236" s="254"/>
    </row>
    <row r="237" spans="1:17" ht="33.950000000000003" customHeight="1" x14ac:dyDescent="0.25">
      <c r="A237" s="46"/>
      <c r="B237" s="150"/>
      <c r="C237" s="725"/>
      <c r="D237" s="726"/>
      <c r="E237" s="226"/>
      <c r="F237" s="256"/>
      <c r="G237" s="203"/>
      <c r="H237" s="165"/>
      <c r="I237" s="256"/>
      <c r="J237" s="471"/>
      <c r="K237" s="776"/>
      <c r="L237" s="776"/>
      <c r="M237" s="776"/>
      <c r="N237" s="776"/>
      <c r="O237" s="336"/>
      <c r="P237" s="348"/>
      <c r="Q237" s="254"/>
    </row>
    <row r="238" spans="1:17" ht="33.950000000000003" customHeight="1" x14ac:dyDescent="0.25">
      <c r="A238" s="46"/>
      <c r="B238" s="150"/>
      <c r="C238" s="725"/>
      <c r="D238" s="726"/>
      <c r="E238" s="226"/>
      <c r="F238" s="256"/>
      <c r="G238" s="203"/>
      <c r="H238" s="165"/>
      <c r="I238" s="256"/>
      <c r="J238" s="471"/>
      <c r="K238" s="776"/>
      <c r="L238" s="776"/>
      <c r="M238" s="776"/>
      <c r="N238" s="776"/>
      <c r="O238" s="336"/>
      <c r="P238" s="348"/>
      <c r="Q238" s="254"/>
    </row>
    <row r="239" spans="1:17" ht="33.950000000000003" customHeight="1" x14ac:dyDescent="0.25">
      <c r="A239" s="46"/>
      <c r="B239" s="150"/>
      <c r="C239" s="725"/>
      <c r="D239" s="726"/>
      <c r="E239" s="226"/>
      <c r="F239" s="256"/>
      <c r="G239" s="203"/>
      <c r="H239" s="165"/>
      <c r="I239" s="256"/>
      <c r="J239" s="471"/>
      <c r="K239" s="776"/>
      <c r="L239" s="776"/>
      <c r="M239" s="776"/>
      <c r="N239" s="776"/>
      <c r="O239" s="336"/>
      <c r="P239" s="348"/>
      <c r="Q239" s="254"/>
    </row>
    <row r="240" spans="1:17" ht="33.950000000000003" customHeight="1" x14ac:dyDescent="0.25">
      <c r="A240" s="46"/>
      <c r="B240" s="150"/>
      <c r="C240" s="725"/>
      <c r="D240" s="726"/>
      <c r="E240" s="226"/>
      <c r="F240" s="256"/>
      <c r="G240" s="203"/>
      <c r="H240" s="165"/>
      <c r="I240" s="256"/>
      <c r="J240" s="471"/>
      <c r="K240" s="776"/>
      <c r="L240" s="776"/>
      <c r="M240" s="776"/>
      <c r="N240" s="776"/>
      <c r="O240" s="336"/>
      <c r="P240" s="348"/>
      <c r="Q240" s="254"/>
    </row>
    <row r="241" spans="1:17" ht="33.950000000000003" customHeight="1" x14ac:dyDescent="0.25">
      <c r="A241" s="46"/>
      <c r="B241" s="150"/>
      <c r="C241" s="725"/>
      <c r="D241" s="726"/>
      <c r="E241" s="226"/>
      <c r="F241" s="256"/>
      <c r="G241" s="203"/>
      <c r="H241" s="165"/>
      <c r="I241" s="256"/>
      <c r="J241" s="471"/>
      <c r="K241" s="776"/>
      <c r="L241" s="776"/>
      <c r="M241" s="776"/>
      <c r="N241" s="776"/>
      <c r="O241" s="336"/>
      <c r="P241" s="348"/>
      <c r="Q241" s="254"/>
    </row>
    <row r="242" spans="1:17" ht="33.950000000000003" customHeight="1" x14ac:dyDescent="0.25">
      <c r="A242" s="46"/>
      <c r="B242" s="150"/>
      <c r="C242" s="725"/>
      <c r="D242" s="726"/>
      <c r="E242" s="226"/>
      <c r="F242" s="256"/>
      <c r="G242" s="203"/>
      <c r="H242" s="165"/>
      <c r="I242" s="256"/>
      <c r="J242" s="471"/>
      <c r="K242" s="776"/>
      <c r="L242" s="776"/>
      <c r="M242" s="776"/>
      <c r="N242" s="776"/>
      <c r="O242" s="336"/>
      <c r="P242" s="348"/>
      <c r="Q242" s="254"/>
    </row>
    <row r="243" spans="1:17" ht="33.950000000000003" customHeight="1" x14ac:dyDescent="0.25">
      <c r="A243" s="46"/>
      <c r="B243" s="150"/>
      <c r="C243" s="725"/>
      <c r="D243" s="726"/>
      <c r="E243" s="226"/>
      <c r="F243" s="256"/>
      <c r="G243" s="203"/>
      <c r="H243" s="165"/>
      <c r="I243" s="256"/>
      <c r="J243" s="471"/>
      <c r="K243" s="776"/>
      <c r="L243" s="776"/>
      <c r="M243" s="776"/>
      <c r="N243" s="776"/>
      <c r="O243" s="336"/>
      <c r="P243" s="348"/>
      <c r="Q243" s="254"/>
    </row>
    <row r="244" spans="1:17" ht="33.950000000000003" customHeight="1" x14ac:dyDescent="0.25">
      <c r="A244" s="46"/>
      <c r="B244" s="150"/>
      <c r="C244" s="725"/>
      <c r="D244" s="726"/>
      <c r="E244" s="226"/>
      <c r="F244" s="256"/>
      <c r="G244" s="203"/>
      <c r="H244" s="165"/>
      <c r="I244" s="256"/>
      <c r="J244" s="471"/>
      <c r="K244" s="776"/>
      <c r="L244" s="776"/>
      <c r="M244" s="776"/>
      <c r="N244" s="776"/>
      <c r="O244" s="336"/>
      <c r="P244" s="348"/>
      <c r="Q244" s="254"/>
    </row>
    <row r="245" spans="1:17" ht="33.950000000000003" customHeight="1" x14ac:dyDescent="0.25">
      <c r="A245" s="46"/>
      <c r="B245" s="150"/>
      <c r="C245" s="725"/>
      <c r="D245" s="726"/>
      <c r="E245" s="226"/>
      <c r="F245" s="256"/>
      <c r="G245" s="203"/>
      <c r="H245" s="165"/>
      <c r="I245" s="256"/>
      <c r="J245" s="471"/>
      <c r="K245" s="776"/>
      <c r="L245" s="776"/>
      <c r="M245" s="776"/>
      <c r="N245" s="776"/>
      <c r="O245" s="336"/>
      <c r="P245" s="348"/>
      <c r="Q245" s="254"/>
    </row>
    <row r="246" spans="1:17" ht="33.950000000000003" customHeight="1" x14ac:dyDescent="0.25">
      <c r="A246" s="46"/>
      <c r="B246" s="150"/>
      <c r="C246" s="725"/>
      <c r="D246" s="726"/>
      <c r="E246" s="226"/>
      <c r="F246" s="256"/>
      <c r="G246" s="203"/>
      <c r="H246" s="165"/>
      <c r="I246" s="256"/>
      <c r="J246" s="471"/>
      <c r="K246" s="776"/>
      <c r="L246" s="776"/>
      <c r="M246" s="776"/>
      <c r="N246" s="776"/>
      <c r="O246" s="336"/>
      <c r="P246" s="348"/>
      <c r="Q246" s="254"/>
    </row>
    <row r="247" spans="1:17" ht="33.950000000000003" customHeight="1" x14ac:dyDescent="0.25">
      <c r="A247" s="46"/>
      <c r="B247" s="150"/>
      <c r="C247" s="725"/>
      <c r="D247" s="726"/>
      <c r="E247" s="226"/>
      <c r="F247" s="256"/>
      <c r="G247" s="203"/>
      <c r="H247" s="165"/>
      <c r="I247" s="256"/>
      <c r="J247" s="471"/>
      <c r="K247" s="776"/>
      <c r="L247" s="776"/>
      <c r="M247" s="776"/>
      <c r="N247" s="776"/>
      <c r="O247" s="336"/>
      <c r="P247" s="348"/>
      <c r="Q247" s="254"/>
    </row>
    <row r="248" spans="1:17" ht="33.950000000000003" customHeight="1" x14ac:dyDescent="0.25">
      <c r="A248" s="46"/>
      <c r="B248" s="150"/>
      <c r="C248" s="725"/>
      <c r="D248" s="726"/>
      <c r="E248" s="226"/>
      <c r="F248" s="256"/>
      <c r="G248" s="203"/>
      <c r="H248" s="165"/>
      <c r="I248" s="256"/>
      <c r="J248" s="471"/>
      <c r="K248" s="776"/>
      <c r="L248" s="776"/>
      <c r="M248" s="776"/>
      <c r="N248" s="776"/>
      <c r="O248" s="336"/>
      <c r="P248" s="348"/>
      <c r="Q248" s="254"/>
    </row>
    <row r="249" spans="1:17" ht="33.950000000000003" customHeight="1" x14ac:dyDescent="0.25">
      <c r="A249" s="46"/>
      <c r="B249" s="150"/>
      <c r="C249" s="725"/>
      <c r="D249" s="726"/>
      <c r="E249" s="226"/>
      <c r="F249" s="256"/>
      <c r="G249" s="203"/>
      <c r="H249" s="165"/>
      <c r="I249" s="256"/>
      <c r="J249" s="471"/>
      <c r="K249" s="776"/>
      <c r="L249" s="776"/>
      <c r="M249" s="776"/>
      <c r="N249" s="776"/>
      <c r="O249" s="336"/>
      <c r="P249" s="348"/>
      <c r="Q249" s="254"/>
    </row>
    <row r="250" spans="1:17" ht="33.950000000000003" customHeight="1" x14ac:dyDescent="0.25">
      <c r="A250" s="46"/>
      <c r="B250" s="150"/>
      <c r="C250" s="725"/>
      <c r="D250" s="726"/>
      <c r="E250" s="226"/>
      <c r="F250" s="256"/>
      <c r="G250" s="203"/>
      <c r="H250" s="165"/>
      <c r="I250" s="256"/>
      <c r="J250" s="471"/>
      <c r="K250" s="776"/>
      <c r="L250" s="776"/>
      <c r="M250" s="776"/>
      <c r="N250" s="776"/>
      <c r="O250" s="336"/>
      <c r="P250" s="348"/>
      <c r="Q250" s="254"/>
    </row>
    <row r="251" spans="1:17" ht="33.950000000000003" customHeight="1" x14ac:dyDescent="0.25">
      <c r="A251" s="46"/>
      <c r="B251" s="150"/>
      <c r="C251" s="725"/>
      <c r="D251" s="726"/>
      <c r="E251" s="226"/>
      <c r="F251" s="256"/>
      <c r="G251" s="203"/>
      <c r="H251" s="165"/>
      <c r="I251" s="256"/>
      <c r="J251" s="471"/>
      <c r="K251" s="776"/>
      <c r="L251" s="776"/>
      <c r="M251" s="776"/>
      <c r="N251" s="776"/>
      <c r="O251" s="336"/>
      <c r="P251" s="348"/>
      <c r="Q251" s="254"/>
    </row>
    <row r="252" spans="1:17" ht="33.950000000000003" customHeight="1" x14ac:dyDescent="0.25">
      <c r="A252" s="46"/>
      <c r="B252" s="150"/>
      <c r="C252" s="725"/>
      <c r="D252" s="726"/>
      <c r="E252" s="226"/>
      <c r="F252" s="256"/>
      <c r="G252" s="203"/>
      <c r="H252" s="165"/>
      <c r="I252" s="256"/>
      <c r="J252" s="471"/>
      <c r="K252" s="776"/>
      <c r="L252" s="776"/>
      <c r="M252" s="776"/>
      <c r="N252" s="776"/>
      <c r="O252" s="336"/>
      <c r="P252" s="348"/>
      <c r="Q252" s="254"/>
    </row>
    <row r="253" spans="1:17" ht="33.950000000000003" customHeight="1" x14ac:dyDescent="0.25">
      <c r="A253" s="46"/>
      <c r="B253" s="150"/>
      <c r="C253" s="725"/>
      <c r="D253" s="726"/>
      <c r="E253" s="226"/>
      <c r="F253" s="256"/>
      <c r="G253" s="203"/>
      <c r="H253" s="165"/>
      <c r="I253" s="256"/>
      <c r="J253" s="471"/>
      <c r="K253" s="776"/>
      <c r="L253" s="776"/>
      <c r="M253" s="776"/>
      <c r="N253" s="776"/>
      <c r="O253" s="336"/>
      <c r="P253" s="348"/>
      <c r="Q253" s="254"/>
    </row>
    <row r="254" spans="1:17" ht="33.950000000000003" customHeight="1" x14ac:dyDescent="0.25">
      <c r="A254" s="46"/>
      <c r="B254" s="150"/>
      <c r="C254" s="725"/>
      <c r="D254" s="726"/>
      <c r="E254" s="226"/>
      <c r="F254" s="256"/>
      <c r="G254" s="203"/>
      <c r="H254" s="165"/>
      <c r="I254" s="256"/>
      <c r="J254" s="471"/>
      <c r="K254" s="776"/>
      <c r="L254" s="776"/>
      <c r="M254" s="776"/>
      <c r="N254" s="776"/>
      <c r="O254" s="336"/>
      <c r="P254" s="348"/>
      <c r="Q254" s="254"/>
    </row>
    <row r="255" spans="1:17" ht="33.950000000000003" customHeight="1" x14ac:dyDescent="0.25">
      <c r="A255" s="46"/>
      <c r="B255" s="150"/>
      <c r="C255" s="725"/>
      <c r="D255" s="726"/>
      <c r="E255" s="226"/>
      <c r="F255" s="256"/>
      <c r="G255" s="203"/>
      <c r="H255" s="165"/>
      <c r="I255" s="256"/>
      <c r="J255" s="471"/>
      <c r="K255" s="776"/>
      <c r="L255" s="776"/>
      <c r="M255" s="776"/>
      <c r="N255" s="776"/>
      <c r="O255" s="336"/>
      <c r="P255" s="348"/>
      <c r="Q255" s="254"/>
    </row>
    <row r="256" spans="1:17" ht="33.950000000000003" customHeight="1" x14ac:dyDescent="0.25">
      <c r="A256" s="46"/>
      <c r="B256" s="150"/>
      <c r="C256" s="725"/>
      <c r="D256" s="726"/>
      <c r="E256" s="226"/>
      <c r="F256" s="256"/>
      <c r="G256" s="203"/>
      <c r="H256" s="165"/>
      <c r="I256" s="256"/>
      <c r="J256" s="471"/>
      <c r="K256" s="776"/>
      <c r="L256" s="776"/>
      <c r="M256" s="776"/>
      <c r="N256" s="776"/>
      <c r="O256" s="336"/>
      <c r="P256" s="348"/>
      <c r="Q256" s="254"/>
    </row>
    <row r="257" spans="1:17" ht="33.950000000000003" customHeight="1" x14ac:dyDescent="0.25">
      <c r="A257" s="46"/>
      <c r="B257" s="150"/>
      <c r="C257" s="725"/>
      <c r="D257" s="726"/>
      <c r="E257" s="226"/>
      <c r="F257" s="256"/>
      <c r="G257" s="203"/>
      <c r="H257" s="165"/>
      <c r="I257" s="256"/>
      <c r="J257" s="471"/>
      <c r="K257" s="776"/>
      <c r="L257" s="776"/>
      <c r="M257" s="776"/>
      <c r="N257" s="776"/>
      <c r="O257" s="336"/>
      <c r="P257" s="348"/>
      <c r="Q257" s="254"/>
    </row>
    <row r="258" spans="1:17" ht="33.950000000000003" customHeight="1" x14ac:dyDescent="0.25">
      <c r="A258" s="46"/>
      <c r="B258" s="150"/>
      <c r="C258" s="725"/>
      <c r="D258" s="726"/>
      <c r="E258" s="226"/>
      <c r="F258" s="256"/>
      <c r="G258" s="203"/>
      <c r="H258" s="165"/>
      <c r="I258" s="256"/>
      <c r="J258" s="471"/>
      <c r="K258" s="776"/>
      <c r="L258" s="776"/>
      <c r="M258" s="776"/>
      <c r="N258" s="776"/>
      <c r="O258" s="336"/>
      <c r="P258" s="348"/>
      <c r="Q258" s="254"/>
    </row>
    <row r="259" spans="1:17" ht="33.950000000000003" customHeight="1" x14ac:dyDescent="0.25">
      <c r="A259" s="46"/>
      <c r="B259" s="150"/>
      <c r="C259" s="725"/>
      <c r="D259" s="726"/>
      <c r="E259" s="226"/>
      <c r="F259" s="256"/>
      <c r="G259" s="203"/>
      <c r="H259" s="165"/>
      <c r="I259" s="256"/>
      <c r="J259" s="471"/>
      <c r="K259" s="776"/>
      <c r="L259" s="776"/>
      <c r="M259" s="776"/>
      <c r="N259" s="776"/>
      <c r="O259" s="336"/>
      <c r="P259" s="348"/>
      <c r="Q259" s="254"/>
    </row>
    <row r="260" spans="1:17" ht="33.950000000000003" customHeight="1" x14ac:dyDescent="0.25">
      <c r="A260" s="46"/>
      <c r="B260" s="150"/>
      <c r="C260" s="725"/>
      <c r="D260" s="726"/>
      <c r="E260" s="226"/>
      <c r="F260" s="256"/>
      <c r="G260" s="203"/>
      <c r="H260" s="165"/>
      <c r="I260" s="256"/>
      <c r="J260" s="471"/>
      <c r="K260" s="776"/>
      <c r="L260" s="776"/>
      <c r="M260" s="776"/>
      <c r="N260" s="776"/>
      <c r="O260" s="336"/>
      <c r="P260" s="348"/>
      <c r="Q260" s="254"/>
    </row>
    <row r="261" spans="1:17" ht="33.950000000000003" customHeight="1" x14ac:dyDescent="0.25">
      <c r="A261" s="46"/>
      <c r="B261" s="150"/>
      <c r="C261" s="725"/>
      <c r="D261" s="726"/>
      <c r="E261" s="226"/>
      <c r="F261" s="256"/>
      <c r="G261" s="203"/>
      <c r="H261" s="165"/>
      <c r="I261" s="256"/>
      <c r="J261" s="471"/>
      <c r="K261" s="776"/>
      <c r="L261" s="776"/>
      <c r="M261" s="776"/>
      <c r="N261" s="776"/>
      <c r="O261" s="336"/>
      <c r="P261" s="348"/>
      <c r="Q261" s="254"/>
    </row>
    <row r="262" spans="1:17" ht="33.950000000000003" customHeight="1" x14ac:dyDescent="0.25">
      <c r="A262" s="46"/>
      <c r="B262" s="150"/>
      <c r="C262" s="725"/>
      <c r="D262" s="726"/>
      <c r="E262" s="226"/>
      <c r="F262" s="256"/>
      <c r="G262" s="203"/>
      <c r="H262" s="165"/>
      <c r="I262" s="256"/>
      <c r="J262" s="471"/>
      <c r="K262" s="776"/>
      <c r="L262" s="776"/>
      <c r="M262" s="776"/>
      <c r="N262" s="776"/>
      <c r="O262" s="336"/>
      <c r="P262" s="348"/>
      <c r="Q262" s="254"/>
    </row>
    <row r="263" spans="1:17" ht="33.950000000000003" customHeight="1" x14ac:dyDescent="0.25">
      <c r="A263" s="46"/>
      <c r="B263" s="150"/>
      <c r="C263" s="725"/>
      <c r="D263" s="726"/>
      <c r="E263" s="226"/>
      <c r="F263" s="256"/>
      <c r="G263" s="203"/>
      <c r="H263" s="165"/>
      <c r="I263" s="256"/>
      <c r="J263" s="471"/>
      <c r="K263" s="776"/>
      <c r="L263" s="776"/>
      <c r="M263" s="776"/>
      <c r="N263" s="776"/>
      <c r="O263" s="336"/>
      <c r="P263" s="348"/>
      <c r="Q263" s="254"/>
    </row>
    <row r="264" spans="1:17" ht="33.950000000000003" customHeight="1" x14ac:dyDescent="0.25">
      <c r="A264" s="46"/>
      <c r="B264" s="150"/>
      <c r="C264" s="725"/>
      <c r="D264" s="726"/>
      <c r="E264" s="226"/>
      <c r="F264" s="256"/>
      <c r="G264" s="203"/>
      <c r="H264" s="165"/>
      <c r="I264" s="256"/>
      <c r="J264" s="471"/>
      <c r="K264" s="776"/>
      <c r="L264" s="776"/>
      <c r="M264" s="776"/>
      <c r="N264" s="776"/>
      <c r="O264" s="336"/>
      <c r="P264" s="348"/>
      <c r="Q264" s="254"/>
    </row>
    <row r="265" spans="1:17" ht="33.950000000000003" customHeight="1" x14ac:dyDescent="0.25">
      <c r="A265" s="46"/>
      <c r="B265" s="150"/>
      <c r="C265" s="725"/>
      <c r="D265" s="726"/>
      <c r="E265" s="226"/>
      <c r="F265" s="256"/>
      <c r="G265" s="203"/>
      <c r="H265" s="165"/>
      <c r="I265" s="256"/>
      <c r="J265" s="471"/>
      <c r="K265" s="776"/>
      <c r="L265" s="776"/>
      <c r="M265" s="776"/>
      <c r="N265" s="776"/>
      <c r="O265" s="336"/>
      <c r="P265" s="348"/>
      <c r="Q265" s="254"/>
    </row>
    <row r="266" spans="1:17" ht="33.950000000000003" customHeight="1" x14ac:dyDescent="0.25">
      <c r="A266" s="46"/>
      <c r="B266" s="150"/>
      <c r="C266" s="725"/>
      <c r="D266" s="726"/>
      <c r="E266" s="226"/>
      <c r="F266" s="256"/>
      <c r="G266" s="203"/>
      <c r="H266" s="165"/>
      <c r="I266" s="256"/>
      <c r="J266" s="471"/>
      <c r="K266" s="776"/>
      <c r="L266" s="776"/>
      <c r="M266" s="776"/>
      <c r="N266" s="776"/>
      <c r="O266" s="336"/>
      <c r="P266" s="348"/>
      <c r="Q266" s="254"/>
    </row>
    <row r="267" spans="1:17" ht="33.950000000000003" customHeight="1" x14ac:dyDescent="0.25">
      <c r="A267" s="46"/>
      <c r="B267" s="150"/>
      <c r="C267" s="725"/>
      <c r="D267" s="726"/>
      <c r="E267" s="226"/>
      <c r="F267" s="256"/>
      <c r="G267" s="203"/>
      <c r="H267" s="165"/>
      <c r="I267" s="256"/>
      <c r="J267" s="471"/>
      <c r="K267" s="776"/>
      <c r="L267" s="776"/>
      <c r="M267" s="776"/>
      <c r="N267" s="776"/>
      <c r="O267" s="336"/>
      <c r="P267" s="348"/>
      <c r="Q267" s="254"/>
    </row>
    <row r="268" spans="1:17" ht="33.950000000000003" customHeight="1" x14ac:dyDescent="0.25">
      <c r="A268" s="46"/>
      <c r="B268" s="150"/>
      <c r="C268" s="725"/>
      <c r="D268" s="726"/>
      <c r="E268" s="226"/>
      <c r="F268" s="256"/>
      <c r="G268" s="203"/>
      <c r="H268" s="165"/>
      <c r="I268" s="256"/>
      <c r="J268" s="471"/>
      <c r="K268" s="776"/>
      <c r="L268" s="776"/>
      <c r="M268" s="776"/>
      <c r="N268" s="776"/>
      <c r="O268" s="336"/>
      <c r="P268" s="348"/>
      <c r="Q268" s="254"/>
    </row>
    <row r="269" spans="1:17" ht="33.950000000000003" customHeight="1" x14ac:dyDescent="0.25">
      <c r="A269" s="46"/>
      <c r="B269" s="150"/>
      <c r="C269" s="725"/>
      <c r="D269" s="726"/>
      <c r="E269" s="226"/>
      <c r="F269" s="256"/>
      <c r="G269" s="203"/>
      <c r="H269" s="165"/>
      <c r="I269" s="256"/>
      <c r="J269" s="471"/>
      <c r="K269" s="776"/>
      <c r="L269" s="776"/>
      <c r="M269" s="776"/>
      <c r="N269" s="776"/>
      <c r="O269" s="336"/>
      <c r="P269" s="348"/>
      <c r="Q269" s="254"/>
    </row>
    <row r="270" spans="1:17" ht="33.950000000000003" customHeight="1" x14ac:dyDescent="0.25">
      <c r="A270" s="46"/>
      <c r="B270" s="150"/>
      <c r="C270" s="725"/>
      <c r="D270" s="726"/>
      <c r="E270" s="226"/>
      <c r="F270" s="256"/>
      <c r="G270" s="203"/>
      <c r="H270" s="165"/>
      <c r="I270" s="256"/>
      <c r="J270" s="471"/>
      <c r="K270" s="776"/>
      <c r="L270" s="776"/>
      <c r="M270" s="776"/>
      <c r="N270" s="776"/>
      <c r="O270" s="336"/>
      <c r="P270" s="348"/>
      <c r="Q270" s="254"/>
    </row>
    <row r="271" spans="1:17" ht="33.950000000000003" customHeight="1" x14ac:dyDescent="0.25">
      <c r="A271" s="46"/>
      <c r="B271" s="150"/>
      <c r="C271" s="725"/>
      <c r="D271" s="726"/>
      <c r="E271" s="226"/>
      <c r="F271" s="256"/>
      <c r="G271" s="203"/>
      <c r="H271" s="165"/>
      <c r="I271" s="256"/>
      <c r="J271" s="471"/>
      <c r="K271" s="776"/>
      <c r="L271" s="776"/>
      <c r="M271" s="776"/>
      <c r="N271" s="776"/>
      <c r="O271" s="336"/>
      <c r="P271" s="348"/>
      <c r="Q271" s="254"/>
    </row>
    <row r="272" spans="1:17" ht="33.950000000000003" customHeight="1" x14ac:dyDescent="0.25">
      <c r="A272" s="46"/>
      <c r="B272" s="150"/>
      <c r="C272" s="725"/>
      <c r="D272" s="726"/>
      <c r="E272" s="226"/>
      <c r="F272" s="256"/>
      <c r="G272" s="203"/>
      <c r="H272" s="165"/>
      <c r="I272" s="256"/>
      <c r="J272" s="471"/>
      <c r="K272" s="776"/>
      <c r="L272" s="776"/>
      <c r="M272" s="776"/>
      <c r="N272" s="776"/>
      <c r="O272" s="336"/>
      <c r="P272" s="348"/>
      <c r="Q272" s="254"/>
    </row>
    <row r="273" spans="1:17" ht="33.950000000000003" customHeight="1" x14ac:dyDescent="0.25">
      <c r="A273" s="46"/>
      <c r="B273" s="150"/>
      <c r="C273" s="725"/>
      <c r="D273" s="726"/>
      <c r="E273" s="226"/>
      <c r="F273" s="256"/>
      <c r="G273" s="203"/>
      <c r="H273" s="165"/>
      <c r="I273" s="256"/>
      <c r="J273" s="471"/>
      <c r="K273" s="776"/>
      <c r="L273" s="776"/>
      <c r="M273" s="776"/>
      <c r="N273" s="776"/>
      <c r="O273" s="336"/>
      <c r="P273" s="348"/>
      <c r="Q273" s="254"/>
    </row>
    <row r="274" spans="1:17" ht="33.950000000000003" customHeight="1" x14ac:dyDescent="0.25">
      <c r="A274" s="46"/>
      <c r="B274" s="150"/>
      <c r="C274" s="725"/>
      <c r="D274" s="726"/>
      <c r="E274" s="226"/>
      <c r="F274" s="256"/>
      <c r="G274" s="203"/>
      <c r="H274" s="165"/>
      <c r="I274" s="256"/>
      <c r="J274" s="471"/>
      <c r="K274" s="776"/>
      <c r="L274" s="776"/>
      <c r="M274" s="776"/>
      <c r="N274" s="776"/>
      <c r="O274" s="336"/>
      <c r="P274" s="348"/>
      <c r="Q274" s="254"/>
    </row>
    <row r="275" spans="1:17" ht="33.950000000000003" customHeight="1" x14ac:dyDescent="0.25">
      <c r="A275" s="46"/>
      <c r="B275" s="150"/>
      <c r="C275" s="725"/>
      <c r="D275" s="726"/>
      <c r="E275" s="226"/>
      <c r="F275" s="256"/>
      <c r="G275" s="203"/>
      <c r="H275" s="165"/>
      <c r="I275" s="256"/>
      <c r="J275" s="471"/>
      <c r="K275" s="776"/>
      <c r="L275" s="776"/>
      <c r="M275" s="776"/>
      <c r="N275" s="776"/>
      <c r="O275" s="336"/>
      <c r="P275" s="348"/>
      <c r="Q275" s="254"/>
    </row>
    <row r="276" spans="1:17" ht="33.950000000000003" customHeight="1" x14ac:dyDescent="0.25">
      <c r="A276" s="46"/>
      <c r="B276" s="150"/>
      <c r="C276" s="725"/>
      <c r="D276" s="726"/>
      <c r="E276" s="226"/>
      <c r="F276" s="256"/>
      <c r="G276" s="203"/>
      <c r="H276" s="165"/>
      <c r="I276" s="256"/>
      <c r="J276" s="471"/>
      <c r="K276" s="776"/>
      <c r="L276" s="776"/>
      <c r="M276" s="776"/>
      <c r="N276" s="776"/>
      <c r="O276" s="336"/>
      <c r="P276" s="348"/>
      <c r="Q276" s="254"/>
    </row>
    <row r="277" spans="1:17" ht="33.950000000000003" customHeight="1" x14ac:dyDescent="0.25">
      <c r="A277" s="46"/>
      <c r="B277" s="150"/>
      <c r="C277" s="725"/>
      <c r="D277" s="726"/>
      <c r="E277" s="226"/>
      <c r="F277" s="256"/>
      <c r="G277" s="203"/>
      <c r="H277" s="165"/>
      <c r="I277" s="256"/>
      <c r="J277" s="471"/>
      <c r="K277" s="776"/>
      <c r="L277" s="776"/>
      <c r="M277" s="776"/>
      <c r="N277" s="776"/>
      <c r="O277" s="336"/>
      <c r="P277" s="348"/>
      <c r="Q277" s="254"/>
    </row>
    <row r="278" spans="1:17" ht="33.950000000000003" customHeight="1" x14ac:dyDescent="0.25">
      <c r="A278" s="46"/>
      <c r="B278" s="150"/>
      <c r="C278" s="725"/>
      <c r="D278" s="726"/>
      <c r="E278" s="226"/>
      <c r="F278" s="256"/>
      <c r="G278" s="203"/>
      <c r="H278" s="165"/>
      <c r="I278" s="256"/>
      <c r="J278" s="471"/>
      <c r="K278" s="776"/>
      <c r="L278" s="776"/>
      <c r="M278" s="776"/>
      <c r="N278" s="776"/>
      <c r="O278" s="336"/>
      <c r="P278" s="348"/>
      <c r="Q278" s="254"/>
    </row>
    <row r="279" spans="1:17" ht="33.950000000000003" customHeight="1" x14ac:dyDescent="0.25">
      <c r="A279" s="46"/>
      <c r="B279" s="150"/>
      <c r="C279" s="725"/>
      <c r="D279" s="726"/>
      <c r="E279" s="226"/>
      <c r="F279" s="256"/>
      <c r="G279" s="203"/>
      <c r="H279" s="165"/>
      <c r="I279" s="256"/>
      <c r="J279" s="471"/>
      <c r="K279" s="776"/>
      <c r="L279" s="776"/>
      <c r="M279" s="776"/>
      <c r="N279" s="776"/>
      <c r="O279" s="336"/>
      <c r="P279" s="348"/>
      <c r="Q279" s="254"/>
    </row>
    <row r="280" spans="1:17" ht="33.950000000000003" customHeight="1" x14ac:dyDescent="0.25">
      <c r="A280" s="46"/>
      <c r="B280" s="150"/>
      <c r="C280" s="725"/>
      <c r="D280" s="726"/>
      <c r="E280" s="226"/>
      <c r="F280" s="256"/>
      <c r="G280" s="203"/>
      <c r="H280" s="165"/>
      <c r="I280" s="256"/>
      <c r="J280" s="471"/>
      <c r="K280" s="776"/>
      <c r="L280" s="776"/>
      <c r="M280" s="776"/>
      <c r="N280" s="776"/>
      <c r="O280" s="336"/>
      <c r="P280" s="348"/>
      <c r="Q280" s="254"/>
    </row>
    <row r="281" spans="1:17" ht="33.950000000000003" customHeight="1" x14ac:dyDescent="0.25">
      <c r="A281" s="46"/>
      <c r="B281" s="150"/>
      <c r="C281" s="725"/>
      <c r="D281" s="726"/>
      <c r="E281" s="226"/>
      <c r="F281" s="256"/>
      <c r="G281" s="203"/>
      <c r="H281" s="165"/>
      <c r="I281" s="256"/>
      <c r="J281" s="471"/>
      <c r="K281" s="776"/>
      <c r="L281" s="776"/>
      <c r="M281" s="776"/>
      <c r="N281" s="776"/>
      <c r="O281" s="336"/>
      <c r="P281" s="348"/>
      <c r="Q281" s="254"/>
    </row>
    <row r="282" spans="1:17" ht="33.950000000000003" customHeight="1" x14ac:dyDescent="0.25">
      <c r="A282" s="46"/>
      <c r="B282" s="150"/>
      <c r="C282" s="725"/>
      <c r="D282" s="726"/>
      <c r="E282" s="226"/>
      <c r="F282" s="256"/>
      <c r="G282" s="203"/>
      <c r="H282" s="165"/>
      <c r="I282" s="256"/>
      <c r="J282" s="471"/>
      <c r="K282" s="776"/>
      <c r="L282" s="776"/>
      <c r="M282" s="776"/>
      <c r="N282" s="776"/>
      <c r="O282" s="336"/>
      <c r="P282" s="348"/>
      <c r="Q282" s="254"/>
    </row>
    <row r="283" spans="1:17" ht="33.950000000000003" customHeight="1" x14ac:dyDescent="0.25">
      <c r="A283" s="46"/>
      <c r="B283" s="150"/>
      <c r="C283" s="725"/>
      <c r="D283" s="726"/>
      <c r="E283" s="226"/>
      <c r="F283" s="256"/>
      <c r="G283" s="203"/>
      <c r="H283" s="165"/>
      <c r="I283" s="256"/>
      <c r="J283" s="471"/>
      <c r="K283" s="776"/>
      <c r="L283" s="776"/>
      <c r="M283" s="776"/>
      <c r="N283" s="776"/>
      <c r="O283" s="336"/>
      <c r="P283" s="348"/>
      <c r="Q283" s="254"/>
    </row>
    <row r="284" spans="1:17" ht="33.950000000000003" customHeight="1" x14ac:dyDescent="0.25">
      <c r="A284" s="46"/>
      <c r="B284" s="150"/>
      <c r="C284" s="725"/>
      <c r="D284" s="726"/>
      <c r="E284" s="226"/>
      <c r="F284" s="256"/>
      <c r="G284" s="203"/>
      <c r="H284" s="165"/>
      <c r="I284" s="256"/>
      <c r="J284" s="471"/>
      <c r="K284" s="776"/>
      <c r="L284" s="776"/>
      <c r="M284" s="776"/>
      <c r="N284" s="776"/>
      <c r="O284" s="336"/>
      <c r="P284" s="348"/>
      <c r="Q284" s="254"/>
    </row>
    <row r="285" spans="1:17" ht="33.950000000000003" customHeight="1" x14ac:dyDescent="0.25">
      <c r="A285" s="46"/>
      <c r="B285" s="150"/>
      <c r="C285" s="725"/>
      <c r="D285" s="726"/>
      <c r="E285" s="226"/>
      <c r="F285" s="256"/>
      <c r="G285" s="203"/>
      <c r="H285" s="165"/>
      <c r="I285" s="256"/>
      <c r="J285" s="471"/>
      <c r="K285" s="776"/>
      <c r="L285" s="776"/>
      <c r="M285" s="776"/>
      <c r="N285" s="776"/>
      <c r="O285" s="336"/>
      <c r="P285" s="348"/>
      <c r="Q285" s="254"/>
    </row>
    <row r="286" spans="1:17" ht="33.950000000000003" customHeight="1" x14ac:dyDescent="0.25">
      <c r="A286" s="46"/>
      <c r="B286" s="150"/>
      <c r="C286" s="725"/>
      <c r="D286" s="726"/>
      <c r="E286" s="226"/>
      <c r="F286" s="256"/>
      <c r="G286" s="203"/>
      <c r="H286" s="165"/>
      <c r="I286" s="256"/>
      <c r="J286" s="471"/>
      <c r="K286" s="776"/>
      <c r="L286" s="776"/>
      <c r="M286" s="776"/>
      <c r="N286" s="776"/>
      <c r="O286" s="336"/>
      <c r="P286" s="348"/>
      <c r="Q286" s="254"/>
    </row>
    <row r="287" spans="1:17" ht="33.950000000000003" customHeight="1" x14ac:dyDescent="0.25">
      <c r="A287" s="46"/>
      <c r="B287" s="150"/>
      <c r="C287" s="725"/>
      <c r="D287" s="726"/>
      <c r="E287" s="226"/>
      <c r="F287" s="256"/>
      <c r="G287" s="203"/>
      <c r="H287" s="165"/>
      <c r="I287" s="256"/>
      <c r="J287" s="471"/>
      <c r="K287" s="776"/>
      <c r="L287" s="776"/>
      <c r="M287" s="776"/>
      <c r="N287" s="776"/>
      <c r="O287" s="336"/>
      <c r="P287" s="348"/>
      <c r="Q287" s="254"/>
    </row>
    <row r="288" spans="1:17" ht="33.950000000000003" customHeight="1" x14ac:dyDescent="0.25">
      <c r="A288" s="46"/>
      <c r="B288" s="150"/>
      <c r="C288" s="725"/>
      <c r="D288" s="726"/>
      <c r="E288" s="226"/>
      <c r="F288" s="256"/>
      <c r="G288" s="203"/>
      <c r="H288" s="165"/>
      <c r="I288" s="256"/>
      <c r="J288" s="471"/>
      <c r="K288" s="776"/>
      <c r="L288" s="776"/>
      <c r="M288" s="776"/>
      <c r="N288" s="776"/>
      <c r="O288" s="336"/>
      <c r="P288" s="348"/>
      <c r="Q288" s="254"/>
    </row>
    <row r="289" spans="1:17" ht="33.950000000000003" customHeight="1" x14ac:dyDescent="0.25">
      <c r="A289" s="46"/>
      <c r="B289" s="150"/>
      <c r="C289" s="725"/>
      <c r="D289" s="726"/>
      <c r="E289" s="226"/>
      <c r="F289" s="256"/>
      <c r="G289" s="203"/>
      <c r="H289" s="165"/>
      <c r="I289" s="256"/>
      <c r="J289" s="471"/>
      <c r="K289" s="776"/>
      <c r="L289" s="776"/>
      <c r="M289" s="776"/>
      <c r="N289" s="776"/>
      <c r="O289" s="336"/>
      <c r="P289" s="348"/>
      <c r="Q289" s="254"/>
    </row>
    <row r="290" spans="1:17" ht="33.950000000000003" customHeight="1" x14ac:dyDescent="0.25">
      <c r="A290" s="46"/>
      <c r="B290" s="150"/>
      <c r="C290" s="725"/>
      <c r="D290" s="726"/>
      <c r="E290" s="226"/>
      <c r="F290" s="256"/>
      <c r="G290" s="203"/>
      <c r="H290" s="165"/>
      <c r="I290" s="256"/>
      <c r="J290" s="471"/>
      <c r="K290" s="776"/>
      <c r="L290" s="776"/>
      <c r="M290" s="776"/>
      <c r="N290" s="776"/>
      <c r="O290" s="336"/>
      <c r="P290" s="348"/>
      <c r="Q290" s="254"/>
    </row>
    <row r="291" spans="1:17" ht="33.950000000000003" customHeight="1" x14ac:dyDescent="0.25">
      <c r="A291" s="46"/>
      <c r="B291" s="150"/>
      <c r="C291" s="725"/>
      <c r="D291" s="726"/>
      <c r="E291" s="226"/>
      <c r="F291" s="256"/>
      <c r="G291" s="203"/>
      <c r="H291" s="165"/>
      <c r="I291" s="256"/>
      <c r="J291" s="471"/>
      <c r="K291" s="776"/>
      <c r="L291" s="776"/>
      <c r="M291" s="776"/>
      <c r="N291" s="776"/>
      <c r="O291" s="336"/>
      <c r="P291" s="348"/>
      <c r="Q291" s="254"/>
    </row>
    <row r="292" spans="1:17" ht="33.950000000000003" customHeight="1" x14ac:dyDescent="0.25">
      <c r="A292" s="46"/>
      <c r="B292" s="150"/>
      <c r="C292" s="725"/>
      <c r="D292" s="726"/>
      <c r="E292" s="226"/>
      <c r="F292" s="256"/>
      <c r="G292" s="203"/>
      <c r="H292" s="165"/>
      <c r="I292" s="256"/>
      <c r="J292" s="471"/>
      <c r="K292" s="776"/>
      <c r="L292" s="776"/>
      <c r="M292" s="776"/>
      <c r="N292" s="776"/>
      <c r="O292" s="336"/>
      <c r="P292" s="348"/>
      <c r="Q292" s="254"/>
    </row>
    <row r="293" spans="1:17" ht="33.950000000000003" customHeight="1" x14ac:dyDescent="0.25">
      <c r="A293" s="46"/>
      <c r="B293" s="150"/>
      <c r="C293" s="725"/>
      <c r="D293" s="726"/>
      <c r="E293" s="226"/>
      <c r="F293" s="256"/>
      <c r="G293" s="203"/>
      <c r="H293" s="165"/>
      <c r="I293" s="256"/>
      <c r="J293" s="471"/>
      <c r="K293" s="776"/>
      <c r="L293" s="776"/>
      <c r="M293" s="776"/>
      <c r="N293" s="776"/>
      <c r="O293" s="336"/>
      <c r="P293" s="348"/>
      <c r="Q293" s="254"/>
    </row>
    <row r="294" spans="1:17" ht="33.950000000000003" customHeight="1" x14ac:dyDescent="0.25">
      <c r="A294" s="46"/>
      <c r="B294" s="150"/>
      <c r="C294" s="725"/>
      <c r="D294" s="726"/>
      <c r="E294" s="226"/>
      <c r="F294" s="256"/>
      <c r="G294" s="203"/>
      <c r="H294" s="165"/>
      <c r="I294" s="256"/>
      <c r="J294" s="471"/>
      <c r="K294" s="776"/>
      <c r="L294" s="776"/>
      <c r="M294" s="776"/>
      <c r="N294" s="776"/>
      <c r="O294" s="336"/>
      <c r="P294" s="348"/>
      <c r="Q294" s="254"/>
    </row>
    <row r="295" spans="1:17" ht="33.950000000000003" customHeight="1" x14ac:dyDescent="0.25">
      <c r="A295" s="46"/>
      <c r="B295" s="150"/>
      <c r="C295" s="725"/>
      <c r="D295" s="726"/>
      <c r="E295" s="226"/>
      <c r="F295" s="256"/>
      <c r="G295" s="203"/>
      <c r="H295" s="165"/>
      <c r="I295" s="256"/>
      <c r="J295" s="471"/>
      <c r="K295" s="776"/>
      <c r="L295" s="776"/>
      <c r="M295" s="776"/>
      <c r="N295" s="776"/>
      <c r="O295" s="336"/>
      <c r="P295" s="348"/>
      <c r="Q295" s="254"/>
    </row>
    <row r="296" spans="1:17" ht="33.950000000000003" customHeight="1" x14ac:dyDescent="0.25">
      <c r="A296" s="46"/>
      <c r="B296" s="150"/>
      <c r="C296" s="725"/>
      <c r="D296" s="726"/>
      <c r="E296" s="226"/>
      <c r="F296" s="256"/>
      <c r="G296" s="203"/>
      <c r="H296" s="165"/>
      <c r="I296" s="256"/>
      <c r="J296" s="471"/>
      <c r="K296" s="776"/>
      <c r="L296" s="776"/>
      <c r="M296" s="776"/>
      <c r="N296" s="776"/>
      <c r="O296" s="336"/>
      <c r="P296" s="348"/>
      <c r="Q296" s="254"/>
    </row>
    <row r="297" spans="1:17" ht="33.950000000000003" customHeight="1" x14ac:dyDescent="0.25">
      <c r="A297" s="46"/>
      <c r="B297" s="150"/>
      <c r="C297" s="725"/>
      <c r="D297" s="726"/>
      <c r="E297" s="226"/>
      <c r="F297" s="256"/>
      <c r="G297" s="203"/>
      <c r="H297" s="165"/>
      <c r="I297" s="256"/>
      <c r="J297" s="471"/>
      <c r="K297" s="776"/>
      <c r="L297" s="776"/>
      <c r="M297" s="776"/>
      <c r="N297" s="776"/>
      <c r="O297" s="336"/>
      <c r="P297" s="348"/>
      <c r="Q297" s="254"/>
    </row>
    <row r="298" spans="1:17" ht="33.950000000000003" customHeight="1" x14ac:dyDescent="0.25">
      <c r="A298" s="46"/>
      <c r="B298" s="150"/>
      <c r="C298" s="725"/>
      <c r="D298" s="726"/>
      <c r="E298" s="226"/>
      <c r="F298" s="256"/>
      <c r="G298" s="203"/>
      <c r="H298" s="165"/>
      <c r="I298" s="256"/>
      <c r="J298" s="471"/>
      <c r="K298" s="776"/>
      <c r="L298" s="776"/>
      <c r="M298" s="776"/>
      <c r="N298" s="776"/>
      <c r="O298" s="336"/>
      <c r="P298" s="348"/>
      <c r="Q298" s="254"/>
    </row>
    <row r="299" spans="1:17" ht="33.950000000000003" customHeight="1" x14ac:dyDescent="0.25">
      <c r="A299" s="46"/>
      <c r="B299" s="150"/>
      <c r="C299" s="725"/>
      <c r="D299" s="726"/>
      <c r="E299" s="226"/>
      <c r="F299" s="256"/>
      <c r="G299" s="203"/>
      <c r="H299" s="165"/>
      <c r="I299" s="256"/>
      <c r="J299" s="471"/>
      <c r="K299" s="776"/>
      <c r="L299" s="776"/>
      <c r="M299" s="776"/>
      <c r="N299" s="776"/>
      <c r="O299" s="336"/>
      <c r="P299" s="348"/>
      <c r="Q299" s="254"/>
    </row>
    <row r="300" spans="1:17" ht="33.950000000000003" customHeight="1" x14ac:dyDescent="0.25">
      <c r="A300" s="46"/>
      <c r="B300" s="150"/>
      <c r="C300" s="725"/>
      <c r="D300" s="726"/>
      <c r="E300" s="226"/>
      <c r="F300" s="256"/>
      <c r="G300" s="203"/>
      <c r="H300" s="165"/>
      <c r="I300" s="256"/>
      <c r="J300" s="471"/>
      <c r="K300" s="776"/>
      <c r="L300" s="776"/>
      <c r="M300" s="776"/>
      <c r="N300" s="776"/>
      <c r="O300" s="336"/>
      <c r="P300" s="348"/>
      <c r="Q300" s="254"/>
    </row>
    <row r="301" spans="1:17" ht="33.950000000000003" customHeight="1" x14ac:dyDescent="0.25">
      <c r="A301" s="46"/>
      <c r="B301" s="150"/>
      <c r="C301" s="725"/>
      <c r="D301" s="726"/>
      <c r="E301" s="226"/>
      <c r="F301" s="256"/>
      <c r="G301" s="203"/>
      <c r="H301" s="165"/>
      <c r="I301" s="256"/>
      <c r="J301" s="471"/>
      <c r="K301" s="776"/>
      <c r="L301" s="776"/>
      <c r="M301" s="776"/>
      <c r="N301" s="776"/>
      <c r="O301" s="336"/>
      <c r="P301" s="348"/>
      <c r="Q301" s="254"/>
    </row>
    <row r="302" spans="1:17" ht="33.950000000000003" customHeight="1" x14ac:dyDescent="0.25">
      <c r="A302" s="46"/>
      <c r="B302" s="150"/>
      <c r="C302" s="725"/>
      <c r="D302" s="726"/>
      <c r="E302" s="226"/>
      <c r="F302" s="256"/>
      <c r="G302" s="203"/>
      <c r="H302" s="165"/>
      <c r="I302" s="256"/>
      <c r="J302" s="471"/>
      <c r="K302" s="776"/>
      <c r="L302" s="776"/>
      <c r="M302" s="776"/>
      <c r="N302" s="776"/>
      <c r="O302" s="336"/>
      <c r="P302" s="348"/>
      <c r="Q302" s="254"/>
    </row>
    <row r="303" spans="1:17" ht="33.950000000000003" customHeight="1" x14ac:dyDescent="0.25">
      <c r="A303" s="46"/>
      <c r="B303" s="150"/>
      <c r="C303" s="725"/>
      <c r="D303" s="726"/>
      <c r="E303" s="226"/>
      <c r="F303" s="256"/>
      <c r="G303" s="203"/>
      <c r="H303" s="165"/>
      <c r="I303" s="256"/>
      <c r="J303" s="471"/>
      <c r="K303" s="776"/>
      <c r="L303" s="776"/>
      <c r="M303" s="776"/>
      <c r="N303" s="776"/>
      <c r="O303" s="336"/>
      <c r="P303" s="348"/>
      <c r="Q303" s="254"/>
    </row>
    <row r="304" spans="1:17" ht="33.950000000000003" customHeight="1" x14ac:dyDescent="0.25">
      <c r="A304" s="46"/>
      <c r="B304" s="150"/>
      <c r="C304" s="725"/>
      <c r="D304" s="726"/>
      <c r="E304" s="226"/>
      <c r="F304" s="256"/>
      <c r="G304" s="203"/>
      <c r="H304" s="165"/>
      <c r="I304" s="256"/>
      <c r="J304" s="471"/>
      <c r="K304" s="776"/>
      <c r="L304" s="776"/>
      <c r="M304" s="776"/>
      <c r="N304" s="776"/>
      <c r="O304" s="336"/>
      <c r="P304" s="348"/>
      <c r="Q304" s="254"/>
    </row>
    <row r="305" spans="1:17" ht="33.950000000000003" customHeight="1" x14ac:dyDescent="0.25">
      <c r="A305" s="46"/>
      <c r="B305" s="150"/>
      <c r="C305" s="725"/>
      <c r="D305" s="726"/>
      <c r="E305" s="226"/>
      <c r="F305" s="256"/>
      <c r="G305" s="203"/>
      <c r="H305" s="165"/>
      <c r="I305" s="256"/>
      <c r="J305" s="471"/>
      <c r="K305" s="776"/>
      <c r="L305" s="776"/>
      <c r="M305" s="776"/>
      <c r="N305" s="776"/>
      <c r="O305" s="336"/>
      <c r="P305" s="348"/>
      <c r="Q305" s="254"/>
    </row>
    <row r="306" spans="1:17" ht="33.950000000000003" customHeight="1" x14ac:dyDescent="0.25">
      <c r="A306" s="46"/>
      <c r="B306" s="150"/>
      <c r="C306" s="725"/>
      <c r="D306" s="726"/>
      <c r="E306" s="226"/>
      <c r="F306" s="256"/>
      <c r="G306" s="203"/>
      <c r="H306" s="165"/>
      <c r="I306" s="256"/>
      <c r="J306" s="471"/>
      <c r="K306" s="776"/>
      <c r="L306" s="776"/>
      <c r="M306" s="776"/>
      <c r="N306" s="776"/>
      <c r="O306" s="336"/>
      <c r="P306" s="348"/>
      <c r="Q306" s="254"/>
    </row>
    <row r="307" spans="1:17" ht="33.950000000000003" customHeight="1" x14ac:dyDescent="0.25">
      <c r="A307" s="46"/>
      <c r="B307" s="150"/>
      <c r="C307" s="725"/>
      <c r="D307" s="726"/>
      <c r="E307" s="226"/>
      <c r="F307" s="256"/>
      <c r="G307" s="203"/>
      <c r="H307" s="165"/>
      <c r="I307" s="256"/>
      <c r="J307" s="471"/>
      <c r="K307" s="776"/>
      <c r="L307" s="776"/>
      <c r="M307" s="776"/>
      <c r="N307" s="776"/>
      <c r="O307" s="336"/>
      <c r="P307" s="348"/>
      <c r="Q307" s="254"/>
    </row>
    <row r="308" spans="1:17" ht="33.950000000000003" customHeight="1" x14ac:dyDescent="0.25">
      <c r="A308" s="46"/>
      <c r="B308" s="150"/>
      <c r="C308" s="725"/>
      <c r="D308" s="726"/>
      <c r="E308" s="226"/>
      <c r="F308" s="256"/>
      <c r="G308" s="203"/>
      <c r="H308" s="165"/>
      <c r="I308" s="256"/>
      <c r="J308" s="471"/>
      <c r="K308" s="776"/>
      <c r="L308" s="776"/>
      <c r="M308" s="776"/>
      <c r="N308" s="776"/>
      <c r="O308" s="336"/>
      <c r="P308" s="348"/>
      <c r="Q308" s="254"/>
    </row>
    <row r="309" spans="1:17" ht="33.950000000000003" customHeight="1" x14ac:dyDescent="0.25">
      <c r="A309" s="46"/>
      <c r="B309" s="150"/>
      <c r="C309" s="725"/>
      <c r="D309" s="726"/>
      <c r="E309" s="226"/>
      <c r="F309" s="256"/>
      <c r="G309" s="203"/>
      <c r="H309" s="165"/>
      <c r="I309" s="256"/>
      <c r="J309" s="471"/>
      <c r="K309" s="776"/>
      <c r="L309" s="776"/>
      <c r="M309" s="776"/>
      <c r="N309" s="776"/>
      <c r="O309" s="336"/>
      <c r="P309" s="348"/>
      <c r="Q309" s="254"/>
    </row>
    <row r="310" spans="1:17" ht="33.950000000000003" customHeight="1" x14ac:dyDescent="0.25">
      <c r="A310" s="46"/>
      <c r="B310" s="150"/>
      <c r="C310" s="725"/>
      <c r="D310" s="726"/>
      <c r="E310" s="226"/>
      <c r="F310" s="256"/>
      <c r="G310" s="203"/>
      <c r="H310" s="165"/>
      <c r="I310" s="256"/>
      <c r="J310" s="471"/>
      <c r="K310" s="776"/>
      <c r="L310" s="776"/>
      <c r="M310" s="776"/>
      <c r="N310" s="776"/>
      <c r="O310" s="336"/>
      <c r="P310" s="348"/>
      <c r="Q310" s="254"/>
    </row>
    <row r="311" spans="1:17" ht="33.950000000000003" customHeight="1" x14ac:dyDescent="0.25">
      <c r="A311" s="46"/>
      <c r="B311" s="150"/>
      <c r="C311" s="725"/>
      <c r="D311" s="726"/>
      <c r="E311" s="226"/>
      <c r="F311" s="256"/>
      <c r="G311" s="203"/>
      <c r="H311" s="165"/>
      <c r="I311" s="256"/>
      <c r="J311" s="471"/>
      <c r="K311" s="776"/>
      <c r="L311" s="776"/>
      <c r="M311" s="776"/>
      <c r="N311" s="776"/>
      <c r="O311" s="336"/>
      <c r="P311" s="348"/>
      <c r="Q311" s="254"/>
    </row>
    <row r="312" spans="1:17" ht="33.950000000000003" customHeight="1" x14ac:dyDescent="0.25">
      <c r="A312" s="46"/>
      <c r="B312" s="150"/>
      <c r="C312" s="725"/>
      <c r="D312" s="726"/>
      <c r="E312" s="226"/>
      <c r="F312" s="256"/>
      <c r="G312" s="203"/>
      <c r="H312" s="165"/>
      <c r="I312" s="256"/>
      <c r="J312" s="471"/>
      <c r="K312" s="776"/>
      <c r="L312" s="776"/>
      <c r="M312" s="776"/>
      <c r="N312" s="776"/>
      <c r="O312" s="336"/>
      <c r="P312" s="348"/>
      <c r="Q312" s="254"/>
    </row>
    <row r="313" spans="1:17" ht="33.950000000000003" customHeight="1" x14ac:dyDescent="0.25">
      <c r="A313" s="46"/>
      <c r="B313" s="150"/>
      <c r="C313" s="725"/>
      <c r="D313" s="726"/>
      <c r="E313" s="226"/>
      <c r="F313" s="256"/>
      <c r="G313" s="203"/>
      <c r="H313" s="165"/>
      <c r="I313" s="256"/>
      <c r="J313" s="471"/>
      <c r="K313" s="776"/>
      <c r="L313" s="776"/>
      <c r="M313" s="776"/>
      <c r="N313" s="776"/>
      <c r="O313" s="336"/>
      <c r="P313" s="348"/>
      <c r="Q313" s="254"/>
    </row>
    <row r="314" spans="1:17" ht="33.950000000000003" customHeight="1" x14ac:dyDescent="0.25">
      <c r="A314" s="46"/>
      <c r="B314" s="150"/>
      <c r="C314" s="725"/>
      <c r="D314" s="726"/>
      <c r="E314" s="226"/>
      <c r="F314" s="256"/>
      <c r="G314" s="203"/>
      <c r="H314" s="165"/>
      <c r="I314" s="256"/>
      <c r="J314" s="471"/>
      <c r="K314" s="776"/>
      <c r="L314" s="776"/>
      <c r="M314" s="776"/>
      <c r="N314" s="776"/>
      <c r="O314" s="336"/>
      <c r="P314" s="348"/>
      <c r="Q314" s="254"/>
    </row>
    <row r="315" spans="1:17" ht="33.950000000000003" customHeight="1" x14ac:dyDescent="0.25">
      <c r="A315" s="46"/>
      <c r="B315" s="150"/>
      <c r="C315" s="725"/>
      <c r="D315" s="726"/>
      <c r="E315" s="226"/>
      <c r="F315" s="256"/>
      <c r="G315" s="203"/>
      <c r="H315" s="165"/>
      <c r="I315" s="256"/>
      <c r="J315" s="471"/>
      <c r="K315" s="776"/>
      <c r="L315" s="776"/>
      <c r="M315" s="776"/>
      <c r="N315" s="776"/>
      <c r="O315" s="336"/>
      <c r="P315" s="348"/>
      <c r="Q315" s="254"/>
    </row>
    <row r="316" spans="1:17" ht="33.950000000000003" customHeight="1" x14ac:dyDescent="0.25">
      <c r="A316" s="46"/>
      <c r="B316" s="150"/>
      <c r="C316" s="725"/>
      <c r="D316" s="726"/>
      <c r="E316" s="226"/>
      <c r="F316" s="256"/>
      <c r="G316" s="203"/>
      <c r="H316" s="165"/>
      <c r="I316" s="256"/>
      <c r="J316" s="471"/>
      <c r="K316" s="776"/>
      <c r="L316" s="776"/>
      <c r="M316" s="776"/>
      <c r="N316" s="776"/>
      <c r="O316" s="336"/>
      <c r="P316" s="348"/>
      <c r="Q316" s="254"/>
    </row>
    <row r="317" spans="1:17" ht="33.950000000000003" customHeight="1" x14ac:dyDescent="0.25">
      <c r="A317" s="46"/>
      <c r="B317" s="150"/>
      <c r="C317" s="725"/>
      <c r="D317" s="726"/>
      <c r="E317" s="226"/>
      <c r="F317" s="256"/>
      <c r="G317" s="203"/>
      <c r="H317" s="165"/>
      <c r="I317" s="256"/>
      <c r="J317" s="471"/>
      <c r="K317" s="776"/>
      <c r="L317" s="776"/>
      <c r="M317" s="776"/>
      <c r="N317" s="776"/>
      <c r="O317" s="336"/>
      <c r="P317" s="348"/>
      <c r="Q317" s="254"/>
    </row>
    <row r="318" spans="1:17" ht="33.950000000000003" customHeight="1" x14ac:dyDescent="0.25">
      <c r="A318" s="46"/>
      <c r="B318" s="150"/>
      <c r="C318" s="725"/>
      <c r="D318" s="726"/>
      <c r="E318" s="226"/>
      <c r="F318" s="256"/>
      <c r="G318" s="203"/>
      <c r="H318" s="165"/>
      <c r="I318" s="256"/>
      <c r="J318" s="471"/>
      <c r="K318" s="776"/>
      <c r="L318" s="776"/>
      <c r="M318" s="776"/>
      <c r="N318" s="776"/>
      <c r="O318" s="336"/>
      <c r="P318" s="348"/>
      <c r="Q318" s="254"/>
    </row>
    <row r="319" spans="1:17" ht="33.950000000000003" customHeight="1" x14ac:dyDescent="0.25">
      <c r="A319" s="46"/>
      <c r="B319" s="150"/>
      <c r="C319" s="725"/>
      <c r="D319" s="726"/>
      <c r="E319" s="226"/>
      <c r="F319" s="256"/>
      <c r="G319" s="203"/>
      <c r="H319" s="165"/>
      <c r="I319" s="256"/>
      <c r="J319" s="471"/>
      <c r="K319" s="776"/>
      <c r="L319" s="776"/>
      <c r="M319" s="776"/>
      <c r="N319" s="776"/>
      <c r="O319" s="336"/>
      <c r="P319" s="348"/>
      <c r="Q319" s="254"/>
    </row>
    <row r="320" spans="1:17" ht="33.950000000000003" customHeight="1" x14ac:dyDescent="0.25">
      <c r="A320" s="46"/>
      <c r="B320" s="150"/>
      <c r="C320" s="725"/>
      <c r="D320" s="726"/>
      <c r="E320" s="226"/>
      <c r="F320" s="256"/>
      <c r="G320" s="203"/>
      <c r="H320" s="165"/>
      <c r="I320" s="256"/>
      <c r="J320" s="471"/>
      <c r="K320" s="776"/>
      <c r="L320" s="776"/>
      <c r="M320" s="776"/>
      <c r="N320" s="776"/>
      <c r="O320" s="336"/>
      <c r="P320" s="348"/>
      <c r="Q320" s="254"/>
    </row>
    <row r="321" spans="1:17" ht="33.950000000000003" customHeight="1" x14ac:dyDescent="0.25">
      <c r="A321" s="46"/>
      <c r="B321" s="150"/>
      <c r="C321" s="725"/>
      <c r="D321" s="726"/>
      <c r="E321" s="226"/>
      <c r="F321" s="256"/>
      <c r="G321" s="203"/>
      <c r="H321" s="165"/>
      <c r="I321" s="256"/>
      <c r="J321" s="471"/>
      <c r="K321" s="776"/>
      <c r="L321" s="776"/>
      <c r="M321" s="776"/>
      <c r="N321" s="776"/>
      <c r="O321" s="336"/>
      <c r="P321" s="348"/>
      <c r="Q321" s="254"/>
    </row>
    <row r="322" spans="1:17" ht="33.950000000000003" customHeight="1" x14ac:dyDescent="0.25">
      <c r="A322" s="46"/>
      <c r="B322" s="150"/>
      <c r="C322" s="725"/>
      <c r="D322" s="726"/>
      <c r="E322" s="226"/>
      <c r="F322" s="256"/>
      <c r="G322" s="203"/>
      <c r="H322" s="165"/>
      <c r="I322" s="256"/>
      <c r="J322" s="471"/>
      <c r="K322" s="776"/>
      <c r="L322" s="776"/>
      <c r="M322" s="776"/>
      <c r="N322" s="776"/>
      <c r="O322" s="336"/>
      <c r="P322" s="348"/>
      <c r="Q322" s="254"/>
    </row>
    <row r="323" spans="1:17" ht="33.950000000000003" customHeight="1" x14ac:dyDescent="0.25">
      <c r="A323" s="46"/>
      <c r="B323" s="150"/>
      <c r="C323" s="725"/>
      <c r="D323" s="726"/>
      <c r="E323" s="226"/>
      <c r="F323" s="256"/>
      <c r="G323" s="203"/>
      <c r="H323" s="165"/>
      <c r="I323" s="256"/>
      <c r="J323" s="471"/>
      <c r="K323" s="776"/>
      <c r="L323" s="776"/>
      <c r="M323" s="776"/>
      <c r="N323" s="776"/>
      <c r="O323" s="336"/>
      <c r="P323" s="348"/>
      <c r="Q323" s="254"/>
    </row>
    <row r="324" spans="1:17" ht="33.950000000000003" customHeight="1" x14ac:dyDescent="0.25">
      <c r="A324" s="46"/>
      <c r="B324" s="150"/>
      <c r="C324" s="725"/>
      <c r="D324" s="726"/>
      <c r="E324" s="226"/>
      <c r="F324" s="256"/>
      <c r="G324" s="203"/>
      <c r="H324" s="165"/>
      <c r="I324" s="256"/>
      <c r="J324" s="471"/>
      <c r="K324" s="776"/>
      <c r="L324" s="776"/>
      <c r="M324" s="776"/>
      <c r="N324" s="776"/>
      <c r="O324" s="336"/>
      <c r="P324" s="348"/>
      <c r="Q324" s="254"/>
    </row>
    <row r="325" spans="1:17" ht="33.950000000000003" customHeight="1" x14ac:dyDescent="0.25">
      <c r="A325" s="46"/>
      <c r="B325" s="150"/>
      <c r="C325" s="725"/>
      <c r="D325" s="726"/>
      <c r="E325" s="226"/>
      <c r="F325" s="256"/>
      <c r="G325" s="203"/>
      <c r="H325" s="165"/>
      <c r="I325" s="256"/>
      <c r="J325" s="471"/>
      <c r="K325" s="776"/>
      <c r="L325" s="776"/>
      <c r="M325" s="776"/>
      <c r="N325" s="776"/>
      <c r="O325" s="336"/>
      <c r="P325" s="348"/>
      <c r="Q325" s="254"/>
    </row>
    <row r="326" spans="1:17" ht="33.950000000000003" customHeight="1" x14ac:dyDescent="0.25">
      <c r="A326" s="46"/>
      <c r="B326" s="150"/>
      <c r="C326" s="725"/>
      <c r="D326" s="726"/>
      <c r="E326" s="226"/>
      <c r="F326" s="256"/>
      <c r="G326" s="203"/>
      <c r="H326" s="165"/>
      <c r="I326" s="256"/>
      <c r="J326" s="471"/>
      <c r="K326" s="776"/>
      <c r="L326" s="776"/>
      <c r="M326" s="776"/>
      <c r="N326" s="776"/>
      <c r="O326" s="336"/>
      <c r="P326" s="348"/>
      <c r="Q326" s="254"/>
    </row>
    <row r="327" spans="1:17" ht="33.950000000000003" customHeight="1" x14ac:dyDescent="0.25">
      <c r="A327" s="46"/>
      <c r="B327" s="150"/>
      <c r="C327" s="725"/>
      <c r="D327" s="726"/>
      <c r="E327" s="226"/>
      <c r="F327" s="256"/>
      <c r="G327" s="203"/>
      <c r="H327" s="165"/>
      <c r="I327" s="256"/>
      <c r="J327" s="471"/>
      <c r="K327" s="776"/>
      <c r="L327" s="776"/>
      <c r="M327" s="776"/>
      <c r="N327" s="776"/>
      <c r="O327" s="336"/>
      <c r="P327" s="348"/>
      <c r="Q327" s="254"/>
    </row>
    <row r="328" spans="1:17" ht="33.950000000000003" customHeight="1" x14ac:dyDescent="0.25">
      <c r="A328" s="46"/>
      <c r="B328" s="150"/>
      <c r="C328" s="725"/>
      <c r="D328" s="726"/>
      <c r="E328" s="226"/>
      <c r="F328" s="256"/>
      <c r="G328" s="203"/>
      <c r="H328" s="165"/>
      <c r="I328" s="256"/>
      <c r="J328" s="471"/>
      <c r="K328" s="776"/>
      <c r="L328" s="776"/>
      <c r="M328" s="776"/>
      <c r="N328" s="776"/>
      <c r="O328" s="336"/>
      <c r="P328" s="348"/>
      <c r="Q328" s="254"/>
    </row>
    <row r="329" spans="1:17" ht="33.950000000000003" customHeight="1" x14ac:dyDescent="0.25">
      <c r="A329" s="46"/>
      <c r="B329" s="150"/>
      <c r="C329" s="725"/>
      <c r="D329" s="726"/>
      <c r="E329" s="226"/>
      <c r="F329" s="256"/>
      <c r="G329" s="203"/>
      <c r="H329" s="165"/>
      <c r="I329" s="256"/>
      <c r="J329" s="471"/>
      <c r="K329" s="776"/>
      <c r="L329" s="776"/>
      <c r="M329" s="776"/>
      <c r="N329" s="776"/>
      <c r="O329" s="336"/>
      <c r="P329" s="348"/>
      <c r="Q329" s="254"/>
    </row>
    <row r="330" spans="1:17" ht="33.950000000000003" customHeight="1" x14ac:dyDescent="0.25">
      <c r="A330" s="46"/>
      <c r="B330" s="150"/>
      <c r="C330" s="725"/>
      <c r="D330" s="726"/>
      <c r="E330" s="226"/>
      <c r="F330" s="256"/>
      <c r="G330" s="203"/>
      <c r="H330" s="165"/>
      <c r="I330" s="256"/>
      <c r="J330" s="471"/>
      <c r="K330" s="776"/>
      <c r="L330" s="776"/>
      <c r="M330" s="776"/>
      <c r="N330" s="776"/>
      <c r="O330" s="336"/>
      <c r="P330" s="348"/>
      <c r="Q330" s="254"/>
    </row>
    <row r="331" spans="1:17" ht="33.950000000000003" customHeight="1" x14ac:dyDescent="0.25">
      <c r="A331" s="46"/>
      <c r="B331" s="150"/>
      <c r="C331" s="725"/>
      <c r="D331" s="726"/>
      <c r="E331" s="226"/>
      <c r="F331" s="256"/>
      <c r="G331" s="203"/>
      <c r="H331" s="165"/>
      <c r="I331" s="256"/>
      <c r="J331" s="471"/>
      <c r="K331" s="776"/>
      <c r="L331" s="776"/>
      <c r="M331" s="776"/>
      <c r="N331" s="776"/>
      <c r="O331" s="336"/>
      <c r="P331" s="348"/>
      <c r="Q331" s="254"/>
    </row>
    <row r="332" spans="1:17" ht="33.950000000000003" customHeight="1" x14ac:dyDescent="0.25">
      <c r="A332" s="46"/>
      <c r="B332" s="150"/>
      <c r="C332" s="725"/>
      <c r="D332" s="726"/>
      <c r="E332" s="226"/>
      <c r="F332" s="256"/>
      <c r="G332" s="203"/>
      <c r="H332" s="165"/>
      <c r="I332" s="256"/>
      <c r="J332" s="471"/>
      <c r="K332" s="776"/>
      <c r="L332" s="776"/>
      <c r="M332" s="776"/>
      <c r="N332" s="776"/>
      <c r="O332" s="336"/>
      <c r="P332" s="348"/>
      <c r="Q332" s="254"/>
    </row>
    <row r="333" spans="1:17" ht="33.950000000000003" customHeight="1" x14ac:dyDescent="0.25">
      <c r="A333" s="46"/>
      <c r="B333" s="150"/>
      <c r="C333" s="725"/>
      <c r="D333" s="726"/>
      <c r="E333" s="226"/>
      <c r="F333" s="256"/>
      <c r="G333" s="203"/>
      <c r="H333" s="165"/>
      <c r="I333" s="256"/>
      <c r="J333" s="471"/>
      <c r="K333" s="776"/>
      <c r="L333" s="776"/>
      <c r="M333" s="776"/>
      <c r="N333" s="776"/>
      <c r="O333" s="336"/>
      <c r="P333" s="348"/>
      <c r="Q333" s="254"/>
    </row>
    <row r="334" spans="1:17" ht="33.950000000000003" customHeight="1" x14ac:dyDescent="0.25">
      <c r="A334" s="46"/>
      <c r="B334" s="150"/>
      <c r="C334" s="725"/>
      <c r="D334" s="726"/>
      <c r="E334" s="226"/>
      <c r="F334" s="256"/>
      <c r="G334" s="203"/>
      <c r="H334" s="165"/>
      <c r="I334" s="256"/>
      <c r="J334" s="471"/>
      <c r="K334" s="776"/>
      <c r="L334" s="776"/>
      <c r="M334" s="776"/>
      <c r="N334" s="776"/>
      <c r="O334" s="336"/>
      <c r="P334" s="348"/>
      <c r="Q334" s="254"/>
    </row>
    <row r="335" spans="1:17" ht="33.950000000000003" customHeight="1" x14ac:dyDescent="0.25">
      <c r="A335" s="46"/>
      <c r="B335" s="150"/>
      <c r="C335" s="725"/>
      <c r="D335" s="726"/>
      <c r="E335" s="226"/>
      <c r="F335" s="256"/>
      <c r="G335" s="203"/>
      <c r="H335" s="165"/>
      <c r="I335" s="256"/>
      <c r="J335" s="471"/>
      <c r="K335" s="776"/>
      <c r="L335" s="776"/>
      <c r="M335" s="776"/>
      <c r="N335" s="776"/>
      <c r="O335" s="336"/>
      <c r="P335" s="348"/>
      <c r="Q335" s="254"/>
    </row>
    <row r="336" spans="1:17" ht="33.950000000000003" customHeight="1" x14ac:dyDescent="0.25">
      <c r="A336" s="46"/>
      <c r="B336" s="150"/>
      <c r="C336" s="725"/>
      <c r="D336" s="726"/>
      <c r="E336" s="226"/>
      <c r="F336" s="256"/>
      <c r="G336" s="203"/>
      <c r="H336" s="165"/>
      <c r="I336" s="256"/>
      <c r="J336" s="471"/>
      <c r="K336" s="776"/>
      <c r="L336" s="776"/>
      <c r="M336" s="776"/>
      <c r="N336" s="776"/>
      <c r="O336" s="336"/>
      <c r="P336" s="348"/>
      <c r="Q336" s="254"/>
    </row>
    <row r="337" spans="1:17" ht="33.950000000000003" customHeight="1" x14ac:dyDescent="0.25">
      <c r="A337" s="46"/>
      <c r="B337" s="150"/>
      <c r="C337" s="725"/>
      <c r="D337" s="726"/>
      <c r="E337" s="226"/>
      <c r="F337" s="256"/>
      <c r="G337" s="203"/>
      <c r="H337" s="165"/>
      <c r="I337" s="256"/>
      <c r="J337" s="471"/>
      <c r="K337" s="776"/>
      <c r="L337" s="776"/>
      <c r="M337" s="776"/>
      <c r="N337" s="776"/>
      <c r="O337" s="336"/>
      <c r="P337" s="348"/>
      <c r="Q337" s="254"/>
    </row>
    <row r="338" spans="1:17" ht="33.950000000000003" customHeight="1" x14ac:dyDescent="0.25">
      <c r="A338" s="46"/>
      <c r="B338" s="150"/>
      <c r="C338" s="725"/>
      <c r="D338" s="726"/>
      <c r="E338" s="226"/>
      <c r="F338" s="256"/>
      <c r="G338" s="203"/>
      <c r="H338" s="165"/>
      <c r="I338" s="256"/>
      <c r="J338" s="471"/>
      <c r="K338" s="776"/>
      <c r="L338" s="776"/>
      <c r="M338" s="776"/>
      <c r="N338" s="776"/>
      <c r="O338" s="336"/>
      <c r="P338" s="348"/>
      <c r="Q338" s="254"/>
    </row>
    <row r="339" spans="1:17" ht="33.950000000000003" customHeight="1" x14ac:dyDescent="0.25">
      <c r="A339" s="46"/>
      <c r="B339" s="150"/>
      <c r="C339" s="725"/>
      <c r="D339" s="726"/>
      <c r="E339" s="226"/>
      <c r="F339" s="256"/>
      <c r="G339" s="203"/>
      <c r="H339" s="165"/>
      <c r="I339" s="256"/>
      <c r="J339" s="471"/>
      <c r="K339" s="776"/>
      <c r="L339" s="776"/>
      <c r="M339" s="776"/>
      <c r="N339" s="776"/>
      <c r="O339" s="336"/>
      <c r="P339" s="348"/>
      <c r="Q339" s="254"/>
    </row>
    <row r="340" spans="1:17" ht="33.950000000000003" customHeight="1" x14ac:dyDescent="0.25">
      <c r="A340" s="46"/>
      <c r="B340" s="150"/>
      <c r="C340" s="725"/>
      <c r="D340" s="726"/>
      <c r="E340" s="226"/>
      <c r="F340" s="256"/>
      <c r="G340" s="203"/>
      <c r="H340" s="165"/>
      <c r="I340" s="256"/>
      <c r="J340" s="471"/>
      <c r="K340" s="776"/>
      <c r="L340" s="776"/>
      <c r="M340" s="776"/>
      <c r="N340" s="776"/>
      <c r="O340" s="336"/>
      <c r="P340" s="348"/>
      <c r="Q340" s="254"/>
    </row>
    <row r="341" spans="1:17" ht="33.950000000000003" customHeight="1" x14ac:dyDescent="0.25">
      <c r="A341" s="46"/>
      <c r="B341" s="150"/>
      <c r="C341" s="725"/>
      <c r="D341" s="726"/>
      <c r="E341" s="226"/>
      <c r="F341" s="256"/>
      <c r="G341" s="203"/>
      <c r="H341" s="165"/>
      <c r="I341" s="256"/>
      <c r="J341" s="471"/>
      <c r="K341" s="776"/>
      <c r="L341" s="776"/>
      <c r="M341" s="776"/>
      <c r="N341" s="776"/>
      <c r="O341" s="336"/>
      <c r="P341" s="348"/>
      <c r="Q341" s="254"/>
    </row>
    <row r="342" spans="1:17" ht="33.950000000000003" customHeight="1" x14ac:dyDescent="0.25">
      <c r="A342" s="46"/>
      <c r="B342" s="150"/>
      <c r="C342" s="725"/>
      <c r="D342" s="726"/>
      <c r="E342" s="226"/>
      <c r="F342" s="256"/>
      <c r="G342" s="203"/>
      <c r="H342" s="165"/>
      <c r="I342" s="256"/>
      <c r="J342" s="471"/>
      <c r="K342" s="776"/>
      <c r="L342" s="776"/>
      <c r="M342" s="776"/>
      <c r="N342" s="776"/>
      <c r="O342" s="336"/>
      <c r="P342" s="348"/>
      <c r="Q342" s="254"/>
    </row>
    <row r="343" spans="1:17" ht="33.950000000000003" customHeight="1" x14ac:dyDescent="0.25">
      <c r="A343" s="46"/>
      <c r="B343" s="150"/>
      <c r="C343" s="725"/>
      <c r="D343" s="726"/>
      <c r="E343" s="226"/>
      <c r="F343" s="256"/>
      <c r="G343" s="203"/>
      <c r="H343" s="165"/>
      <c r="I343" s="256"/>
      <c r="J343" s="471"/>
      <c r="K343" s="776"/>
      <c r="L343" s="776"/>
      <c r="M343" s="776"/>
      <c r="N343" s="776"/>
      <c r="O343" s="336"/>
      <c r="P343" s="348"/>
      <c r="Q343" s="254"/>
    </row>
    <row r="344" spans="1:17" ht="33.950000000000003" customHeight="1" x14ac:dyDescent="0.25">
      <c r="A344" s="46"/>
      <c r="B344" s="150"/>
      <c r="C344" s="725"/>
      <c r="D344" s="726"/>
      <c r="E344" s="226"/>
      <c r="F344" s="256"/>
      <c r="G344" s="203"/>
      <c r="H344" s="165"/>
      <c r="I344" s="256"/>
      <c r="J344" s="471"/>
      <c r="K344" s="776"/>
      <c r="L344" s="776"/>
      <c r="M344" s="776"/>
      <c r="N344" s="776"/>
      <c r="O344" s="336"/>
      <c r="P344" s="348"/>
      <c r="Q344" s="254"/>
    </row>
    <row r="345" spans="1:17" ht="33.950000000000003" customHeight="1" x14ac:dyDescent="0.25">
      <c r="A345" s="46"/>
      <c r="B345" s="150"/>
      <c r="C345" s="725"/>
      <c r="D345" s="726"/>
      <c r="E345" s="226"/>
      <c r="F345" s="256"/>
      <c r="G345" s="203"/>
      <c r="H345" s="165"/>
      <c r="I345" s="256"/>
      <c r="J345" s="471"/>
      <c r="K345" s="776"/>
      <c r="L345" s="776"/>
      <c r="M345" s="776"/>
      <c r="N345" s="776"/>
      <c r="O345" s="336"/>
      <c r="P345" s="348"/>
      <c r="Q345" s="254"/>
    </row>
    <row r="346" spans="1:17" ht="33.950000000000003" customHeight="1" x14ac:dyDescent="0.25">
      <c r="A346" s="46"/>
      <c r="B346" s="150"/>
      <c r="C346" s="725"/>
      <c r="D346" s="726"/>
      <c r="E346" s="226"/>
      <c r="F346" s="256"/>
      <c r="G346" s="203"/>
      <c r="H346" s="165"/>
      <c r="I346" s="256"/>
      <c r="J346" s="471"/>
      <c r="K346" s="776"/>
      <c r="L346" s="776"/>
      <c r="M346" s="776"/>
      <c r="N346" s="776"/>
      <c r="O346" s="336"/>
      <c r="P346" s="348"/>
      <c r="Q346" s="254"/>
    </row>
    <row r="347" spans="1:17" ht="33.950000000000003" customHeight="1" x14ac:dyDescent="0.25">
      <c r="A347" s="46"/>
      <c r="B347" s="150"/>
      <c r="C347" s="725"/>
      <c r="D347" s="726"/>
      <c r="E347" s="226"/>
      <c r="F347" s="256"/>
      <c r="G347" s="203"/>
      <c r="H347" s="165"/>
      <c r="I347" s="256"/>
      <c r="J347" s="471"/>
      <c r="K347" s="776"/>
      <c r="L347" s="776"/>
      <c r="M347" s="776"/>
      <c r="N347" s="776"/>
      <c r="O347" s="336"/>
      <c r="P347" s="348"/>
      <c r="Q347" s="254"/>
    </row>
    <row r="348" spans="1:17" ht="33.950000000000003" customHeight="1" x14ac:dyDescent="0.25">
      <c r="A348" s="46"/>
      <c r="B348" s="150"/>
      <c r="C348" s="725"/>
      <c r="D348" s="726"/>
      <c r="E348" s="226"/>
      <c r="F348" s="256"/>
      <c r="G348" s="203"/>
      <c r="H348" s="165"/>
      <c r="I348" s="256"/>
      <c r="J348" s="471"/>
      <c r="K348" s="776"/>
      <c r="L348" s="776"/>
      <c r="M348" s="776"/>
      <c r="N348" s="776"/>
      <c r="O348" s="336"/>
      <c r="P348" s="348"/>
      <c r="Q348" s="254"/>
    </row>
    <row r="349" spans="1:17" ht="33.950000000000003" customHeight="1" x14ac:dyDescent="0.25">
      <c r="A349" s="46"/>
      <c r="B349" s="150"/>
      <c r="C349" s="725"/>
      <c r="D349" s="726"/>
      <c r="E349" s="226"/>
      <c r="F349" s="256"/>
      <c r="G349" s="203"/>
      <c r="H349" s="165"/>
      <c r="I349" s="256"/>
      <c r="J349" s="471"/>
      <c r="K349" s="776"/>
      <c r="L349" s="776"/>
      <c r="M349" s="776"/>
      <c r="N349" s="776"/>
      <c r="O349" s="336"/>
      <c r="P349" s="348"/>
      <c r="Q349" s="254"/>
    </row>
    <row r="350" spans="1:17" ht="33.950000000000003" customHeight="1" x14ac:dyDescent="0.25">
      <c r="A350" s="46"/>
      <c r="B350" s="150"/>
      <c r="C350" s="725"/>
      <c r="D350" s="726"/>
      <c r="E350" s="226"/>
      <c r="F350" s="256"/>
      <c r="G350" s="203"/>
      <c r="H350" s="165"/>
      <c r="I350" s="256"/>
      <c r="J350" s="471"/>
      <c r="K350" s="776"/>
      <c r="L350" s="776"/>
      <c r="M350" s="776"/>
      <c r="N350" s="776"/>
      <c r="O350" s="336"/>
      <c r="P350" s="348"/>
      <c r="Q350" s="254"/>
    </row>
    <row r="351" spans="1:17" ht="33.950000000000003" customHeight="1" x14ac:dyDescent="0.25">
      <c r="A351" s="46"/>
      <c r="B351" s="150"/>
      <c r="C351" s="725"/>
      <c r="D351" s="726"/>
      <c r="E351" s="226"/>
      <c r="F351" s="256"/>
      <c r="G351" s="203"/>
      <c r="H351" s="165"/>
      <c r="I351" s="256"/>
      <c r="J351" s="471"/>
      <c r="K351" s="776"/>
      <c r="L351" s="776"/>
      <c r="M351" s="776"/>
      <c r="N351" s="776"/>
      <c r="O351" s="336"/>
      <c r="P351" s="348"/>
      <c r="Q351" s="254"/>
    </row>
    <row r="352" spans="1:17" ht="33.950000000000003" customHeight="1" x14ac:dyDescent="0.25">
      <c r="A352" s="46"/>
      <c r="B352" s="150"/>
      <c r="C352" s="725"/>
      <c r="D352" s="726"/>
      <c r="E352" s="226"/>
      <c r="F352" s="256"/>
      <c r="G352" s="203"/>
      <c r="H352" s="165"/>
      <c r="I352" s="256"/>
      <c r="J352" s="471"/>
      <c r="K352" s="776"/>
      <c r="L352" s="776"/>
      <c r="M352" s="776"/>
      <c r="N352" s="776"/>
      <c r="O352" s="336"/>
      <c r="P352" s="348"/>
      <c r="Q352" s="254"/>
    </row>
    <row r="353" spans="1:17" ht="33.950000000000003" customHeight="1" x14ac:dyDescent="0.25">
      <c r="A353" s="46"/>
      <c r="B353" s="150"/>
      <c r="C353" s="725"/>
      <c r="D353" s="726"/>
      <c r="E353" s="226"/>
      <c r="F353" s="256"/>
      <c r="G353" s="203"/>
      <c r="H353" s="165"/>
      <c r="I353" s="256"/>
      <c r="J353" s="471"/>
      <c r="K353" s="776"/>
      <c r="L353" s="776"/>
      <c r="M353" s="776"/>
      <c r="N353" s="776"/>
      <c r="O353" s="336"/>
      <c r="P353" s="348"/>
      <c r="Q353" s="254"/>
    </row>
    <row r="354" spans="1:17" ht="33.950000000000003" customHeight="1" x14ac:dyDescent="0.25">
      <c r="A354" s="46"/>
      <c r="B354" s="150"/>
      <c r="C354" s="725"/>
      <c r="D354" s="726"/>
      <c r="E354" s="226"/>
      <c r="F354" s="256"/>
      <c r="G354" s="203"/>
      <c r="H354" s="165"/>
      <c r="I354" s="256"/>
      <c r="J354" s="471"/>
      <c r="K354" s="776"/>
      <c r="L354" s="776"/>
      <c r="M354" s="776"/>
      <c r="N354" s="776"/>
      <c r="O354" s="336"/>
      <c r="P354" s="348"/>
      <c r="Q354" s="254"/>
    </row>
    <row r="355" spans="1:17" ht="33.950000000000003" customHeight="1" x14ac:dyDescent="0.25">
      <c r="A355" s="46"/>
      <c r="B355" s="150"/>
      <c r="C355" s="725"/>
      <c r="D355" s="726"/>
      <c r="E355" s="226"/>
      <c r="F355" s="256"/>
      <c r="G355" s="203"/>
      <c r="H355" s="165"/>
      <c r="I355" s="256"/>
      <c r="J355" s="471"/>
      <c r="K355" s="776"/>
      <c r="L355" s="776"/>
      <c r="M355" s="776"/>
      <c r="N355" s="776"/>
      <c r="O355" s="336"/>
      <c r="P355" s="348"/>
      <c r="Q355" s="254"/>
    </row>
    <row r="356" spans="1:17" ht="33.950000000000003" customHeight="1" x14ac:dyDescent="0.25">
      <c r="A356" s="46"/>
      <c r="B356" s="150"/>
      <c r="C356" s="725"/>
      <c r="D356" s="726"/>
      <c r="E356" s="226"/>
      <c r="F356" s="256"/>
      <c r="G356" s="203"/>
      <c r="H356" s="165"/>
      <c r="I356" s="256"/>
      <c r="J356" s="471"/>
      <c r="K356" s="776"/>
      <c r="L356" s="776"/>
      <c r="M356" s="776"/>
      <c r="N356" s="776"/>
      <c r="O356" s="336"/>
      <c r="P356" s="348"/>
      <c r="Q356" s="254"/>
    </row>
    <row r="357" spans="1:17" ht="33.950000000000003" customHeight="1" x14ac:dyDescent="0.25">
      <c r="A357" s="46"/>
      <c r="B357" s="150"/>
      <c r="C357" s="725"/>
      <c r="D357" s="726"/>
      <c r="E357" s="226"/>
      <c r="F357" s="256"/>
      <c r="G357" s="203"/>
      <c r="H357" s="165"/>
      <c r="I357" s="256"/>
      <c r="J357" s="471"/>
      <c r="K357" s="776"/>
      <c r="L357" s="776"/>
      <c r="M357" s="776"/>
      <c r="N357" s="776"/>
      <c r="O357" s="336"/>
      <c r="P357" s="348"/>
      <c r="Q357" s="254"/>
    </row>
    <row r="358" spans="1:17" ht="33.950000000000003" customHeight="1" x14ac:dyDescent="0.25">
      <c r="A358" s="46"/>
      <c r="B358" s="150"/>
      <c r="C358" s="725"/>
      <c r="D358" s="726"/>
      <c r="E358" s="226"/>
      <c r="F358" s="256"/>
      <c r="G358" s="203"/>
      <c r="H358" s="165"/>
      <c r="I358" s="256"/>
      <c r="J358" s="471"/>
      <c r="K358" s="776"/>
      <c r="L358" s="776"/>
      <c r="M358" s="776"/>
      <c r="N358" s="776"/>
      <c r="O358" s="336"/>
      <c r="P358" s="348"/>
      <c r="Q358" s="254"/>
    </row>
    <row r="359" spans="1:17" ht="33.950000000000003" customHeight="1" x14ac:dyDescent="0.25">
      <c r="A359" s="46"/>
      <c r="B359" s="150"/>
      <c r="C359" s="725"/>
      <c r="D359" s="726"/>
      <c r="E359" s="226"/>
      <c r="F359" s="256"/>
      <c r="G359" s="203"/>
      <c r="H359" s="165"/>
      <c r="I359" s="256"/>
      <c r="J359" s="471"/>
      <c r="K359" s="776"/>
      <c r="L359" s="776"/>
      <c r="M359" s="776"/>
      <c r="N359" s="776"/>
      <c r="O359" s="336"/>
      <c r="P359" s="348"/>
      <c r="Q359" s="254"/>
    </row>
    <row r="360" spans="1:17" ht="33.950000000000003" customHeight="1" x14ac:dyDescent="0.25">
      <c r="A360" s="46"/>
      <c r="B360" s="150"/>
      <c r="C360" s="725"/>
      <c r="D360" s="726"/>
      <c r="E360" s="226"/>
      <c r="F360" s="256"/>
      <c r="G360" s="203"/>
      <c r="H360" s="165"/>
      <c r="I360" s="256"/>
      <c r="J360" s="471"/>
      <c r="K360" s="776"/>
      <c r="L360" s="776"/>
      <c r="M360" s="776"/>
      <c r="N360" s="776"/>
      <c r="O360" s="336"/>
      <c r="P360" s="348"/>
      <c r="Q360" s="254"/>
    </row>
    <row r="361" spans="1:17" ht="33.950000000000003" customHeight="1" x14ac:dyDescent="0.25">
      <c r="A361" s="46"/>
      <c r="B361" s="150"/>
      <c r="C361" s="725"/>
      <c r="D361" s="726"/>
      <c r="E361" s="226"/>
      <c r="F361" s="256"/>
      <c r="G361" s="203"/>
      <c r="H361" s="165"/>
      <c r="I361" s="256"/>
      <c r="J361" s="471"/>
      <c r="K361" s="776"/>
      <c r="L361" s="776"/>
      <c r="M361" s="776"/>
      <c r="N361" s="776"/>
      <c r="O361" s="336"/>
      <c r="P361" s="348"/>
      <c r="Q361" s="254"/>
    </row>
    <row r="362" spans="1:17" ht="33.950000000000003" customHeight="1" x14ac:dyDescent="0.25">
      <c r="A362" s="46"/>
      <c r="B362" s="150"/>
      <c r="C362" s="725"/>
      <c r="D362" s="726"/>
      <c r="E362" s="226"/>
      <c r="F362" s="256"/>
      <c r="G362" s="203"/>
      <c r="H362" s="165"/>
      <c r="I362" s="256"/>
      <c r="J362" s="471"/>
      <c r="K362" s="776"/>
      <c r="L362" s="776"/>
      <c r="M362" s="776"/>
      <c r="N362" s="776"/>
      <c r="O362" s="336"/>
      <c r="P362" s="348"/>
      <c r="Q362" s="254"/>
    </row>
    <row r="363" spans="1:17" ht="33.950000000000003" customHeight="1" x14ac:dyDescent="0.25">
      <c r="A363" s="46"/>
      <c r="B363" s="150"/>
      <c r="C363" s="725"/>
      <c r="D363" s="726"/>
      <c r="E363" s="226"/>
      <c r="F363" s="256"/>
      <c r="G363" s="203"/>
      <c r="H363" s="165"/>
      <c r="I363" s="256"/>
      <c r="J363" s="471"/>
      <c r="K363" s="776"/>
      <c r="L363" s="776"/>
      <c r="M363" s="776"/>
      <c r="N363" s="776"/>
      <c r="O363" s="336"/>
      <c r="P363" s="348"/>
      <c r="Q363" s="254"/>
    </row>
    <row r="364" spans="1:17" ht="33.950000000000003" customHeight="1" x14ac:dyDescent="0.25">
      <c r="A364" s="46"/>
      <c r="B364" s="150"/>
      <c r="C364" s="725"/>
      <c r="D364" s="726"/>
      <c r="E364" s="226"/>
      <c r="F364" s="256"/>
      <c r="G364" s="203"/>
      <c r="H364" s="165"/>
      <c r="I364" s="256"/>
      <c r="J364" s="471"/>
      <c r="K364" s="776"/>
      <c r="L364" s="776"/>
      <c r="M364" s="776"/>
      <c r="N364" s="776"/>
      <c r="O364" s="336"/>
      <c r="P364" s="348"/>
      <c r="Q364" s="254"/>
    </row>
    <row r="365" spans="1:17" ht="33.950000000000003" customHeight="1" x14ac:dyDescent="0.25">
      <c r="A365" s="46"/>
      <c r="B365" s="150"/>
      <c r="C365" s="725"/>
      <c r="D365" s="726"/>
      <c r="E365" s="226"/>
      <c r="F365" s="256"/>
      <c r="G365" s="203"/>
      <c r="H365" s="165"/>
      <c r="I365" s="256"/>
      <c r="J365" s="471"/>
      <c r="K365" s="776"/>
      <c r="L365" s="776"/>
      <c r="M365" s="776"/>
      <c r="N365" s="776"/>
      <c r="O365" s="336"/>
      <c r="P365" s="348"/>
      <c r="Q365" s="254"/>
    </row>
    <row r="366" spans="1:17" ht="33.950000000000003" customHeight="1" x14ac:dyDescent="0.25">
      <c r="A366" s="46"/>
      <c r="B366" s="150"/>
      <c r="C366" s="725"/>
      <c r="D366" s="726"/>
      <c r="E366" s="226"/>
      <c r="F366" s="256"/>
      <c r="G366" s="203"/>
      <c r="H366" s="165"/>
      <c r="I366" s="256"/>
      <c r="J366" s="471"/>
      <c r="K366" s="776"/>
      <c r="L366" s="776"/>
      <c r="M366" s="776"/>
      <c r="N366" s="776"/>
      <c r="O366" s="336"/>
      <c r="P366" s="348"/>
      <c r="Q366" s="254"/>
    </row>
    <row r="367" spans="1:17" ht="33.950000000000003" customHeight="1" x14ac:dyDescent="0.25">
      <c r="A367" s="46"/>
      <c r="B367" s="150"/>
      <c r="C367" s="725"/>
      <c r="D367" s="726"/>
      <c r="E367" s="226"/>
      <c r="F367" s="256"/>
      <c r="G367" s="203"/>
      <c r="H367" s="165"/>
      <c r="I367" s="256"/>
      <c r="J367" s="471"/>
      <c r="K367" s="776"/>
      <c r="L367" s="776"/>
      <c r="M367" s="776"/>
      <c r="N367" s="776"/>
      <c r="O367" s="336"/>
      <c r="P367" s="348"/>
      <c r="Q367" s="254"/>
    </row>
    <row r="368" spans="1:17" ht="33.950000000000003" customHeight="1" x14ac:dyDescent="0.25">
      <c r="A368" s="46"/>
      <c r="B368" s="150"/>
      <c r="C368" s="725"/>
      <c r="D368" s="726"/>
      <c r="E368" s="226"/>
      <c r="F368" s="256"/>
      <c r="G368" s="203"/>
      <c r="H368" s="165"/>
      <c r="I368" s="256"/>
      <c r="J368" s="471"/>
      <c r="K368" s="776"/>
      <c r="L368" s="776"/>
      <c r="M368" s="776"/>
      <c r="N368" s="776"/>
      <c r="O368" s="336"/>
      <c r="P368" s="348"/>
      <c r="Q368" s="254"/>
    </row>
    <row r="369" spans="1:17" ht="33.950000000000003" customHeight="1" x14ac:dyDescent="0.25">
      <c r="A369" s="46"/>
      <c r="B369" s="150"/>
      <c r="C369" s="725"/>
      <c r="D369" s="726"/>
      <c r="E369" s="226"/>
      <c r="F369" s="256"/>
      <c r="G369" s="203"/>
      <c r="H369" s="165"/>
      <c r="I369" s="256"/>
      <c r="J369" s="471"/>
      <c r="K369" s="776"/>
      <c r="L369" s="776"/>
      <c r="M369" s="776"/>
      <c r="N369" s="776"/>
      <c r="O369" s="336"/>
      <c r="P369" s="348"/>
      <c r="Q369" s="254"/>
    </row>
    <row r="370" spans="1:17" ht="33.950000000000003" customHeight="1" x14ac:dyDescent="0.25">
      <c r="A370" s="46"/>
      <c r="B370" s="150"/>
      <c r="C370" s="725"/>
      <c r="D370" s="726"/>
      <c r="E370" s="226"/>
      <c r="F370" s="256"/>
      <c r="G370" s="203"/>
      <c r="H370" s="165"/>
      <c r="I370" s="256"/>
      <c r="J370" s="471"/>
      <c r="K370" s="776"/>
      <c r="L370" s="776"/>
      <c r="M370" s="776"/>
      <c r="N370" s="776"/>
      <c r="O370" s="336"/>
      <c r="P370" s="348"/>
      <c r="Q370" s="254"/>
    </row>
    <row r="371" spans="1:17" ht="33.950000000000003" customHeight="1" x14ac:dyDescent="0.25">
      <c r="A371" s="46"/>
      <c r="B371" s="150"/>
      <c r="C371" s="725"/>
      <c r="D371" s="726"/>
      <c r="E371" s="226"/>
      <c r="F371" s="256"/>
      <c r="G371" s="203"/>
      <c r="H371" s="165"/>
      <c r="I371" s="256"/>
      <c r="J371" s="471"/>
      <c r="K371" s="776"/>
      <c r="L371" s="776"/>
      <c r="M371" s="776"/>
      <c r="N371" s="776"/>
      <c r="O371" s="336"/>
      <c r="P371" s="348"/>
      <c r="Q371" s="254"/>
    </row>
    <row r="372" spans="1:17" ht="33.950000000000003" customHeight="1" x14ac:dyDescent="0.25">
      <c r="A372" s="46"/>
      <c r="B372" s="150"/>
      <c r="C372" s="725"/>
      <c r="D372" s="726"/>
      <c r="E372" s="226"/>
      <c r="F372" s="256"/>
      <c r="G372" s="203"/>
      <c r="H372" s="165"/>
      <c r="I372" s="256"/>
      <c r="J372" s="471"/>
      <c r="K372" s="776"/>
      <c r="L372" s="776"/>
      <c r="M372" s="776"/>
      <c r="N372" s="776"/>
      <c r="O372" s="336"/>
      <c r="P372" s="348"/>
      <c r="Q372" s="254"/>
    </row>
    <row r="373" spans="1:17" ht="33.950000000000003" customHeight="1" x14ac:dyDescent="0.25">
      <c r="A373" s="46"/>
      <c r="B373" s="150"/>
      <c r="C373" s="725"/>
      <c r="D373" s="726"/>
      <c r="E373" s="226"/>
      <c r="F373" s="256"/>
      <c r="G373" s="203"/>
      <c r="H373" s="165"/>
      <c r="I373" s="256"/>
      <c r="J373" s="471"/>
      <c r="K373" s="776"/>
      <c r="L373" s="776"/>
      <c r="M373" s="776"/>
      <c r="N373" s="776"/>
      <c r="O373" s="336"/>
      <c r="P373" s="348"/>
      <c r="Q373" s="254"/>
    </row>
    <row r="374" spans="1:17" ht="33.950000000000003" customHeight="1" x14ac:dyDescent="0.25">
      <c r="A374" s="46"/>
      <c r="B374" s="150"/>
      <c r="C374" s="725"/>
      <c r="D374" s="726"/>
      <c r="E374" s="226"/>
      <c r="F374" s="256"/>
      <c r="G374" s="203"/>
      <c r="H374" s="165"/>
      <c r="I374" s="256"/>
      <c r="J374" s="471"/>
      <c r="K374" s="776"/>
      <c r="L374" s="776"/>
      <c r="M374" s="776"/>
      <c r="N374" s="776"/>
      <c r="O374" s="336"/>
      <c r="P374" s="348"/>
      <c r="Q374" s="254"/>
    </row>
    <row r="375" spans="1:17" ht="33.950000000000003" customHeight="1" x14ac:dyDescent="0.25">
      <c r="A375" s="46"/>
      <c r="B375" s="150"/>
      <c r="C375" s="725"/>
      <c r="D375" s="726"/>
      <c r="E375" s="226"/>
      <c r="F375" s="256"/>
      <c r="G375" s="203"/>
      <c r="H375" s="165"/>
      <c r="I375" s="256"/>
      <c r="J375" s="471"/>
      <c r="K375" s="776"/>
      <c r="L375" s="776"/>
      <c r="M375" s="776"/>
      <c r="N375" s="776"/>
      <c r="O375" s="336"/>
      <c r="P375" s="348"/>
      <c r="Q375" s="254"/>
    </row>
    <row r="376" spans="1:17" ht="33.950000000000003" customHeight="1" x14ac:dyDescent="0.25">
      <c r="A376" s="46"/>
      <c r="B376" s="150"/>
      <c r="C376" s="725"/>
      <c r="D376" s="726"/>
      <c r="E376" s="226"/>
      <c r="F376" s="256"/>
      <c r="G376" s="203"/>
      <c r="H376" s="165"/>
      <c r="I376" s="256"/>
      <c r="J376" s="471"/>
      <c r="K376" s="776"/>
      <c r="L376" s="776"/>
      <c r="M376" s="776"/>
      <c r="N376" s="776"/>
      <c r="O376" s="336"/>
      <c r="P376" s="348"/>
      <c r="Q376" s="254"/>
    </row>
    <row r="377" spans="1:17" ht="33.950000000000003" customHeight="1" x14ac:dyDescent="0.25">
      <c r="A377" s="46"/>
      <c r="B377" s="150"/>
      <c r="C377" s="725"/>
      <c r="D377" s="726"/>
      <c r="E377" s="226"/>
      <c r="F377" s="256"/>
      <c r="G377" s="203"/>
      <c r="H377" s="165"/>
      <c r="I377" s="256"/>
      <c r="J377" s="471"/>
      <c r="K377" s="776"/>
      <c r="L377" s="776"/>
      <c r="M377" s="776"/>
      <c r="N377" s="776"/>
      <c r="O377" s="336"/>
      <c r="P377" s="348"/>
      <c r="Q377" s="254"/>
    </row>
    <row r="378" spans="1:17" ht="33.950000000000003" customHeight="1" x14ac:dyDescent="0.25">
      <c r="A378" s="46"/>
      <c r="B378" s="150"/>
      <c r="C378" s="725"/>
      <c r="D378" s="726"/>
      <c r="E378" s="226"/>
      <c r="F378" s="256"/>
      <c r="G378" s="203"/>
      <c r="H378" s="165"/>
      <c r="I378" s="256"/>
      <c r="J378" s="471"/>
      <c r="K378" s="776"/>
      <c r="L378" s="776"/>
      <c r="M378" s="776"/>
      <c r="N378" s="776"/>
      <c r="O378" s="336"/>
      <c r="P378" s="348"/>
      <c r="Q378" s="254"/>
    </row>
    <row r="379" spans="1:17" ht="33.950000000000003" customHeight="1" x14ac:dyDescent="0.25">
      <c r="A379" s="46"/>
      <c r="B379" s="150"/>
      <c r="C379" s="725"/>
      <c r="D379" s="726"/>
      <c r="E379" s="226"/>
      <c r="F379" s="256"/>
      <c r="G379" s="203"/>
      <c r="H379" s="165"/>
      <c r="I379" s="256"/>
      <c r="J379" s="471"/>
      <c r="K379" s="776"/>
      <c r="L379" s="776"/>
      <c r="M379" s="776"/>
      <c r="N379" s="776"/>
      <c r="O379" s="336"/>
      <c r="P379" s="348"/>
      <c r="Q379" s="254"/>
    </row>
    <row r="380" spans="1:17" ht="33.950000000000003" customHeight="1" x14ac:dyDescent="0.25">
      <c r="A380" s="46"/>
      <c r="B380" s="150"/>
      <c r="C380" s="725"/>
      <c r="D380" s="726"/>
      <c r="E380" s="226"/>
      <c r="F380" s="256"/>
      <c r="G380" s="203"/>
      <c r="H380" s="165"/>
      <c r="I380" s="256"/>
      <c r="J380" s="471"/>
      <c r="K380" s="776"/>
      <c r="L380" s="776"/>
      <c r="M380" s="776"/>
      <c r="N380" s="776"/>
      <c r="O380" s="336"/>
      <c r="P380" s="348"/>
      <c r="Q380" s="254"/>
    </row>
    <row r="381" spans="1:17" ht="33.950000000000003" customHeight="1" x14ac:dyDescent="0.25">
      <c r="A381" s="46"/>
      <c r="B381" s="150"/>
      <c r="C381" s="725"/>
      <c r="D381" s="726"/>
      <c r="E381" s="226"/>
      <c r="F381" s="256"/>
      <c r="G381" s="203"/>
      <c r="H381" s="165"/>
      <c r="I381" s="256"/>
      <c r="J381" s="471"/>
      <c r="K381" s="776"/>
      <c r="L381" s="776"/>
      <c r="M381" s="776"/>
      <c r="N381" s="776"/>
      <c r="O381" s="336"/>
      <c r="P381" s="348"/>
      <c r="Q381" s="254"/>
    </row>
    <row r="382" spans="1:17" ht="33.950000000000003" customHeight="1" x14ac:dyDescent="0.25">
      <c r="A382" s="46"/>
      <c r="B382" s="150"/>
      <c r="C382" s="725"/>
      <c r="D382" s="726"/>
      <c r="E382" s="226"/>
      <c r="F382" s="256"/>
      <c r="G382" s="203"/>
      <c r="H382" s="165"/>
      <c r="I382" s="256"/>
      <c r="J382" s="471"/>
      <c r="K382" s="776"/>
      <c r="L382" s="776"/>
      <c r="M382" s="776"/>
      <c r="N382" s="776"/>
      <c r="O382" s="336"/>
      <c r="P382" s="348"/>
      <c r="Q382" s="254"/>
    </row>
    <row r="383" spans="1:17" ht="33.950000000000003" customHeight="1" x14ac:dyDescent="0.25">
      <c r="A383" s="46"/>
      <c r="B383" s="150"/>
      <c r="C383" s="725"/>
      <c r="D383" s="726"/>
      <c r="E383" s="226"/>
      <c r="F383" s="256"/>
      <c r="G383" s="203"/>
      <c r="H383" s="165"/>
      <c r="I383" s="256"/>
      <c r="J383" s="471"/>
      <c r="K383" s="776"/>
      <c r="L383" s="776"/>
      <c r="M383" s="776"/>
      <c r="N383" s="776"/>
      <c r="O383" s="336"/>
      <c r="P383" s="348"/>
      <c r="Q383" s="254"/>
    </row>
    <row r="384" spans="1:17" ht="33.950000000000003" customHeight="1" x14ac:dyDescent="0.25">
      <c r="A384" s="46"/>
      <c r="B384" s="150"/>
      <c r="C384" s="725"/>
      <c r="D384" s="726"/>
      <c r="E384" s="226"/>
      <c r="F384" s="256"/>
      <c r="G384" s="203"/>
      <c r="H384" s="165"/>
      <c r="I384" s="256"/>
      <c r="J384" s="471"/>
      <c r="K384" s="776"/>
      <c r="L384" s="776"/>
      <c r="M384" s="776"/>
      <c r="N384" s="776"/>
      <c r="O384" s="336"/>
      <c r="P384" s="348"/>
      <c r="Q384" s="254"/>
    </row>
    <row r="385" spans="1:17" ht="33.950000000000003" customHeight="1" x14ac:dyDescent="0.25">
      <c r="A385" s="46"/>
      <c r="B385" s="150"/>
      <c r="C385" s="725"/>
      <c r="D385" s="726"/>
      <c r="E385" s="226"/>
      <c r="F385" s="256"/>
      <c r="G385" s="203"/>
      <c r="H385" s="165"/>
      <c r="I385" s="256"/>
      <c r="J385" s="471"/>
      <c r="K385" s="776"/>
      <c r="L385" s="776"/>
      <c r="M385" s="776"/>
      <c r="N385" s="776"/>
      <c r="O385" s="336"/>
      <c r="P385" s="348"/>
      <c r="Q385" s="254"/>
    </row>
    <row r="386" spans="1:17" ht="33.950000000000003" customHeight="1" x14ac:dyDescent="0.25">
      <c r="A386" s="46"/>
      <c r="B386" s="150"/>
      <c r="C386" s="725"/>
      <c r="D386" s="726"/>
      <c r="E386" s="226"/>
      <c r="F386" s="256"/>
      <c r="G386" s="203"/>
      <c r="H386" s="165"/>
      <c r="I386" s="256"/>
      <c r="J386" s="471"/>
      <c r="K386" s="776"/>
      <c r="L386" s="776"/>
      <c r="M386" s="776"/>
      <c r="N386" s="776"/>
      <c r="O386" s="336"/>
      <c r="P386" s="348"/>
      <c r="Q386" s="254"/>
    </row>
    <row r="387" spans="1:17" ht="33.950000000000003" customHeight="1" x14ac:dyDescent="0.25">
      <c r="A387" s="46"/>
      <c r="B387" s="150"/>
      <c r="C387" s="725"/>
      <c r="D387" s="726"/>
      <c r="E387" s="226"/>
      <c r="F387" s="256"/>
      <c r="G387" s="203"/>
      <c r="H387" s="165"/>
      <c r="I387" s="256"/>
      <c r="J387" s="471"/>
      <c r="K387" s="776"/>
      <c r="L387" s="776"/>
      <c r="M387" s="776"/>
      <c r="N387" s="776"/>
      <c r="O387" s="336"/>
      <c r="P387" s="348"/>
      <c r="Q387" s="254"/>
    </row>
    <row r="388" spans="1:17" ht="33.950000000000003" customHeight="1" x14ac:dyDescent="0.25">
      <c r="A388" s="46"/>
      <c r="B388" s="150"/>
      <c r="C388" s="725"/>
      <c r="D388" s="726"/>
      <c r="E388" s="226"/>
      <c r="F388" s="256"/>
      <c r="G388" s="203"/>
      <c r="H388" s="165"/>
      <c r="I388" s="256"/>
      <c r="J388" s="471"/>
      <c r="K388" s="776"/>
      <c r="L388" s="776"/>
      <c r="M388" s="776"/>
      <c r="N388" s="776"/>
      <c r="O388" s="336"/>
      <c r="P388" s="348"/>
      <c r="Q388" s="254"/>
    </row>
    <row r="389" spans="1:17" ht="33.950000000000003" customHeight="1" x14ac:dyDescent="0.25">
      <c r="A389" s="46"/>
      <c r="B389" s="150"/>
      <c r="C389" s="725"/>
      <c r="D389" s="726"/>
      <c r="E389" s="226"/>
      <c r="F389" s="256"/>
      <c r="G389" s="203"/>
      <c r="H389" s="165"/>
      <c r="I389" s="256"/>
      <c r="J389" s="471"/>
      <c r="K389" s="776"/>
      <c r="L389" s="776"/>
      <c r="M389" s="776"/>
      <c r="N389" s="776"/>
      <c r="O389" s="336"/>
      <c r="P389" s="348"/>
      <c r="Q389" s="254"/>
    </row>
    <row r="390" spans="1:17" ht="33.950000000000003" customHeight="1" x14ac:dyDescent="0.25">
      <c r="A390" s="46"/>
      <c r="B390" s="150"/>
      <c r="C390" s="725"/>
      <c r="D390" s="726"/>
      <c r="E390" s="226"/>
      <c r="F390" s="256"/>
      <c r="G390" s="203"/>
      <c r="H390" s="165"/>
      <c r="I390" s="256"/>
      <c r="J390" s="471"/>
      <c r="K390" s="776"/>
      <c r="L390" s="776"/>
      <c r="M390" s="776"/>
      <c r="N390" s="776"/>
      <c r="O390" s="336"/>
      <c r="P390" s="348"/>
      <c r="Q390" s="254"/>
    </row>
    <row r="391" spans="1:17" ht="33.950000000000003" customHeight="1" x14ac:dyDescent="0.25">
      <c r="A391" s="46"/>
      <c r="B391" s="150"/>
      <c r="C391" s="725"/>
      <c r="D391" s="726"/>
      <c r="E391" s="226"/>
      <c r="F391" s="256"/>
      <c r="G391" s="203"/>
      <c r="H391" s="165"/>
      <c r="I391" s="256"/>
      <c r="J391" s="471"/>
      <c r="K391" s="776"/>
      <c r="L391" s="776"/>
      <c r="M391" s="776"/>
      <c r="N391" s="776"/>
      <c r="O391" s="336"/>
      <c r="P391" s="348"/>
      <c r="Q391" s="254"/>
    </row>
    <row r="392" spans="1:17" ht="33.950000000000003" customHeight="1" x14ac:dyDescent="0.25">
      <c r="A392" s="46"/>
      <c r="B392" s="150"/>
      <c r="C392" s="725"/>
      <c r="D392" s="726"/>
      <c r="E392" s="226"/>
      <c r="F392" s="256"/>
      <c r="G392" s="203"/>
      <c r="H392" s="165"/>
      <c r="I392" s="256"/>
      <c r="J392" s="471"/>
      <c r="K392" s="776"/>
      <c r="L392" s="776"/>
      <c r="M392" s="776"/>
      <c r="N392" s="776"/>
      <c r="O392" s="336"/>
      <c r="P392" s="348"/>
      <c r="Q392" s="254"/>
    </row>
    <row r="393" spans="1:17" ht="33.950000000000003" customHeight="1" x14ac:dyDescent="0.25">
      <c r="A393" s="46"/>
      <c r="B393" s="150"/>
      <c r="C393" s="725"/>
      <c r="D393" s="726"/>
      <c r="E393" s="226"/>
      <c r="F393" s="256"/>
      <c r="G393" s="203"/>
      <c r="H393" s="165"/>
      <c r="I393" s="256"/>
      <c r="J393" s="471"/>
      <c r="K393" s="776"/>
      <c r="L393" s="776"/>
      <c r="M393" s="776"/>
      <c r="N393" s="776"/>
      <c r="O393" s="336"/>
      <c r="P393" s="348"/>
      <c r="Q393" s="254"/>
    </row>
    <row r="394" spans="1:17" ht="33.950000000000003" customHeight="1" x14ac:dyDescent="0.25">
      <c r="A394" s="46"/>
      <c r="B394" s="150"/>
      <c r="C394" s="725"/>
      <c r="D394" s="726"/>
      <c r="E394" s="226"/>
      <c r="F394" s="256"/>
      <c r="G394" s="203"/>
      <c r="H394" s="165"/>
      <c r="I394" s="256"/>
      <c r="J394" s="471"/>
      <c r="K394" s="776"/>
      <c r="L394" s="776"/>
      <c r="M394" s="776"/>
      <c r="N394" s="776"/>
      <c r="O394" s="336"/>
      <c r="P394" s="348"/>
      <c r="Q394" s="254"/>
    </row>
    <row r="395" spans="1:17" ht="33.950000000000003" customHeight="1" x14ac:dyDescent="0.25">
      <c r="A395" s="46"/>
      <c r="B395" s="150"/>
      <c r="C395" s="725"/>
      <c r="D395" s="726"/>
      <c r="E395" s="226"/>
      <c r="F395" s="256"/>
      <c r="G395" s="203"/>
      <c r="H395" s="165"/>
      <c r="I395" s="256"/>
      <c r="J395" s="471"/>
      <c r="K395" s="776"/>
      <c r="L395" s="776"/>
      <c r="M395" s="776"/>
      <c r="N395" s="776"/>
      <c r="O395" s="336"/>
      <c r="P395" s="348"/>
      <c r="Q395" s="254"/>
    </row>
    <row r="396" spans="1:17" ht="33.950000000000003" customHeight="1" x14ac:dyDescent="0.25">
      <c r="A396" s="46"/>
      <c r="B396" s="150"/>
      <c r="C396" s="725"/>
      <c r="D396" s="726"/>
      <c r="E396" s="226"/>
      <c r="F396" s="256"/>
      <c r="G396" s="203"/>
      <c r="H396" s="165"/>
      <c r="I396" s="256"/>
      <c r="J396" s="471"/>
      <c r="K396" s="776"/>
      <c r="L396" s="776"/>
      <c r="M396" s="776"/>
      <c r="N396" s="776"/>
      <c r="O396" s="336"/>
      <c r="P396" s="348"/>
      <c r="Q396" s="254"/>
    </row>
    <row r="397" spans="1:17" ht="33.950000000000003" customHeight="1" x14ac:dyDescent="0.25">
      <c r="A397" s="46"/>
      <c r="B397" s="150"/>
      <c r="C397" s="725"/>
      <c r="D397" s="726"/>
      <c r="E397" s="226"/>
      <c r="F397" s="256"/>
      <c r="G397" s="203"/>
      <c r="H397" s="165"/>
      <c r="I397" s="256"/>
      <c r="J397" s="471"/>
      <c r="K397" s="776"/>
      <c r="L397" s="776"/>
      <c r="M397" s="776"/>
      <c r="N397" s="776"/>
      <c r="O397" s="336"/>
      <c r="P397" s="348"/>
      <c r="Q397" s="254"/>
    </row>
    <row r="398" spans="1:17" ht="33.950000000000003" customHeight="1" x14ac:dyDescent="0.25">
      <c r="A398" s="46"/>
      <c r="B398" s="150"/>
      <c r="C398" s="725"/>
      <c r="D398" s="726"/>
      <c r="E398" s="226"/>
      <c r="F398" s="256"/>
      <c r="G398" s="203"/>
      <c r="H398" s="165"/>
      <c r="I398" s="256"/>
      <c r="J398" s="471"/>
      <c r="K398" s="776"/>
      <c r="L398" s="776"/>
      <c r="M398" s="776"/>
      <c r="N398" s="776"/>
      <c r="O398" s="336"/>
      <c r="P398" s="348"/>
      <c r="Q398" s="254"/>
    </row>
    <row r="399" spans="1:17" ht="33.950000000000003" customHeight="1" x14ac:dyDescent="0.25">
      <c r="A399" s="46"/>
      <c r="B399" s="150"/>
      <c r="C399" s="725"/>
      <c r="D399" s="726"/>
      <c r="E399" s="226"/>
      <c r="F399" s="256"/>
      <c r="G399" s="203"/>
      <c r="H399" s="165"/>
      <c r="I399" s="256"/>
      <c r="J399" s="471"/>
      <c r="K399" s="776"/>
      <c r="L399" s="776"/>
      <c r="M399" s="776"/>
      <c r="N399" s="776"/>
      <c r="O399" s="336"/>
      <c r="P399" s="348"/>
      <c r="Q399" s="254"/>
    </row>
    <row r="400" spans="1:17" ht="33.950000000000003" customHeight="1" x14ac:dyDescent="0.25">
      <c r="A400" s="46"/>
      <c r="B400" s="150"/>
      <c r="C400" s="725"/>
      <c r="D400" s="726"/>
      <c r="E400" s="226"/>
      <c r="F400" s="256"/>
      <c r="G400" s="203"/>
      <c r="H400" s="165"/>
      <c r="I400" s="256"/>
      <c r="J400" s="471"/>
      <c r="K400" s="776"/>
      <c r="L400" s="776"/>
      <c r="M400" s="776"/>
      <c r="N400" s="776"/>
      <c r="O400" s="336"/>
      <c r="P400" s="348"/>
      <c r="Q400" s="254"/>
    </row>
    <row r="401" spans="1:17" ht="33.950000000000003" customHeight="1" x14ac:dyDescent="0.25">
      <c r="A401" s="46"/>
      <c r="B401" s="150"/>
      <c r="C401" s="725"/>
      <c r="D401" s="726"/>
      <c r="E401" s="226"/>
      <c r="F401" s="256"/>
      <c r="G401" s="203"/>
      <c r="H401" s="165"/>
      <c r="I401" s="256"/>
      <c r="J401" s="471"/>
      <c r="K401" s="776"/>
      <c r="L401" s="776"/>
      <c r="M401" s="776"/>
      <c r="N401" s="776"/>
      <c r="O401" s="336"/>
      <c r="P401" s="348"/>
      <c r="Q401" s="254"/>
    </row>
    <row r="402" spans="1:17" ht="33.950000000000003" customHeight="1" x14ac:dyDescent="0.25">
      <c r="A402" s="46"/>
      <c r="B402" s="150"/>
      <c r="C402" s="725"/>
      <c r="D402" s="726"/>
      <c r="E402" s="226"/>
      <c r="F402" s="256"/>
      <c r="G402" s="203"/>
      <c r="H402" s="165"/>
      <c r="I402" s="256"/>
      <c r="J402" s="471"/>
      <c r="K402" s="776"/>
      <c r="L402" s="776"/>
      <c r="M402" s="776"/>
      <c r="N402" s="776"/>
      <c r="O402" s="336"/>
      <c r="P402" s="348"/>
      <c r="Q402" s="254"/>
    </row>
    <row r="403" spans="1:17" ht="33.950000000000003" customHeight="1" x14ac:dyDescent="0.25">
      <c r="A403" s="46"/>
      <c r="B403" s="150"/>
      <c r="C403" s="725"/>
      <c r="D403" s="726"/>
      <c r="E403" s="226"/>
      <c r="F403" s="256"/>
      <c r="G403" s="203"/>
      <c r="H403" s="165"/>
      <c r="I403" s="256"/>
      <c r="J403" s="471"/>
      <c r="K403" s="776"/>
      <c r="L403" s="776"/>
      <c r="M403" s="776"/>
      <c r="N403" s="776"/>
      <c r="O403" s="336"/>
      <c r="P403" s="348"/>
      <c r="Q403" s="254"/>
    </row>
    <row r="404" spans="1:17" ht="33.950000000000003" customHeight="1" x14ac:dyDescent="0.25">
      <c r="A404" s="46"/>
      <c r="B404" s="150"/>
      <c r="C404" s="725"/>
      <c r="D404" s="726"/>
      <c r="E404" s="226"/>
      <c r="F404" s="256"/>
      <c r="G404" s="203"/>
      <c r="H404" s="165"/>
      <c r="I404" s="256"/>
      <c r="J404" s="471"/>
      <c r="K404" s="776"/>
      <c r="L404" s="776"/>
      <c r="M404" s="776"/>
      <c r="N404" s="776"/>
      <c r="O404" s="336"/>
      <c r="P404" s="348"/>
      <c r="Q404" s="254"/>
    </row>
    <row r="405" spans="1:17" ht="33.950000000000003" customHeight="1" x14ac:dyDescent="0.25">
      <c r="A405" s="46"/>
      <c r="B405" s="150"/>
      <c r="C405" s="725"/>
      <c r="D405" s="726"/>
      <c r="E405" s="226"/>
      <c r="F405" s="256"/>
      <c r="G405" s="203"/>
      <c r="H405" s="165"/>
      <c r="I405" s="256"/>
      <c r="J405" s="471"/>
      <c r="K405" s="776"/>
      <c r="L405" s="776"/>
      <c r="M405" s="776"/>
      <c r="N405" s="776"/>
      <c r="O405" s="336"/>
      <c r="P405" s="348"/>
      <c r="Q405" s="254"/>
    </row>
    <row r="406" spans="1:17" ht="33.950000000000003" customHeight="1" x14ac:dyDescent="0.25">
      <c r="A406" s="46"/>
      <c r="B406" s="150"/>
      <c r="C406" s="725"/>
      <c r="D406" s="726"/>
      <c r="E406" s="226"/>
      <c r="F406" s="256"/>
      <c r="G406" s="203"/>
      <c r="H406" s="165"/>
      <c r="I406" s="256"/>
      <c r="J406" s="471"/>
      <c r="K406" s="776"/>
      <c r="L406" s="776"/>
      <c r="M406" s="776"/>
      <c r="N406" s="776"/>
      <c r="O406" s="336"/>
      <c r="P406" s="348"/>
      <c r="Q406" s="254"/>
    </row>
    <row r="407" spans="1:17" ht="33.950000000000003" customHeight="1" x14ac:dyDescent="0.25">
      <c r="A407" s="46"/>
      <c r="B407" s="150"/>
      <c r="C407" s="725"/>
      <c r="D407" s="726"/>
      <c r="E407" s="226"/>
      <c r="F407" s="256"/>
      <c r="G407" s="203"/>
      <c r="H407" s="165"/>
      <c r="I407" s="256"/>
      <c r="J407" s="471"/>
      <c r="K407" s="776"/>
      <c r="L407" s="776"/>
      <c r="M407" s="776"/>
      <c r="N407" s="776"/>
      <c r="O407" s="336"/>
      <c r="P407" s="348"/>
      <c r="Q407" s="254"/>
    </row>
    <row r="408" spans="1:17" ht="33.950000000000003" customHeight="1" x14ac:dyDescent="0.25">
      <c r="A408" s="46"/>
      <c r="B408" s="150"/>
      <c r="C408" s="725"/>
      <c r="D408" s="726"/>
      <c r="E408" s="226"/>
      <c r="F408" s="256"/>
      <c r="G408" s="203"/>
      <c r="H408" s="165"/>
      <c r="I408" s="256"/>
      <c r="J408" s="471"/>
      <c r="K408" s="776"/>
      <c r="L408" s="776"/>
      <c r="M408" s="776"/>
      <c r="N408" s="776"/>
      <c r="O408" s="336"/>
      <c r="P408" s="348"/>
      <c r="Q408" s="254"/>
    </row>
    <row r="409" spans="1:17" ht="33.950000000000003" customHeight="1" x14ac:dyDescent="0.25">
      <c r="A409" s="46"/>
      <c r="B409" s="150"/>
      <c r="C409" s="725"/>
      <c r="D409" s="726"/>
      <c r="E409" s="226"/>
      <c r="F409" s="256"/>
      <c r="G409" s="203"/>
      <c r="H409" s="165"/>
      <c r="I409" s="256"/>
      <c r="J409" s="471"/>
      <c r="K409" s="776"/>
      <c r="L409" s="776"/>
      <c r="M409" s="776"/>
      <c r="N409" s="776"/>
      <c r="O409" s="336"/>
      <c r="P409" s="348"/>
      <c r="Q409" s="254"/>
    </row>
    <row r="410" spans="1:17" ht="33.950000000000003" customHeight="1" x14ac:dyDescent="0.25">
      <c r="A410" s="46"/>
      <c r="B410" s="150"/>
      <c r="C410" s="725"/>
      <c r="D410" s="726"/>
      <c r="E410" s="226"/>
      <c r="F410" s="256"/>
      <c r="G410" s="203"/>
      <c r="H410" s="165"/>
      <c r="I410" s="256"/>
      <c r="J410" s="471"/>
      <c r="K410" s="776"/>
      <c r="L410" s="776"/>
      <c r="M410" s="776"/>
      <c r="N410" s="776"/>
      <c r="O410" s="336"/>
      <c r="P410" s="348"/>
      <c r="Q410" s="254"/>
    </row>
    <row r="411" spans="1:17" ht="33.950000000000003" customHeight="1" x14ac:dyDescent="0.25">
      <c r="A411" s="46"/>
      <c r="B411" s="150"/>
      <c r="C411" s="725"/>
      <c r="D411" s="726"/>
      <c r="E411" s="226"/>
      <c r="F411" s="256"/>
      <c r="G411" s="203"/>
      <c r="H411" s="165"/>
      <c r="I411" s="256"/>
      <c r="J411" s="471"/>
      <c r="K411" s="776"/>
      <c r="L411" s="776"/>
      <c r="M411" s="776"/>
      <c r="N411" s="776"/>
      <c r="O411" s="336"/>
      <c r="P411" s="348"/>
      <c r="Q411" s="254"/>
    </row>
    <row r="412" spans="1:17" ht="33.950000000000003" customHeight="1" x14ac:dyDescent="0.25">
      <c r="A412" s="46"/>
      <c r="B412" s="150"/>
      <c r="C412" s="725"/>
      <c r="D412" s="726"/>
      <c r="E412" s="226"/>
      <c r="F412" s="256"/>
      <c r="G412" s="203"/>
      <c r="H412" s="165"/>
      <c r="I412" s="256"/>
      <c r="J412" s="471"/>
      <c r="K412" s="776"/>
      <c r="L412" s="776"/>
      <c r="M412" s="776"/>
      <c r="N412" s="776"/>
      <c r="O412" s="336"/>
      <c r="P412" s="348"/>
      <c r="Q412" s="254"/>
    </row>
    <row r="413" spans="1:17" ht="33.950000000000003" customHeight="1" x14ac:dyDescent="0.25">
      <c r="A413" s="46"/>
      <c r="B413" s="150"/>
      <c r="C413" s="725"/>
      <c r="D413" s="726"/>
      <c r="E413" s="226"/>
      <c r="F413" s="256"/>
      <c r="G413" s="203"/>
      <c r="H413" s="165"/>
      <c r="I413" s="256"/>
      <c r="J413" s="471"/>
      <c r="K413" s="776"/>
      <c r="L413" s="776"/>
      <c r="M413" s="776"/>
      <c r="N413" s="776"/>
      <c r="O413" s="336"/>
      <c r="P413" s="348"/>
      <c r="Q413" s="254"/>
    </row>
    <row r="414" spans="1:17" ht="33.950000000000003" customHeight="1" x14ac:dyDescent="0.25">
      <c r="A414" s="46"/>
      <c r="B414" s="150"/>
      <c r="C414" s="725"/>
      <c r="D414" s="726"/>
      <c r="E414" s="226"/>
      <c r="F414" s="256"/>
      <c r="G414" s="203"/>
      <c r="H414" s="165"/>
      <c r="I414" s="256"/>
      <c r="J414" s="471"/>
      <c r="K414" s="776"/>
      <c r="L414" s="776"/>
      <c r="M414" s="776"/>
      <c r="N414" s="776"/>
      <c r="O414" s="336"/>
      <c r="P414" s="348"/>
      <c r="Q414" s="254"/>
    </row>
    <row r="415" spans="1:17" ht="33.950000000000003" customHeight="1" x14ac:dyDescent="0.25">
      <c r="A415" s="46"/>
      <c r="B415" s="150"/>
      <c r="C415" s="725"/>
      <c r="D415" s="726"/>
      <c r="E415" s="226"/>
      <c r="F415" s="256"/>
      <c r="G415" s="203"/>
      <c r="H415" s="165"/>
      <c r="I415" s="256"/>
      <c r="J415" s="471"/>
      <c r="K415" s="776"/>
      <c r="L415" s="776"/>
      <c r="M415" s="776"/>
      <c r="N415" s="776"/>
      <c r="O415" s="336"/>
      <c r="P415" s="348"/>
      <c r="Q415" s="254"/>
    </row>
    <row r="416" spans="1:17" ht="33.950000000000003" customHeight="1" x14ac:dyDescent="0.25">
      <c r="A416" s="46"/>
      <c r="B416" s="150"/>
      <c r="C416" s="725"/>
      <c r="D416" s="726"/>
      <c r="E416" s="226"/>
      <c r="F416" s="256"/>
      <c r="G416" s="203"/>
      <c r="H416" s="165"/>
      <c r="I416" s="256"/>
      <c r="J416" s="471"/>
      <c r="K416" s="776"/>
      <c r="L416" s="776"/>
      <c r="M416" s="776"/>
      <c r="N416" s="776"/>
      <c r="O416" s="336"/>
      <c r="P416" s="348"/>
      <c r="Q416" s="254"/>
    </row>
    <row r="417" spans="1:17" ht="33.950000000000003" customHeight="1" x14ac:dyDescent="0.25">
      <c r="A417" s="46"/>
      <c r="B417" s="150"/>
      <c r="C417" s="725"/>
      <c r="D417" s="726"/>
      <c r="E417" s="226"/>
      <c r="F417" s="256"/>
      <c r="G417" s="203"/>
      <c r="H417" s="165"/>
      <c r="I417" s="256"/>
      <c r="J417" s="471"/>
      <c r="K417" s="776"/>
      <c r="L417" s="776"/>
      <c r="M417" s="776"/>
      <c r="N417" s="776"/>
      <c r="O417" s="336"/>
      <c r="P417" s="348"/>
      <c r="Q417" s="254"/>
    </row>
    <row r="418" spans="1:17" ht="33.950000000000003" customHeight="1" x14ac:dyDescent="0.25">
      <c r="A418" s="46"/>
      <c r="B418" s="150"/>
      <c r="C418" s="725"/>
      <c r="D418" s="726"/>
      <c r="E418" s="226"/>
      <c r="F418" s="256"/>
      <c r="G418" s="203"/>
      <c r="H418" s="165"/>
      <c r="I418" s="256"/>
      <c r="J418" s="471"/>
      <c r="K418" s="776"/>
      <c r="L418" s="776"/>
      <c r="M418" s="776"/>
      <c r="N418" s="776"/>
      <c r="O418" s="336"/>
      <c r="P418" s="348"/>
      <c r="Q418" s="254"/>
    </row>
    <row r="419" spans="1:17" ht="33.950000000000003" customHeight="1" x14ac:dyDescent="0.25">
      <c r="A419" s="46"/>
      <c r="B419" s="150"/>
      <c r="C419" s="725"/>
      <c r="D419" s="726"/>
      <c r="E419" s="226"/>
      <c r="F419" s="256"/>
      <c r="G419" s="203"/>
      <c r="H419" s="165"/>
      <c r="I419" s="256"/>
      <c r="J419" s="471"/>
      <c r="K419" s="776"/>
      <c r="L419" s="776"/>
      <c r="M419" s="776"/>
      <c r="N419" s="776"/>
      <c r="O419" s="336"/>
      <c r="P419" s="348"/>
      <c r="Q419" s="254"/>
    </row>
    <row r="420" spans="1:17" ht="33.950000000000003" customHeight="1" x14ac:dyDescent="0.25">
      <c r="A420" s="46"/>
      <c r="B420" s="150"/>
      <c r="C420" s="725"/>
      <c r="D420" s="726"/>
      <c r="E420" s="226"/>
      <c r="F420" s="256"/>
      <c r="G420" s="203"/>
      <c r="H420" s="165"/>
      <c r="I420" s="256"/>
      <c r="J420" s="471"/>
      <c r="K420" s="776"/>
      <c r="L420" s="776"/>
      <c r="M420" s="776"/>
      <c r="N420" s="776"/>
      <c r="O420" s="336"/>
      <c r="P420" s="348"/>
      <c r="Q420" s="254"/>
    </row>
    <row r="421" spans="1:17" ht="33.950000000000003" customHeight="1" x14ac:dyDescent="0.25">
      <c r="A421" s="46"/>
      <c r="B421" s="150"/>
      <c r="C421" s="725"/>
      <c r="D421" s="726"/>
      <c r="E421" s="226"/>
      <c r="F421" s="256"/>
      <c r="G421" s="203"/>
      <c r="H421" s="165"/>
      <c r="I421" s="256"/>
      <c r="J421" s="471"/>
      <c r="K421" s="776"/>
      <c r="L421" s="776"/>
      <c r="M421" s="776"/>
      <c r="N421" s="776"/>
      <c r="O421" s="336"/>
      <c r="P421" s="348"/>
      <c r="Q421" s="254"/>
    </row>
    <row r="422" spans="1:17" ht="33.950000000000003" customHeight="1" x14ac:dyDescent="0.25">
      <c r="A422" s="46"/>
      <c r="B422" s="150"/>
      <c r="C422" s="725"/>
      <c r="D422" s="726"/>
      <c r="E422" s="226"/>
      <c r="F422" s="256"/>
      <c r="G422" s="203"/>
      <c r="H422" s="165"/>
      <c r="I422" s="256"/>
      <c r="J422" s="471"/>
      <c r="K422" s="776"/>
      <c r="L422" s="776"/>
      <c r="M422" s="776"/>
      <c r="N422" s="776"/>
      <c r="O422" s="336"/>
      <c r="P422" s="348"/>
      <c r="Q422" s="254"/>
    </row>
    <row r="423" spans="1:17" ht="33.950000000000003" customHeight="1" x14ac:dyDescent="0.25">
      <c r="A423" s="46"/>
      <c r="B423" s="150"/>
      <c r="C423" s="725"/>
      <c r="D423" s="726"/>
      <c r="E423" s="226"/>
      <c r="F423" s="256"/>
      <c r="G423" s="203"/>
      <c r="H423" s="165"/>
      <c r="I423" s="256"/>
      <c r="J423" s="471"/>
      <c r="K423" s="776"/>
      <c r="L423" s="776"/>
      <c r="M423" s="776"/>
      <c r="N423" s="776"/>
      <c r="O423" s="336"/>
      <c r="P423" s="348"/>
      <c r="Q423" s="254"/>
    </row>
    <row r="424" spans="1:17" ht="33.950000000000003" customHeight="1" x14ac:dyDescent="0.25">
      <c r="A424" s="46"/>
      <c r="B424" s="150"/>
      <c r="C424" s="725"/>
      <c r="D424" s="726"/>
      <c r="E424" s="226"/>
      <c r="F424" s="256"/>
      <c r="G424" s="203"/>
      <c r="H424" s="165"/>
      <c r="I424" s="256"/>
      <c r="J424" s="471"/>
      <c r="K424" s="776"/>
      <c r="L424" s="776"/>
      <c r="M424" s="776"/>
      <c r="N424" s="776"/>
      <c r="O424" s="336"/>
      <c r="P424" s="348"/>
      <c r="Q424" s="254"/>
    </row>
    <row r="425" spans="1:17" ht="33.950000000000003" customHeight="1" x14ac:dyDescent="0.25">
      <c r="A425" s="46"/>
      <c r="B425" s="150"/>
      <c r="C425" s="725"/>
      <c r="D425" s="726"/>
      <c r="E425" s="226"/>
      <c r="F425" s="256"/>
      <c r="G425" s="203"/>
      <c r="H425" s="165"/>
      <c r="I425" s="256"/>
      <c r="J425" s="471"/>
      <c r="K425" s="776"/>
      <c r="L425" s="776"/>
      <c r="M425" s="776"/>
      <c r="N425" s="776"/>
      <c r="O425" s="336"/>
      <c r="P425" s="348"/>
      <c r="Q425" s="254"/>
    </row>
    <row r="426" spans="1:17" ht="33.950000000000003" customHeight="1" x14ac:dyDescent="0.25">
      <c r="A426" s="46"/>
      <c r="B426" s="150"/>
      <c r="C426" s="725"/>
      <c r="D426" s="726"/>
      <c r="E426" s="226"/>
      <c r="F426" s="256"/>
      <c r="G426" s="203"/>
      <c r="H426" s="165"/>
      <c r="I426" s="256"/>
      <c r="J426" s="471"/>
      <c r="K426" s="776"/>
      <c r="L426" s="776"/>
      <c r="M426" s="776"/>
      <c r="N426" s="776"/>
      <c r="O426" s="336"/>
      <c r="P426" s="348"/>
      <c r="Q426" s="254"/>
    </row>
    <row r="427" spans="1:17" ht="33.950000000000003" customHeight="1" x14ac:dyDescent="0.25">
      <c r="A427" s="46"/>
      <c r="B427" s="150"/>
      <c r="C427" s="725"/>
      <c r="D427" s="726"/>
      <c r="E427" s="226"/>
      <c r="F427" s="256"/>
      <c r="G427" s="203"/>
      <c r="H427" s="165"/>
      <c r="I427" s="256"/>
      <c r="J427" s="471"/>
      <c r="K427" s="776"/>
      <c r="L427" s="776"/>
      <c r="M427" s="776"/>
      <c r="N427" s="776"/>
      <c r="O427" s="336"/>
      <c r="P427" s="348"/>
      <c r="Q427" s="254"/>
    </row>
    <row r="428" spans="1:17" ht="33.950000000000003" customHeight="1" x14ac:dyDescent="0.25">
      <c r="A428" s="46"/>
      <c r="B428" s="150"/>
      <c r="C428" s="725"/>
      <c r="D428" s="726"/>
      <c r="E428" s="226"/>
      <c r="F428" s="256"/>
      <c r="G428" s="203"/>
      <c r="H428" s="165"/>
      <c r="I428" s="256"/>
      <c r="J428" s="471"/>
      <c r="K428" s="776"/>
      <c r="L428" s="776"/>
      <c r="M428" s="776"/>
      <c r="N428" s="776"/>
      <c r="O428" s="336"/>
      <c r="P428" s="348"/>
      <c r="Q428" s="254"/>
    </row>
    <row r="429" spans="1:17" ht="33.950000000000003" customHeight="1" x14ac:dyDescent="0.25">
      <c r="A429" s="46"/>
      <c r="B429" s="150"/>
      <c r="C429" s="725"/>
      <c r="D429" s="726"/>
      <c r="E429" s="226"/>
      <c r="F429" s="256"/>
      <c r="G429" s="203"/>
      <c r="H429" s="165"/>
      <c r="I429" s="256"/>
      <c r="J429" s="471"/>
      <c r="K429" s="776"/>
      <c r="L429" s="776"/>
      <c r="M429" s="776"/>
      <c r="N429" s="776"/>
      <c r="O429" s="336"/>
      <c r="P429" s="348"/>
      <c r="Q429" s="254"/>
    </row>
    <row r="430" spans="1:17" ht="33.950000000000003" customHeight="1" x14ac:dyDescent="0.25">
      <c r="A430" s="46"/>
      <c r="B430" s="150"/>
      <c r="C430" s="725"/>
      <c r="D430" s="726"/>
      <c r="E430" s="226"/>
      <c r="F430" s="256"/>
      <c r="G430" s="203"/>
      <c r="H430" s="165"/>
      <c r="I430" s="256"/>
      <c r="J430" s="471"/>
      <c r="K430" s="776"/>
      <c r="L430" s="776"/>
      <c r="M430" s="776"/>
      <c r="N430" s="776"/>
      <c r="O430" s="336"/>
      <c r="P430" s="348"/>
      <c r="Q430" s="254"/>
    </row>
    <row r="431" spans="1:17" ht="33.950000000000003" customHeight="1" x14ac:dyDescent="0.25">
      <c r="A431" s="46"/>
      <c r="B431" s="150"/>
      <c r="C431" s="725"/>
      <c r="D431" s="726"/>
      <c r="E431" s="226"/>
      <c r="F431" s="256"/>
      <c r="G431" s="203"/>
      <c r="H431" s="165"/>
      <c r="I431" s="256"/>
      <c r="J431" s="471"/>
      <c r="K431" s="776"/>
      <c r="L431" s="776"/>
      <c r="M431" s="776"/>
      <c r="N431" s="776"/>
      <c r="O431" s="336"/>
      <c r="P431" s="348"/>
      <c r="Q431" s="254"/>
    </row>
    <row r="432" spans="1:17" ht="33.950000000000003" customHeight="1" x14ac:dyDescent="0.25">
      <c r="A432" s="46"/>
      <c r="B432" s="150"/>
      <c r="C432" s="725"/>
      <c r="D432" s="726"/>
      <c r="E432" s="226"/>
      <c r="F432" s="256"/>
      <c r="G432" s="203"/>
      <c r="H432" s="165"/>
      <c r="I432" s="256"/>
      <c r="J432" s="471"/>
      <c r="K432" s="776"/>
      <c r="L432" s="776"/>
      <c r="M432" s="776"/>
      <c r="N432" s="776"/>
      <c r="O432" s="336"/>
      <c r="P432" s="348"/>
      <c r="Q432" s="254"/>
    </row>
    <row r="433" spans="1:17" ht="33.950000000000003" customHeight="1" x14ac:dyDescent="0.25">
      <c r="A433" s="46"/>
      <c r="B433" s="150"/>
      <c r="C433" s="725"/>
      <c r="D433" s="726"/>
      <c r="E433" s="226"/>
      <c r="F433" s="256"/>
      <c r="G433" s="203"/>
      <c r="H433" s="165"/>
      <c r="I433" s="256"/>
      <c r="J433" s="471"/>
      <c r="K433" s="776"/>
      <c r="L433" s="776"/>
      <c r="M433" s="776"/>
      <c r="N433" s="776"/>
      <c r="O433" s="336"/>
      <c r="P433" s="348"/>
      <c r="Q433" s="254"/>
    </row>
    <row r="434" spans="1:17" ht="33.950000000000003" customHeight="1" x14ac:dyDescent="0.25">
      <c r="A434" s="46"/>
      <c r="B434" s="150"/>
      <c r="C434" s="725"/>
      <c r="D434" s="726"/>
      <c r="E434" s="226"/>
      <c r="F434" s="256"/>
      <c r="G434" s="203"/>
      <c r="H434" s="165"/>
      <c r="I434" s="256"/>
      <c r="J434" s="471"/>
      <c r="K434" s="776"/>
      <c r="L434" s="776"/>
      <c r="M434" s="776"/>
      <c r="N434" s="776"/>
      <c r="O434" s="336"/>
      <c r="P434" s="348"/>
      <c r="Q434" s="254"/>
    </row>
    <row r="435" spans="1:17" ht="33.950000000000003" customHeight="1" x14ac:dyDescent="0.25">
      <c r="A435" s="46"/>
      <c r="B435" s="150"/>
      <c r="C435" s="725"/>
      <c r="D435" s="726"/>
      <c r="E435" s="226"/>
      <c r="F435" s="256"/>
      <c r="G435" s="203"/>
      <c r="H435" s="165"/>
      <c r="I435" s="256"/>
      <c r="J435" s="471"/>
      <c r="K435" s="776"/>
      <c r="L435" s="776"/>
      <c r="M435" s="776"/>
      <c r="N435" s="776"/>
      <c r="O435" s="336"/>
      <c r="P435" s="348"/>
      <c r="Q435" s="254"/>
    </row>
    <row r="436" spans="1:17" ht="33.950000000000003" customHeight="1" x14ac:dyDescent="0.25">
      <c r="A436" s="46"/>
      <c r="B436" s="150"/>
      <c r="C436" s="725"/>
      <c r="D436" s="726"/>
      <c r="E436" s="226"/>
      <c r="F436" s="256"/>
      <c r="G436" s="203"/>
      <c r="H436" s="165"/>
      <c r="I436" s="256"/>
      <c r="J436" s="471"/>
      <c r="K436" s="776"/>
      <c r="L436" s="776"/>
      <c r="M436" s="776"/>
      <c r="N436" s="776"/>
      <c r="O436" s="336"/>
      <c r="P436" s="348"/>
      <c r="Q436" s="254"/>
    </row>
    <row r="437" spans="1:17" ht="33.950000000000003" customHeight="1" x14ac:dyDescent="0.25">
      <c r="A437" s="46"/>
      <c r="B437" s="150"/>
      <c r="C437" s="725"/>
      <c r="D437" s="726"/>
      <c r="E437" s="226"/>
      <c r="F437" s="256"/>
      <c r="G437" s="203"/>
      <c r="H437" s="165"/>
      <c r="I437" s="256"/>
      <c r="J437" s="471"/>
      <c r="K437" s="776"/>
      <c r="L437" s="776"/>
      <c r="M437" s="776"/>
      <c r="N437" s="776"/>
      <c r="O437" s="336"/>
      <c r="P437" s="348"/>
      <c r="Q437" s="254"/>
    </row>
    <row r="438" spans="1:17" ht="33.950000000000003" customHeight="1" x14ac:dyDescent="0.25">
      <c r="A438" s="46"/>
      <c r="B438" s="150"/>
      <c r="C438" s="725"/>
      <c r="D438" s="726"/>
      <c r="E438" s="226"/>
      <c r="F438" s="256"/>
      <c r="G438" s="203"/>
      <c r="H438" s="165"/>
      <c r="I438" s="256"/>
      <c r="J438" s="471"/>
      <c r="K438" s="776"/>
      <c r="L438" s="776"/>
      <c r="M438" s="776"/>
      <c r="N438" s="776"/>
      <c r="O438" s="336"/>
      <c r="P438" s="348"/>
      <c r="Q438" s="254"/>
    </row>
    <row r="439" spans="1:17" ht="33.950000000000003" customHeight="1" x14ac:dyDescent="0.25">
      <c r="A439" s="46"/>
      <c r="B439" s="150"/>
      <c r="C439" s="725"/>
      <c r="D439" s="726"/>
      <c r="E439" s="226"/>
      <c r="F439" s="256"/>
      <c r="G439" s="203"/>
      <c r="H439" s="165"/>
      <c r="I439" s="256"/>
      <c r="J439" s="471"/>
      <c r="K439" s="776"/>
      <c r="L439" s="776"/>
      <c r="M439" s="776"/>
      <c r="N439" s="776"/>
      <c r="O439" s="336"/>
      <c r="P439" s="348"/>
      <c r="Q439" s="254"/>
    </row>
    <row r="440" spans="1:17" ht="33.950000000000003" customHeight="1" x14ac:dyDescent="0.25">
      <c r="A440" s="46"/>
      <c r="B440" s="150"/>
      <c r="C440" s="725"/>
      <c r="D440" s="726"/>
      <c r="E440" s="226"/>
      <c r="F440" s="256"/>
      <c r="G440" s="203"/>
      <c r="H440" s="165"/>
      <c r="I440" s="256"/>
      <c r="J440" s="471"/>
      <c r="K440" s="776"/>
      <c r="L440" s="776"/>
      <c r="M440" s="776"/>
      <c r="N440" s="776"/>
      <c r="O440" s="336"/>
      <c r="P440" s="348"/>
      <c r="Q440" s="254"/>
    </row>
    <row r="441" spans="1:17" ht="33.950000000000003" customHeight="1" x14ac:dyDescent="0.25">
      <c r="A441" s="46"/>
      <c r="B441" s="150"/>
      <c r="C441" s="725"/>
      <c r="D441" s="726"/>
      <c r="E441" s="226"/>
      <c r="F441" s="256"/>
      <c r="G441" s="203"/>
      <c r="H441" s="165"/>
      <c r="I441" s="256"/>
      <c r="J441" s="471"/>
      <c r="K441" s="776"/>
      <c r="L441" s="776"/>
      <c r="M441" s="776"/>
      <c r="N441" s="776"/>
      <c r="O441" s="336"/>
      <c r="P441" s="348"/>
      <c r="Q441" s="254"/>
    </row>
    <row r="442" spans="1:17" ht="33.950000000000003" customHeight="1" x14ac:dyDescent="0.25">
      <c r="A442" s="46"/>
      <c r="B442" s="150"/>
      <c r="C442" s="725"/>
      <c r="D442" s="726"/>
      <c r="E442" s="226"/>
      <c r="F442" s="256"/>
      <c r="G442" s="203"/>
      <c r="H442" s="165"/>
      <c r="I442" s="256"/>
      <c r="J442" s="471"/>
      <c r="K442" s="776"/>
      <c r="L442" s="776"/>
      <c r="M442" s="776"/>
      <c r="N442" s="776"/>
      <c r="O442" s="336"/>
      <c r="P442" s="348"/>
      <c r="Q442" s="254"/>
    </row>
    <row r="443" spans="1:17" ht="33.950000000000003" customHeight="1" x14ac:dyDescent="0.25">
      <c r="A443" s="46"/>
      <c r="B443" s="150"/>
      <c r="C443" s="725"/>
      <c r="D443" s="726"/>
      <c r="E443" s="226"/>
      <c r="F443" s="256"/>
      <c r="G443" s="203"/>
      <c r="H443" s="165"/>
      <c r="I443" s="256"/>
      <c r="J443" s="471"/>
      <c r="K443" s="776"/>
      <c r="L443" s="776"/>
      <c r="M443" s="776"/>
      <c r="N443" s="776"/>
      <c r="O443" s="336"/>
      <c r="P443" s="348"/>
      <c r="Q443" s="254"/>
    </row>
    <row r="444" spans="1:17" ht="33.950000000000003" customHeight="1" x14ac:dyDescent="0.25">
      <c r="A444" s="46"/>
      <c r="B444" s="150"/>
      <c r="C444" s="725"/>
      <c r="D444" s="726"/>
      <c r="E444" s="226"/>
      <c r="F444" s="256"/>
      <c r="G444" s="203"/>
      <c r="H444" s="165"/>
      <c r="I444" s="256"/>
      <c r="J444" s="471"/>
      <c r="K444" s="776"/>
      <c r="L444" s="776"/>
      <c r="M444" s="776"/>
      <c r="N444" s="776"/>
      <c r="O444" s="336"/>
      <c r="P444" s="348"/>
      <c r="Q444" s="254"/>
    </row>
    <row r="445" spans="1:17" ht="33.950000000000003" customHeight="1" x14ac:dyDescent="0.25">
      <c r="A445" s="46"/>
      <c r="B445" s="150"/>
      <c r="C445" s="725"/>
      <c r="D445" s="726"/>
      <c r="E445" s="226"/>
      <c r="F445" s="256"/>
      <c r="G445" s="203"/>
      <c r="H445" s="165"/>
      <c r="I445" s="256"/>
      <c r="J445" s="471"/>
      <c r="K445" s="776"/>
      <c r="L445" s="776"/>
      <c r="M445" s="776"/>
      <c r="N445" s="776"/>
      <c r="O445" s="336"/>
      <c r="P445" s="348"/>
      <c r="Q445" s="254"/>
    </row>
    <row r="446" spans="1:17" ht="33.950000000000003" customHeight="1" x14ac:dyDescent="0.25">
      <c r="A446" s="46"/>
      <c r="B446" s="150"/>
      <c r="C446" s="725"/>
      <c r="D446" s="726"/>
      <c r="E446" s="226"/>
      <c r="F446" s="256"/>
      <c r="G446" s="203"/>
      <c r="H446" s="165"/>
      <c r="I446" s="256"/>
      <c r="J446" s="471"/>
      <c r="K446" s="776"/>
      <c r="L446" s="776"/>
      <c r="M446" s="776"/>
      <c r="N446" s="776"/>
      <c r="O446" s="336"/>
      <c r="P446" s="348"/>
      <c r="Q446" s="254"/>
    </row>
    <row r="447" spans="1:17" ht="33.950000000000003" customHeight="1" x14ac:dyDescent="0.25">
      <c r="A447" s="46"/>
      <c r="B447" s="150"/>
      <c r="C447" s="725"/>
      <c r="D447" s="726"/>
      <c r="E447" s="226"/>
      <c r="F447" s="256"/>
      <c r="G447" s="203"/>
      <c r="H447" s="165"/>
      <c r="I447" s="256"/>
      <c r="J447" s="471"/>
      <c r="K447" s="776"/>
      <c r="L447" s="776"/>
      <c r="M447" s="776"/>
      <c r="N447" s="776"/>
      <c r="O447" s="336"/>
      <c r="P447" s="348"/>
      <c r="Q447" s="254"/>
    </row>
    <row r="448" spans="1:17" ht="33.950000000000003" customHeight="1" x14ac:dyDescent="0.25">
      <c r="A448" s="46"/>
      <c r="B448" s="150"/>
      <c r="C448" s="725"/>
      <c r="D448" s="726"/>
      <c r="E448" s="226"/>
      <c r="F448" s="256"/>
      <c r="G448" s="203"/>
      <c r="H448" s="165"/>
      <c r="I448" s="256"/>
      <c r="J448" s="471"/>
      <c r="K448" s="776"/>
      <c r="L448" s="776"/>
      <c r="M448" s="776"/>
      <c r="N448" s="776"/>
      <c r="O448" s="336"/>
      <c r="P448" s="348"/>
      <c r="Q448" s="254"/>
    </row>
    <row r="449" spans="1:17" ht="33.950000000000003" customHeight="1" x14ac:dyDescent="0.25">
      <c r="A449" s="46"/>
      <c r="B449" s="150"/>
      <c r="C449" s="725"/>
      <c r="D449" s="726"/>
      <c r="E449" s="226"/>
      <c r="F449" s="256"/>
      <c r="G449" s="203"/>
      <c r="H449" s="165"/>
      <c r="I449" s="256"/>
      <c r="J449" s="471"/>
      <c r="K449" s="776"/>
      <c r="L449" s="776"/>
      <c r="M449" s="776"/>
      <c r="N449" s="776"/>
      <c r="O449" s="336"/>
      <c r="P449" s="348"/>
      <c r="Q449" s="254"/>
    </row>
    <row r="450" spans="1:17" ht="33.950000000000003" customHeight="1" x14ac:dyDescent="0.25">
      <c r="A450" s="46"/>
      <c r="B450" s="150"/>
      <c r="C450" s="725"/>
      <c r="D450" s="726"/>
      <c r="E450" s="226"/>
      <c r="F450" s="256"/>
      <c r="G450" s="203"/>
      <c r="H450" s="165"/>
      <c r="I450" s="256"/>
      <c r="J450" s="471"/>
      <c r="K450" s="776"/>
      <c r="L450" s="776"/>
      <c r="M450" s="776"/>
      <c r="N450" s="776"/>
      <c r="O450" s="336"/>
      <c r="P450" s="348"/>
      <c r="Q450" s="254"/>
    </row>
    <row r="451" spans="1:17" ht="33.950000000000003" customHeight="1" x14ac:dyDescent="0.25">
      <c r="A451" s="46"/>
      <c r="B451" s="150"/>
      <c r="C451" s="725"/>
      <c r="D451" s="726"/>
      <c r="E451" s="226"/>
      <c r="F451" s="256"/>
      <c r="G451" s="203"/>
      <c r="H451" s="165"/>
      <c r="I451" s="256"/>
      <c r="J451" s="471"/>
      <c r="K451" s="776"/>
      <c r="L451" s="776"/>
      <c r="M451" s="776"/>
      <c r="N451" s="776"/>
      <c r="O451" s="336"/>
      <c r="P451" s="348"/>
      <c r="Q451" s="254"/>
    </row>
    <row r="452" spans="1:17" ht="33.950000000000003" customHeight="1" x14ac:dyDescent="0.25">
      <c r="A452" s="46"/>
      <c r="B452" s="150"/>
      <c r="C452" s="725"/>
      <c r="D452" s="726"/>
      <c r="E452" s="226"/>
      <c r="F452" s="256"/>
      <c r="G452" s="203"/>
      <c r="H452" s="165"/>
      <c r="I452" s="256"/>
      <c r="J452" s="471"/>
      <c r="K452" s="776"/>
      <c r="L452" s="776"/>
      <c r="M452" s="776"/>
      <c r="N452" s="776"/>
      <c r="O452" s="336"/>
      <c r="P452" s="348"/>
      <c r="Q452" s="254"/>
    </row>
    <row r="453" spans="1:17" ht="33.950000000000003" customHeight="1" x14ac:dyDescent="0.25">
      <c r="A453" s="46"/>
      <c r="B453" s="150"/>
      <c r="C453" s="725"/>
      <c r="D453" s="726"/>
      <c r="E453" s="226"/>
      <c r="F453" s="256"/>
      <c r="G453" s="203"/>
      <c r="H453" s="165"/>
      <c r="I453" s="256"/>
      <c r="J453" s="471"/>
      <c r="K453" s="776"/>
      <c r="L453" s="776"/>
      <c r="M453" s="776"/>
      <c r="N453" s="776"/>
      <c r="O453" s="336"/>
      <c r="P453" s="348"/>
      <c r="Q453" s="254"/>
    </row>
    <row r="454" spans="1:17" ht="33.950000000000003" customHeight="1" x14ac:dyDescent="0.25">
      <c r="A454" s="46"/>
      <c r="B454" s="150"/>
      <c r="C454" s="725"/>
      <c r="D454" s="726"/>
      <c r="E454" s="226"/>
      <c r="F454" s="256"/>
      <c r="G454" s="203"/>
      <c r="H454" s="165"/>
      <c r="I454" s="256"/>
      <c r="J454" s="471"/>
      <c r="K454" s="776"/>
      <c r="L454" s="776"/>
      <c r="M454" s="776"/>
      <c r="N454" s="776"/>
      <c r="O454" s="336"/>
      <c r="P454" s="348"/>
      <c r="Q454" s="254"/>
    </row>
    <row r="455" spans="1:17" ht="33.950000000000003" customHeight="1" x14ac:dyDescent="0.25">
      <c r="A455" s="46"/>
      <c r="B455" s="150"/>
      <c r="C455" s="725"/>
      <c r="D455" s="726"/>
      <c r="E455" s="226"/>
      <c r="F455" s="256"/>
      <c r="G455" s="203"/>
      <c r="H455" s="165"/>
      <c r="I455" s="256"/>
      <c r="J455" s="471"/>
      <c r="K455" s="776"/>
      <c r="L455" s="776"/>
      <c r="M455" s="776"/>
      <c r="N455" s="776"/>
      <c r="O455" s="336"/>
      <c r="P455" s="348"/>
      <c r="Q455" s="254"/>
    </row>
    <row r="456" spans="1:17" ht="33.950000000000003" customHeight="1" x14ac:dyDescent="0.25">
      <c r="A456" s="46"/>
      <c r="B456" s="150"/>
      <c r="C456" s="725"/>
      <c r="D456" s="726"/>
      <c r="E456" s="226"/>
      <c r="F456" s="256"/>
      <c r="G456" s="203"/>
      <c r="H456" s="165"/>
      <c r="I456" s="256"/>
      <c r="J456" s="471"/>
      <c r="K456" s="776"/>
      <c r="L456" s="776"/>
      <c r="M456" s="776"/>
      <c r="N456" s="776"/>
      <c r="O456" s="336"/>
      <c r="P456" s="348"/>
      <c r="Q456" s="254"/>
    </row>
    <row r="457" spans="1:17" ht="33.950000000000003" customHeight="1" x14ac:dyDescent="0.25">
      <c r="A457" s="46"/>
      <c r="B457" s="150"/>
      <c r="C457" s="725"/>
      <c r="D457" s="726"/>
      <c r="E457" s="226"/>
      <c r="F457" s="256"/>
      <c r="G457" s="203"/>
      <c r="H457" s="165"/>
      <c r="I457" s="256"/>
      <c r="J457" s="471"/>
      <c r="K457" s="776"/>
      <c r="L457" s="776"/>
      <c r="M457" s="776"/>
      <c r="N457" s="776"/>
      <c r="O457" s="336"/>
      <c r="P457" s="348"/>
      <c r="Q457" s="254"/>
    </row>
    <row r="458" spans="1:17" ht="33.950000000000003" customHeight="1" x14ac:dyDescent="0.25">
      <c r="A458" s="46"/>
      <c r="B458" s="150"/>
      <c r="C458" s="725"/>
      <c r="D458" s="726"/>
      <c r="E458" s="226"/>
      <c r="F458" s="256"/>
      <c r="G458" s="203"/>
      <c r="H458" s="165"/>
      <c r="I458" s="256"/>
      <c r="J458" s="471"/>
      <c r="K458" s="776"/>
      <c r="L458" s="776"/>
      <c r="M458" s="776"/>
      <c r="N458" s="776"/>
      <c r="O458" s="336"/>
      <c r="P458" s="348"/>
      <c r="Q458" s="254"/>
    </row>
    <row r="459" spans="1:17" ht="33.950000000000003" customHeight="1" x14ac:dyDescent="0.25">
      <c r="A459" s="46"/>
      <c r="B459" s="150"/>
      <c r="C459" s="725"/>
      <c r="D459" s="726"/>
      <c r="E459" s="226"/>
      <c r="F459" s="256"/>
      <c r="G459" s="203"/>
      <c r="H459" s="165"/>
      <c r="I459" s="256"/>
      <c r="J459" s="471"/>
      <c r="K459" s="776"/>
      <c r="L459" s="776"/>
      <c r="M459" s="776"/>
      <c r="N459" s="776"/>
      <c r="O459" s="336"/>
      <c r="P459" s="348"/>
      <c r="Q459" s="254"/>
    </row>
    <row r="460" spans="1:17" ht="33.950000000000003" customHeight="1" x14ac:dyDescent="0.25">
      <c r="A460" s="46"/>
      <c r="B460" s="150"/>
      <c r="C460" s="725"/>
      <c r="D460" s="726"/>
      <c r="E460" s="226"/>
      <c r="F460" s="256"/>
      <c r="G460" s="203"/>
      <c r="H460" s="165"/>
      <c r="I460" s="256"/>
      <c r="J460" s="471"/>
      <c r="K460" s="776"/>
      <c r="L460" s="776"/>
      <c r="M460" s="776"/>
      <c r="N460" s="776"/>
      <c r="O460" s="336"/>
      <c r="P460" s="348"/>
      <c r="Q460" s="254"/>
    </row>
    <row r="461" spans="1:17" ht="33.950000000000003" customHeight="1" x14ac:dyDescent="0.25">
      <c r="A461" s="46"/>
      <c r="B461" s="150"/>
      <c r="C461" s="725"/>
      <c r="D461" s="726"/>
      <c r="E461" s="226"/>
      <c r="F461" s="256"/>
      <c r="G461" s="203"/>
      <c r="H461" s="165"/>
      <c r="I461" s="256"/>
      <c r="J461" s="471"/>
      <c r="K461" s="776"/>
      <c r="L461" s="776"/>
      <c r="M461" s="776"/>
      <c r="N461" s="776"/>
      <c r="O461" s="336"/>
      <c r="P461" s="348"/>
      <c r="Q461" s="254"/>
    </row>
    <row r="462" spans="1:17" ht="33.950000000000003" customHeight="1" x14ac:dyDescent="0.25">
      <c r="A462" s="46"/>
      <c r="B462" s="150"/>
      <c r="C462" s="725"/>
      <c r="D462" s="726"/>
      <c r="E462" s="226"/>
      <c r="F462" s="256"/>
      <c r="G462" s="203"/>
      <c r="H462" s="165"/>
      <c r="I462" s="256"/>
      <c r="J462" s="471"/>
      <c r="K462" s="776"/>
      <c r="L462" s="776"/>
      <c r="M462" s="776"/>
      <c r="N462" s="776"/>
      <c r="O462" s="336"/>
      <c r="P462" s="348"/>
      <c r="Q462" s="254"/>
    </row>
    <row r="463" spans="1:17" ht="33.950000000000003" customHeight="1" x14ac:dyDescent="0.25">
      <c r="A463" s="46"/>
      <c r="B463" s="150"/>
      <c r="C463" s="725"/>
      <c r="D463" s="726"/>
      <c r="E463" s="226"/>
      <c r="F463" s="256"/>
      <c r="G463" s="203"/>
      <c r="H463" s="165"/>
      <c r="I463" s="256"/>
      <c r="J463" s="471"/>
      <c r="K463" s="776"/>
      <c r="L463" s="776"/>
      <c r="M463" s="776"/>
      <c r="N463" s="776"/>
      <c r="O463" s="336"/>
      <c r="P463" s="348"/>
      <c r="Q463" s="254"/>
    </row>
    <row r="464" spans="1:17" ht="33.950000000000003" customHeight="1" x14ac:dyDescent="0.25">
      <c r="A464" s="46"/>
      <c r="B464" s="150"/>
      <c r="C464" s="725"/>
      <c r="D464" s="726"/>
      <c r="E464" s="226"/>
      <c r="F464" s="256"/>
      <c r="G464" s="203"/>
      <c r="H464" s="165"/>
      <c r="I464" s="256"/>
      <c r="J464" s="471"/>
      <c r="K464" s="776"/>
      <c r="L464" s="776"/>
      <c r="M464" s="776"/>
      <c r="N464" s="776"/>
      <c r="O464" s="336"/>
      <c r="P464" s="348"/>
      <c r="Q464" s="254"/>
    </row>
    <row r="465" spans="1:17" ht="33.950000000000003" customHeight="1" x14ac:dyDescent="0.25">
      <c r="A465" s="46"/>
      <c r="B465" s="150"/>
      <c r="C465" s="725"/>
      <c r="D465" s="726"/>
      <c r="E465" s="226"/>
      <c r="F465" s="256"/>
      <c r="G465" s="203"/>
      <c r="H465" s="165"/>
      <c r="I465" s="256"/>
      <c r="J465" s="471"/>
      <c r="K465" s="776"/>
      <c r="L465" s="776"/>
      <c r="M465" s="776"/>
      <c r="N465" s="776"/>
      <c r="O465" s="336"/>
      <c r="P465" s="348"/>
      <c r="Q465" s="254"/>
    </row>
    <row r="466" spans="1:17" ht="33.950000000000003" customHeight="1" x14ac:dyDescent="0.25">
      <c r="A466" s="46"/>
      <c r="B466" s="150"/>
      <c r="C466" s="725"/>
      <c r="D466" s="726"/>
      <c r="E466" s="226"/>
      <c r="F466" s="256"/>
      <c r="G466" s="203"/>
      <c r="H466" s="165"/>
      <c r="I466" s="256"/>
      <c r="J466" s="471"/>
      <c r="K466" s="776"/>
      <c r="L466" s="776"/>
      <c r="M466" s="776"/>
      <c r="N466" s="776"/>
      <c r="O466" s="336"/>
      <c r="P466" s="348"/>
      <c r="Q466" s="254"/>
    </row>
    <row r="467" spans="1:17" ht="33.950000000000003" customHeight="1" x14ac:dyDescent="0.25">
      <c r="A467" s="46"/>
      <c r="B467" s="150"/>
      <c r="C467" s="725"/>
      <c r="D467" s="726"/>
      <c r="E467" s="226"/>
      <c r="F467" s="256"/>
      <c r="G467" s="203"/>
      <c r="H467" s="165"/>
      <c r="I467" s="256"/>
      <c r="J467" s="471"/>
      <c r="K467" s="776"/>
      <c r="L467" s="776"/>
      <c r="M467" s="776"/>
      <c r="N467" s="776"/>
      <c r="O467" s="336"/>
      <c r="P467" s="348"/>
      <c r="Q467" s="254"/>
    </row>
    <row r="468" spans="1:17" ht="33.950000000000003" customHeight="1" x14ac:dyDescent="0.25">
      <c r="A468" s="46"/>
      <c r="B468" s="150"/>
      <c r="C468" s="725"/>
      <c r="D468" s="726"/>
      <c r="E468" s="226"/>
      <c r="F468" s="256"/>
      <c r="G468" s="203"/>
      <c r="H468" s="165"/>
      <c r="I468" s="256"/>
      <c r="J468" s="471"/>
      <c r="K468" s="776"/>
      <c r="L468" s="776"/>
      <c r="M468" s="776"/>
      <c r="N468" s="776"/>
      <c r="O468" s="336"/>
      <c r="P468" s="348"/>
      <c r="Q468" s="254"/>
    </row>
    <row r="469" spans="1:17" ht="33.950000000000003" customHeight="1" x14ac:dyDescent="0.25">
      <c r="A469" s="46"/>
      <c r="B469" s="150"/>
      <c r="C469" s="725"/>
      <c r="D469" s="726"/>
      <c r="E469" s="226"/>
      <c r="F469" s="256"/>
      <c r="G469" s="203"/>
      <c r="H469" s="165"/>
      <c r="I469" s="256"/>
      <c r="J469" s="471"/>
      <c r="K469" s="776"/>
      <c r="L469" s="776"/>
      <c r="M469" s="776"/>
      <c r="N469" s="776"/>
      <c r="O469" s="336"/>
      <c r="P469" s="348"/>
      <c r="Q469" s="254"/>
    </row>
    <row r="470" spans="1:17" ht="33.950000000000003" customHeight="1" x14ac:dyDescent="0.25">
      <c r="A470" s="46"/>
      <c r="B470" s="150"/>
      <c r="C470" s="725"/>
      <c r="D470" s="726"/>
      <c r="E470" s="226"/>
      <c r="F470" s="256"/>
      <c r="G470" s="203"/>
      <c r="H470" s="165"/>
      <c r="I470" s="256"/>
      <c r="J470" s="471"/>
      <c r="K470" s="776"/>
      <c r="L470" s="776"/>
      <c r="M470" s="776"/>
      <c r="N470" s="776"/>
      <c r="O470" s="336"/>
      <c r="P470" s="348"/>
      <c r="Q470" s="254"/>
    </row>
    <row r="471" spans="1:17" ht="33.950000000000003" customHeight="1" x14ac:dyDescent="0.25">
      <c r="A471" s="46"/>
      <c r="B471" s="150"/>
      <c r="C471" s="725"/>
      <c r="D471" s="726"/>
      <c r="E471" s="226"/>
      <c r="F471" s="256"/>
      <c r="G471" s="203"/>
      <c r="H471" s="165"/>
      <c r="I471" s="256"/>
      <c r="J471" s="471"/>
      <c r="K471" s="776"/>
      <c r="L471" s="776"/>
      <c r="M471" s="776"/>
      <c r="N471" s="776"/>
      <c r="O471" s="336"/>
      <c r="P471" s="348"/>
      <c r="Q471" s="254"/>
    </row>
    <row r="472" spans="1:17" ht="33.950000000000003" customHeight="1" x14ac:dyDescent="0.25">
      <c r="A472" s="46"/>
      <c r="B472" s="150"/>
      <c r="C472" s="725"/>
      <c r="D472" s="726"/>
      <c r="E472" s="226"/>
      <c r="F472" s="256"/>
      <c r="G472" s="203"/>
      <c r="H472" s="165"/>
      <c r="I472" s="256"/>
      <c r="J472" s="471"/>
      <c r="K472" s="776"/>
      <c r="L472" s="776"/>
      <c r="M472" s="776"/>
      <c r="N472" s="776"/>
      <c r="O472" s="336"/>
      <c r="P472" s="348"/>
      <c r="Q472" s="254"/>
    </row>
    <row r="473" spans="1:17" ht="33.950000000000003" customHeight="1" x14ac:dyDescent="0.25">
      <c r="A473" s="46"/>
      <c r="B473" s="150"/>
      <c r="C473" s="725"/>
      <c r="D473" s="726"/>
      <c r="E473" s="226"/>
      <c r="F473" s="256"/>
      <c r="G473" s="203"/>
      <c r="H473" s="165"/>
      <c r="I473" s="256"/>
      <c r="J473" s="471"/>
      <c r="K473" s="776"/>
      <c r="L473" s="776"/>
      <c r="M473" s="776"/>
      <c r="N473" s="776"/>
      <c r="O473" s="336"/>
      <c r="P473" s="348"/>
      <c r="Q473" s="254"/>
    </row>
    <row r="474" spans="1:17" ht="33.950000000000003" customHeight="1" x14ac:dyDescent="0.25">
      <c r="A474" s="46"/>
      <c r="B474" s="150"/>
      <c r="C474" s="725"/>
      <c r="D474" s="726"/>
      <c r="E474" s="226"/>
      <c r="F474" s="256"/>
      <c r="G474" s="203"/>
      <c r="H474" s="165"/>
      <c r="I474" s="256"/>
      <c r="J474" s="471"/>
      <c r="K474" s="776"/>
      <c r="L474" s="776"/>
      <c r="M474" s="776"/>
      <c r="N474" s="776"/>
      <c r="O474" s="336"/>
      <c r="P474" s="348"/>
      <c r="Q474" s="254"/>
    </row>
    <row r="475" spans="1:17" ht="33.950000000000003" customHeight="1" x14ac:dyDescent="0.25">
      <c r="A475" s="46"/>
      <c r="B475" s="150"/>
      <c r="C475" s="725"/>
      <c r="D475" s="726"/>
      <c r="E475" s="226"/>
      <c r="F475" s="256"/>
      <c r="G475" s="203"/>
      <c r="H475" s="165"/>
      <c r="I475" s="256"/>
      <c r="J475" s="471"/>
      <c r="K475" s="776"/>
      <c r="L475" s="776"/>
      <c r="M475" s="776"/>
      <c r="N475" s="776"/>
      <c r="O475" s="336"/>
      <c r="P475" s="348"/>
      <c r="Q475" s="254"/>
    </row>
    <row r="476" spans="1:17" ht="33.950000000000003" customHeight="1" x14ac:dyDescent="0.25">
      <c r="A476" s="46"/>
      <c r="B476" s="150"/>
      <c r="C476" s="725"/>
      <c r="D476" s="726"/>
      <c r="E476" s="226"/>
      <c r="F476" s="256"/>
      <c r="G476" s="203"/>
      <c r="H476" s="165"/>
      <c r="I476" s="256"/>
      <c r="J476" s="471"/>
      <c r="K476" s="776"/>
      <c r="L476" s="776"/>
      <c r="M476" s="776"/>
      <c r="N476" s="776"/>
      <c r="O476" s="336"/>
      <c r="P476" s="348"/>
      <c r="Q476" s="254"/>
    </row>
    <row r="477" spans="1:17" ht="33.950000000000003" customHeight="1" x14ac:dyDescent="0.25">
      <c r="A477" s="46"/>
      <c r="B477" s="150"/>
      <c r="C477" s="725"/>
      <c r="D477" s="726"/>
      <c r="E477" s="226"/>
      <c r="F477" s="256"/>
      <c r="G477" s="203"/>
      <c r="H477" s="165"/>
      <c r="I477" s="256"/>
      <c r="J477" s="471"/>
      <c r="K477" s="776"/>
      <c r="L477" s="776"/>
      <c r="M477" s="776"/>
      <c r="N477" s="776"/>
      <c r="O477" s="336"/>
      <c r="P477" s="348"/>
      <c r="Q477" s="254"/>
    </row>
    <row r="478" spans="1:17" ht="33.950000000000003" customHeight="1" x14ac:dyDescent="0.25">
      <c r="A478" s="46"/>
      <c r="B478" s="150"/>
      <c r="C478" s="725"/>
      <c r="D478" s="726"/>
      <c r="E478" s="226"/>
      <c r="F478" s="256"/>
      <c r="G478" s="203"/>
      <c r="H478" s="165"/>
      <c r="I478" s="256"/>
      <c r="J478" s="471"/>
      <c r="K478" s="776"/>
      <c r="L478" s="776"/>
      <c r="M478" s="776"/>
      <c r="N478" s="776"/>
      <c r="O478" s="336"/>
      <c r="P478" s="348"/>
      <c r="Q478" s="254"/>
    </row>
    <row r="479" spans="1:17" ht="33.950000000000003" customHeight="1" x14ac:dyDescent="0.25">
      <c r="A479" s="46"/>
      <c r="B479" s="150"/>
      <c r="C479" s="725"/>
      <c r="D479" s="726"/>
      <c r="E479" s="226"/>
      <c r="F479" s="256"/>
      <c r="G479" s="203"/>
      <c r="H479" s="165"/>
      <c r="I479" s="256"/>
      <c r="J479" s="471"/>
      <c r="K479" s="776"/>
      <c r="L479" s="776"/>
      <c r="M479" s="776"/>
      <c r="N479" s="776"/>
      <c r="O479" s="336"/>
      <c r="P479" s="348"/>
      <c r="Q479" s="254"/>
    </row>
    <row r="480" spans="1:17" ht="33.950000000000003" customHeight="1" x14ac:dyDescent="0.25">
      <c r="A480" s="46"/>
      <c r="B480" s="150"/>
      <c r="C480" s="725"/>
      <c r="D480" s="726"/>
      <c r="E480" s="226"/>
      <c r="F480" s="256"/>
      <c r="G480" s="203"/>
      <c r="H480" s="165"/>
      <c r="I480" s="256"/>
      <c r="J480" s="471"/>
      <c r="K480" s="776"/>
      <c r="L480" s="776"/>
      <c r="M480" s="776"/>
      <c r="N480" s="776"/>
      <c r="O480" s="336"/>
      <c r="P480" s="348"/>
      <c r="Q480" s="254"/>
    </row>
    <row r="481" spans="1:17" ht="33.950000000000003" customHeight="1" x14ac:dyDescent="0.25">
      <c r="A481" s="46"/>
      <c r="B481" s="150"/>
      <c r="C481" s="725"/>
      <c r="D481" s="726"/>
      <c r="E481" s="226"/>
      <c r="F481" s="256"/>
      <c r="G481" s="203"/>
      <c r="H481" s="165"/>
      <c r="I481" s="256"/>
      <c r="J481" s="471"/>
      <c r="K481" s="776"/>
      <c r="L481" s="776"/>
      <c r="M481" s="776"/>
      <c r="N481" s="776"/>
      <c r="O481" s="336"/>
      <c r="P481" s="348"/>
      <c r="Q481" s="254"/>
    </row>
    <row r="482" spans="1:17" ht="33.950000000000003" customHeight="1" x14ac:dyDescent="0.25">
      <c r="A482" s="46"/>
      <c r="B482" s="150"/>
      <c r="C482" s="725"/>
      <c r="D482" s="726"/>
      <c r="E482" s="226"/>
      <c r="F482" s="256"/>
      <c r="G482" s="203"/>
      <c r="H482" s="165"/>
      <c r="I482" s="256"/>
      <c r="J482" s="471"/>
      <c r="K482" s="776"/>
      <c r="L482" s="776"/>
      <c r="M482" s="776"/>
      <c r="N482" s="776"/>
      <c r="O482" s="336"/>
      <c r="P482" s="348"/>
      <c r="Q482" s="254"/>
    </row>
    <row r="483" spans="1:17" ht="33.950000000000003" customHeight="1" x14ac:dyDescent="0.25">
      <c r="A483" s="46"/>
      <c r="B483" s="150"/>
      <c r="C483" s="725"/>
      <c r="D483" s="726"/>
      <c r="E483" s="226"/>
      <c r="F483" s="256"/>
      <c r="G483" s="203"/>
      <c r="H483" s="165"/>
      <c r="I483" s="256"/>
      <c r="J483" s="471"/>
      <c r="K483" s="776"/>
      <c r="L483" s="776"/>
      <c r="M483" s="776"/>
      <c r="N483" s="776"/>
      <c r="O483" s="336"/>
      <c r="P483" s="348"/>
      <c r="Q483" s="254"/>
    </row>
    <row r="484" spans="1:17" ht="33.950000000000003" customHeight="1" x14ac:dyDescent="0.25">
      <c r="A484" s="46"/>
      <c r="B484" s="150"/>
      <c r="C484" s="725"/>
      <c r="D484" s="726"/>
      <c r="E484" s="226"/>
      <c r="F484" s="256"/>
      <c r="G484" s="203"/>
      <c r="H484" s="165"/>
      <c r="I484" s="256"/>
      <c r="J484" s="471"/>
      <c r="K484" s="776"/>
      <c r="L484" s="776"/>
      <c r="M484" s="776"/>
      <c r="N484" s="776"/>
      <c r="O484" s="336"/>
      <c r="P484" s="348"/>
      <c r="Q484" s="254"/>
    </row>
    <row r="485" spans="1:17" ht="33.950000000000003" customHeight="1" x14ac:dyDescent="0.25">
      <c r="A485" s="46"/>
      <c r="B485" s="150"/>
      <c r="C485" s="725"/>
      <c r="D485" s="726"/>
      <c r="E485" s="226"/>
      <c r="F485" s="256"/>
      <c r="G485" s="203"/>
      <c r="H485" s="165"/>
      <c r="I485" s="256"/>
      <c r="J485" s="471"/>
      <c r="K485" s="776"/>
      <c r="L485" s="776"/>
      <c r="M485" s="776"/>
      <c r="N485" s="776"/>
      <c r="O485" s="336"/>
      <c r="P485" s="348"/>
      <c r="Q485" s="254"/>
    </row>
    <row r="486" spans="1:17" ht="33.950000000000003" customHeight="1" x14ac:dyDescent="0.25">
      <c r="A486" s="46"/>
      <c r="B486" s="150"/>
      <c r="C486" s="725"/>
      <c r="D486" s="726"/>
      <c r="E486" s="226"/>
      <c r="F486" s="256"/>
      <c r="G486" s="203"/>
      <c r="H486" s="165"/>
      <c r="I486" s="256"/>
      <c r="J486" s="471"/>
      <c r="K486" s="776"/>
      <c r="L486" s="776"/>
      <c r="M486" s="776"/>
      <c r="N486" s="776"/>
      <c r="O486" s="336"/>
      <c r="P486" s="348"/>
      <c r="Q486" s="254"/>
    </row>
    <row r="487" spans="1:17" ht="33.950000000000003" customHeight="1" x14ac:dyDescent="0.25">
      <c r="A487" s="46"/>
      <c r="B487" s="150"/>
      <c r="C487" s="725"/>
      <c r="D487" s="726"/>
      <c r="E487" s="226"/>
      <c r="F487" s="256"/>
      <c r="G487" s="203"/>
      <c r="H487" s="165"/>
      <c r="I487" s="256"/>
      <c r="J487" s="471"/>
      <c r="K487" s="776"/>
      <c r="L487" s="776"/>
      <c r="M487" s="776"/>
      <c r="N487" s="776"/>
      <c r="O487" s="336"/>
      <c r="P487" s="348"/>
      <c r="Q487" s="254"/>
    </row>
    <row r="488" spans="1:17" ht="33.950000000000003" customHeight="1" x14ac:dyDescent="0.25">
      <c r="A488" s="46"/>
      <c r="B488" s="150"/>
      <c r="C488" s="725"/>
      <c r="D488" s="726"/>
      <c r="E488" s="226"/>
      <c r="F488" s="256"/>
      <c r="G488" s="203"/>
      <c r="H488" s="165"/>
      <c r="I488" s="256"/>
      <c r="J488" s="471"/>
      <c r="K488" s="776"/>
      <c r="L488" s="776"/>
      <c r="M488" s="776"/>
      <c r="N488" s="776"/>
      <c r="O488" s="336"/>
      <c r="P488" s="348"/>
      <c r="Q488" s="254"/>
    </row>
    <row r="489" spans="1:17" ht="33.950000000000003" customHeight="1" x14ac:dyDescent="0.25">
      <c r="A489" s="46"/>
      <c r="B489" s="150"/>
      <c r="C489" s="725"/>
      <c r="D489" s="726"/>
      <c r="E489" s="226"/>
      <c r="F489" s="256"/>
      <c r="G489" s="203"/>
      <c r="H489" s="165"/>
      <c r="I489" s="256"/>
      <c r="J489" s="471"/>
      <c r="K489" s="776"/>
      <c r="L489" s="776"/>
      <c r="M489" s="776"/>
      <c r="N489" s="776"/>
      <c r="O489" s="336"/>
      <c r="P489" s="348"/>
      <c r="Q489" s="254"/>
    </row>
    <row r="490" spans="1:17" ht="33.950000000000003" customHeight="1" x14ac:dyDescent="0.25">
      <c r="A490" s="46"/>
      <c r="B490" s="150"/>
      <c r="C490" s="725"/>
      <c r="D490" s="726"/>
      <c r="E490" s="226"/>
      <c r="F490" s="256"/>
      <c r="G490" s="203"/>
      <c r="H490" s="165"/>
      <c r="I490" s="256"/>
      <c r="J490" s="471"/>
      <c r="K490" s="776"/>
      <c r="L490" s="776"/>
      <c r="M490" s="776"/>
      <c r="N490" s="776"/>
      <c r="O490" s="336"/>
      <c r="P490" s="348"/>
      <c r="Q490" s="254"/>
    </row>
    <row r="491" spans="1:17" ht="33.950000000000003" customHeight="1" x14ac:dyDescent="0.25">
      <c r="A491" s="46"/>
      <c r="B491" s="150"/>
      <c r="C491" s="725"/>
      <c r="D491" s="726"/>
      <c r="E491" s="226"/>
      <c r="F491" s="256"/>
      <c r="G491" s="203"/>
      <c r="H491" s="165"/>
      <c r="I491" s="256"/>
      <c r="J491" s="471"/>
      <c r="K491" s="776"/>
      <c r="L491" s="776"/>
      <c r="M491" s="776"/>
      <c r="N491" s="776"/>
      <c r="O491" s="336"/>
      <c r="P491" s="348"/>
      <c r="Q491" s="254"/>
    </row>
    <row r="492" spans="1:17" ht="33.950000000000003" customHeight="1" x14ac:dyDescent="0.25">
      <c r="A492" s="46"/>
      <c r="B492" s="150"/>
      <c r="C492" s="725"/>
      <c r="D492" s="726"/>
      <c r="E492" s="226"/>
      <c r="F492" s="256"/>
      <c r="G492" s="203"/>
      <c r="H492" s="165"/>
      <c r="I492" s="256"/>
      <c r="J492" s="471"/>
      <c r="K492" s="776"/>
      <c r="L492" s="776"/>
      <c r="M492" s="776"/>
      <c r="N492" s="776"/>
      <c r="O492" s="336"/>
      <c r="P492" s="348"/>
      <c r="Q492" s="254"/>
    </row>
    <row r="493" spans="1:17" ht="33.950000000000003" customHeight="1" x14ac:dyDescent="0.25">
      <c r="A493" s="46"/>
      <c r="B493" s="150"/>
      <c r="C493" s="725"/>
      <c r="D493" s="726"/>
      <c r="E493" s="226"/>
      <c r="F493" s="256"/>
      <c r="G493" s="203"/>
      <c r="H493" s="165"/>
      <c r="I493" s="256"/>
      <c r="J493" s="471"/>
      <c r="K493" s="776"/>
      <c r="L493" s="776"/>
      <c r="M493" s="776"/>
      <c r="N493" s="776"/>
      <c r="O493" s="336"/>
      <c r="P493" s="348"/>
      <c r="Q493" s="254"/>
    </row>
    <row r="494" spans="1:17" ht="33.950000000000003" customHeight="1" x14ac:dyDescent="0.25">
      <c r="A494" s="46"/>
      <c r="B494" s="150"/>
      <c r="C494" s="725"/>
      <c r="D494" s="726"/>
      <c r="E494" s="226"/>
      <c r="F494" s="256"/>
      <c r="G494" s="203"/>
      <c r="H494" s="165"/>
      <c r="I494" s="256"/>
      <c r="J494" s="471"/>
      <c r="K494" s="776"/>
      <c r="L494" s="776"/>
      <c r="M494" s="776"/>
      <c r="N494" s="776"/>
      <c r="O494" s="336"/>
      <c r="P494" s="348"/>
      <c r="Q494" s="254"/>
    </row>
    <row r="495" spans="1:17" ht="33.950000000000003" customHeight="1" x14ac:dyDescent="0.25">
      <c r="A495" s="46"/>
      <c r="B495" s="150"/>
      <c r="C495" s="725"/>
      <c r="D495" s="726"/>
      <c r="E495" s="226"/>
      <c r="F495" s="256"/>
      <c r="G495" s="203"/>
      <c r="H495" s="165"/>
      <c r="I495" s="256"/>
      <c r="J495" s="471"/>
      <c r="K495" s="776"/>
      <c r="L495" s="776"/>
      <c r="M495" s="776"/>
      <c r="N495" s="776"/>
      <c r="O495" s="336"/>
      <c r="P495" s="348"/>
      <c r="Q495" s="254"/>
    </row>
    <row r="496" spans="1:17" ht="33.950000000000003" customHeight="1" x14ac:dyDescent="0.25">
      <c r="A496" s="46"/>
      <c r="B496" s="150"/>
      <c r="C496" s="725"/>
      <c r="D496" s="726"/>
      <c r="E496" s="226"/>
      <c r="F496" s="256"/>
      <c r="G496" s="203"/>
      <c r="H496" s="165"/>
      <c r="I496" s="256"/>
      <c r="J496" s="471"/>
      <c r="K496" s="776"/>
      <c r="L496" s="776"/>
      <c r="M496" s="776"/>
      <c r="N496" s="776"/>
      <c r="O496" s="336"/>
      <c r="P496" s="348"/>
      <c r="Q496" s="254"/>
    </row>
    <row r="497" spans="1:17" ht="33.950000000000003" customHeight="1" x14ac:dyDescent="0.25">
      <c r="A497" s="46"/>
      <c r="B497" s="150"/>
      <c r="C497" s="725"/>
      <c r="D497" s="726"/>
      <c r="E497" s="226"/>
      <c r="F497" s="256"/>
      <c r="G497" s="203"/>
      <c r="H497" s="165"/>
      <c r="I497" s="256"/>
      <c r="J497" s="471"/>
      <c r="K497" s="776"/>
      <c r="L497" s="776"/>
      <c r="M497" s="776"/>
      <c r="N497" s="776"/>
      <c r="O497" s="336"/>
      <c r="P497" s="348"/>
      <c r="Q497" s="254"/>
    </row>
    <row r="498" spans="1:17" ht="33.950000000000003" customHeight="1" x14ac:dyDescent="0.25">
      <c r="A498" s="46"/>
      <c r="B498" s="150"/>
      <c r="C498" s="725"/>
      <c r="D498" s="726"/>
      <c r="E498" s="226"/>
      <c r="F498" s="256"/>
      <c r="G498" s="203"/>
      <c r="H498" s="165"/>
      <c r="I498" s="256"/>
      <c r="J498" s="471"/>
      <c r="K498" s="776"/>
      <c r="L498" s="776"/>
      <c r="M498" s="776"/>
      <c r="N498" s="776"/>
      <c r="O498" s="336"/>
      <c r="P498" s="348"/>
      <c r="Q498" s="254"/>
    </row>
    <row r="499" spans="1:17" ht="33.950000000000003" customHeight="1" x14ac:dyDescent="0.25">
      <c r="A499" s="46"/>
      <c r="B499" s="150"/>
      <c r="C499" s="725"/>
      <c r="D499" s="726"/>
      <c r="E499" s="226"/>
      <c r="F499" s="256"/>
      <c r="G499" s="203"/>
      <c r="H499" s="165"/>
      <c r="I499" s="256"/>
      <c r="J499" s="471"/>
      <c r="K499" s="776"/>
      <c r="L499" s="776"/>
      <c r="M499" s="776"/>
      <c r="N499" s="776"/>
      <c r="O499" s="336"/>
      <c r="P499" s="348"/>
      <c r="Q499" s="254"/>
    </row>
    <row r="500" spans="1:17" ht="33.950000000000003" customHeight="1" x14ac:dyDescent="0.25">
      <c r="A500" s="46"/>
      <c r="B500" s="150"/>
      <c r="C500" s="725"/>
      <c r="D500" s="726"/>
      <c r="E500" s="226"/>
      <c r="F500" s="256"/>
      <c r="G500" s="203"/>
      <c r="H500" s="165"/>
      <c r="I500" s="256"/>
      <c r="J500" s="471"/>
      <c r="K500" s="776"/>
      <c r="L500" s="776"/>
      <c r="M500" s="776"/>
      <c r="N500" s="776"/>
      <c r="O500" s="336"/>
      <c r="P500" s="348"/>
      <c r="Q500" s="254"/>
    </row>
    <row r="501" spans="1:17" ht="33.950000000000003" customHeight="1" x14ac:dyDescent="0.25">
      <c r="A501" s="46"/>
      <c r="B501" s="150"/>
      <c r="C501" s="725"/>
      <c r="D501" s="726"/>
      <c r="E501" s="226"/>
      <c r="F501" s="256"/>
      <c r="G501" s="203"/>
      <c r="H501" s="165"/>
      <c r="I501" s="256"/>
      <c r="J501" s="471"/>
      <c r="K501" s="776"/>
      <c r="L501" s="776"/>
      <c r="M501" s="776"/>
      <c r="N501" s="776"/>
      <c r="O501" s="336"/>
      <c r="P501" s="348"/>
      <c r="Q501" s="254"/>
    </row>
    <row r="502" spans="1:17" ht="33.950000000000003" customHeight="1" x14ac:dyDescent="0.25">
      <c r="A502" s="46"/>
      <c r="B502" s="150"/>
      <c r="C502" s="725"/>
      <c r="D502" s="726"/>
      <c r="E502" s="226"/>
      <c r="F502" s="256"/>
      <c r="G502" s="203"/>
      <c r="H502" s="165"/>
      <c r="I502" s="256"/>
      <c r="J502" s="471"/>
      <c r="K502" s="776"/>
      <c r="L502" s="776"/>
      <c r="M502" s="776"/>
      <c r="N502" s="776"/>
      <c r="O502" s="336"/>
      <c r="P502" s="348"/>
      <c r="Q502" s="254"/>
    </row>
    <row r="503" spans="1:17" ht="33.950000000000003" customHeight="1" x14ac:dyDescent="0.25">
      <c r="A503" s="46"/>
      <c r="B503" s="150"/>
      <c r="C503" s="725"/>
      <c r="D503" s="726"/>
      <c r="E503" s="226"/>
      <c r="F503" s="256"/>
      <c r="G503" s="203"/>
      <c r="H503" s="165"/>
      <c r="I503" s="256"/>
      <c r="J503" s="471"/>
      <c r="K503" s="776"/>
      <c r="L503" s="776"/>
      <c r="M503" s="776"/>
      <c r="N503" s="776"/>
      <c r="O503" s="336"/>
      <c r="P503" s="348"/>
      <c r="Q503" s="254"/>
    </row>
    <row r="504" spans="1:17" ht="33.950000000000003" customHeight="1" x14ac:dyDescent="0.25">
      <c r="A504" s="46"/>
      <c r="B504" s="150"/>
      <c r="C504" s="725"/>
      <c r="D504" s="726"/>
      <c r="E504" s="226"/>
      <c r="F504" s="256"/>
      <c r="G504" s="203"/>
      <c r="H504" s="165"/>
      <c r="I504" s="256"/>
      <c r="J504" s="471"/>
      <c r="K504" s="776"/>
      <c r="L504" s="776"/>
      <c r="M504" s="776"/>
      <c r="N504" s="776"/>
      <c r="O504" s="336"/>
      <c r="P504" s="348"/>
      <c r="Q504" s="254"/>
    </row>
    <row r="505" spans="1:17" ht="33.950000000000003" customHeight="1" x14ac:dyDescent="0.25">
      <c r="A505" s="46"/>
      <c r="B505" s="150"/>
      <c r="C505" s="725"/>
      <c r="D505" s="726"/>
      <c r="E505" s="226"/>
      <c r="F505" s="256"/>
      <c r="G505" s="203"/>
      <c r="H505" s="165"/>
      <c r="I505" s="256"/>
      <c r="J505" s="471"/>
      <c r="K505" s="776"/>
      <c r="L505" s="776"/>
      <c r="M505" s="776"/>
      <c r="N505" s="776"/>
      <c r="O505" s="336"/>
      <c r="P505" s="348"/>
      <c r="Q505" s="254"/>
    </row>
    <row r="506" spans="1:17" ht="33.950000000000003" customHeight="1" x14ac:dyDescent="0.25">
      <c r="A506" s="46"/>
      <c r="B506" s="150"/>
      <c r="C506" s="725"/>
      <c r="D506" s="726"/>
      <c r="E506" s="226"/>
      <c r="F506" s="256"/>
      <c r="G506" s="203"/>
      <c r="H506" s="165"/>
      <c r="I506" s="256"/>
      <c r="J506" s="471"/>
      <c r="K506" s="776"/>
      <c r="L506" s="776"/>
      <c r="M506" s="776"/>
      <c r="N506" s="776"/>
      <c r="O506" s="336"/>
      <c r="P506" s="348"/>
      <c r="Q506" s="254"/>
    </row>
    <row r="507" spans="1:17" ht="33.950000000000003" customHeight="1" x14ac:dyDescent="0.25">
      <c r="A507" s="46"/>
      <c r="B507" s="150"/>
      <c r="C507" s="725"/>
      <c r="D507" s="726"/>
      <c r="E507" s="226"/>
      <c r="F507" s="256"/>
      <c r="G507" s="203"/>
      <c r="H507" s="165"/>
      <c r="I507" s="256"/>
      <c r="J507" s="471"/>
      <c r="K507" s="776"/>
      <c r="L507" s="776"/>
      <c r="M507" s="776"/>
      <c r="N507" s="776"/>
      <c r="O507" s="336"/>
      <c r="P507" s="348"/>
      <c r="Q507" s="254"/>
    </row>
    <row r="508" spans="1:17" ht="33.950000000000003" customHeight="1" x14ac:dyDescent="0.25">
      <c r="A508" s="46"/>
      <c r="B508" s="150"/>
      <c r="C508" s="725"/>
      <c r="D508" s="726"/>
      <c r="E508" s="226"/>
      <c r="F508" s="256"/>
      <c r="G508" s="203"/>
      <c r="H508" s="165"/>
      <c r="I508" s="256"/>
      <c r="J508" s="471"/>
      <c r="K508" s="776"/>
      <c r="L508" s="776"/>
      <c r="M508" s="776"/>
      <c r="N508" s="776"/>
      <c r="O508" s="336"/>
      <c r="P508" s="348"/>
      <c r="Q508" s="254"/>
    </row>
    <row r="509" spans="1:17" ht="33.950000000000003" customHeight="1" x14ac:dyDescent="0.25">
      <c r="A509" s="46"/>
      <c r="B509" s="150"/>
      <c r="C509" s="725"/>
      <c r="D509" s="726"/>
      <c r="E509" s="226"/>
      <c r="F509" s="256"/>
      <c r="G509" s="203"/>
      <c r="H509" s="165"/>
      <c r="I509" s="256"/>
      <c r="J509" s="471"/>
      <c r="K509" s="776"/>
      <c r="L509" s="776"/>
      <c r="M509" s="776"/>
      <c r="N509" s="776"/>
      <c r="O509" s="336"/>
      <c r="P509" s="348"/>
      <c r="Q509" s="254"/>
    </row>
    <row r="510" spans="1:17" ht="33.950000000000003" customHeight="1" x14ac:dyDescent="0.25">
      <c r="A510" s="46"/>
      <c r="B510" s="150"/>
      <c r="C510" s="725"/>
      <c r="D510" s="726"/>
      <c r="E510" s="226"/>
      <c r="F510" s="256"/>
      <c r="G510" s="203"/>
      <c r="H510" s="165"/>
      <c r="I510" s="256"/>
      <c r="J510" s="471"/>
      <c r="K510" s="776"/>
      <c r="L510" s="776"/>
      <c r="M510" s="776"/>
      <c r="N510" s="776"/>
      <c r="O510" s="336"/>
      <c r="P510" s="348"/>
      <c r="Q510" s="254"/>
    </row>
    <row r="511" spans="1:17" ht="33.950000000000003" customHeight="1" x14ac:dyDescent="0.25">
      <c r="A511" s="46"/>
      <c r="B511" s="150"/>
      <c r="C511" s="725"/>
      <c r="D511" s="726"/>
      <c r="E511" s="226"/>
      <c r="F511" s="256"/>
      <c r="G511" s="203"/>
      <c r="H511" s="165"/>
      <c r="I511" s="256"/>
      <c r="J511" s="471"/>
      <c r="K511" s="776"/>
      <c r="L511" s="776"/>
      <c r="M511" s="776"/>
      <c r="N511" s="776"/>
      <c r="O511" s="336"/>
      <c r="P511" s="348"/>
      <c r="Q511" s="254"/>
    </row>
    <row r="512" spans="1:17" ht="33.950000000000003" customHeight="1" x14ac:dyDescent="0.25">
      <c r="A512" s="46"/>
      <c r="B512" s="150"/>
      <c r="C512" s="725"/>
      <c r="D512" s="726"/>
      <c r="E512" s="226"/>
      <c r="F512" s="256"/>
      <c r="G512" s="203"/>
      <c r="H512" s="165"/>
      <c r="I512" s="256"/>
      <c r="J512" s="471"/>
      <c r="K512" s="776"/>
      <c r="L512" s="776"/>
      <c r="M512" s="776"/>
      <c r="N512" s="776"/>
      <c r="O512" s="336"/>
      <c r="P512" s="348"/>
      <c r="Q512" s="254"/>
    </row>
    <row r="513" spans="1:19" ht="21.75" customHeight="1" x14ac:dyDescent="0.25">
      <c r="A513" s="46"/>
      <c r="B513" s="774" t="s">
        <v>112</v>
      </c>
      <c r="C513" s="775"/>
      <c r="D513" s="775"/>
      <c r="E513" s="775"/>
      <c r="F513" s="775"/>
      <c r="G513" s="775"/>
      <c r="H513" s="775"/>
      <c r="I513" s="775"/>
      <c r="J513" s="775"/>
      <c r="K513" s="775"/>
      <c r="L513" s="775"/>
      <c r="M513" s="775"/>
      <c r="N513" s="775"/>
      <c r="O513" s="772" t="s">
        <v>382</v>
      </c>
      <c r="P513" s="773"/>
      <c r="Q513" s="251">
        <f>SUMIFS($G$13:$G$512,$Q$13:$Q$512,"CSO - Diferencia en la brecha - Art. 58 LOSEP")</f>
        <v>0</v>
      </c>
      <c r="S513" s="41" t="s">
        <v>376</v>
      </c>
    </row>
    <row r="514" spans="1:19" ht="20.25" customHeight="1" x14ac:dyDescent="0.25">
      <c r="A514" s="46"/>
      <c r="B514" s="250"/>
      <c r="C514" s="250"/>
      <c r="D514" s="250"/>
      <c r="E514" s="250"/>
      <c r="F514" s="250"/>
      <c r="G514" s="250"/>
      <c r="H514" s="250"/>
      <c r="I514" s="205"/>
      <c r="J514" s="205"/>
      <c r="K514" s="205"/>
      <c r="L514" s="205"/>
      <c r="M514" s="205"/>
      <c r="N514" s="205"/>
      <c r="O514" s="772" t="s">
        <v>389</v>
      </c>
      <c r="P514" s="773"/>
      <c r="Q514" s="251">
        <f>SUMIFS($G$13:$G$512,$Q$13:$Q$512,"CSO Art.  58 LOSEP (Actuales)")</f>
        <v>0</v>
      </c>
      <c r="S514" s="41" t="s">
        <v>388</v>
      </c>
    </row>
    <row r="515" spans="1:19" ht="21.75" customHeight="1" x14ac:dyDescent="0.25">
      <c r="A515" s="46"/>
      <c r="B515" s="250"/>
      <c r="C515" s="250"/>
      <c r="D515" s="250"/>
      <c r="E515" s="250"/>
      <c r="F515" s="250"/>
      <c r="G515" s="250"/>
      <c r="H515" s="250"/>
      <c r="I515" s="205"/>
      <c r="J515" s="205"/>
      <c r="K515" s="205"/>
      <c r="L515" s="205"/>
      <c r="M515" s="205"/>
      <c r="N515" s="205"/>
      <c r="O515" s="772" t="s">
        <v>387</v>
      </c>
      <c r="P515" s="773"/>
      <c r="Q515" s="251">
        <f>SUMIFS($G$13:$G$512,$Q$13:$Q$512,"Terminación de contratos de servicios ocasionales por cierre de brecha")</f>
        <v>0</v>
      </c>
      <c r="S515" s="41" t="s">
        <v>264</v>
      </c>
    </row>
    <row r="516" spans="1:19" ht="20.100000000000001" customHeight="1" x14ac:dyDescent="0.25">
      <c r="A516" s="46"/>
      <c r="B516" s="129"/>
      <c r="C516" s="129"/>
      <c r="D516" s="129"/>
      <c r="E516" s="129"/>
      <c r="F516" s="129"/>
      <c r="G516" s="129"/>
      <c r="H516" s="129"/>
      <c r="I516" s="205"/>
      <c r="J516" s="205"/>
      <c r="K516" s="205"/>
      <c r="L516" s="205"/>
      <c r="M516" s="205"/>
      <c r="N516" s="205"/>
      <c r="O516" s="772" t="s">
        <v>112</v>
      </c>
      <c r="P516" s="773"/>
      <c r="Q516" s="508">
        <f>SUM(Q513:Q515)</f>
        <v>0</v>
      </c>
    </row>
    <row r="517" spans="1:19" ht="15" x14ac:dyDescent="0.25">
      <c r="I517" s="206"/>
      <c r="J517" s="206"/>
      <c r="K517" s="206"/>
      <c r="L517" s="206"/>
      <c r="M517" s="206"/>
      <c r="N517" s="206"/>
      <c r="O517" s="206"/>
      <c r="P517" s="206"/>
      <c r="Q517" s="41"/>
    </row>
    <row r="518" spans="1:19" x14ac:dyDescent="0.25">
      <c r="Q518" s="41"/>
    </row>
    <row r="519" spans="1:19" ht="13.5" customHeight="1" thickBot="1" x14ac:dyDescent="0.3">
      <c r="D519" s="770"/>
      <c r="E519" s="770"/>
      <c r="F519" s="770"/>
      <c r="G519" s="770"/>
      <c r="H519" s="770"/>
      <c r="Q519" s="41"/>
    </row>
    <row r="520" spans="1:19" ht="13.5" customHeight="1" x14ac:dyDescent="0.25">
      <c r="D520" s="769" t="s">
        <v>263</v>
      </c>
      <c r="E520" s="769"/>
      <c r="F520" s="769"/>
      <c r="G520" s="769"/>
      <c r="H520" s="769"/>
      <c r="Q520" s="41"/>
    </row>
    <row r="521" spans="1:19" ht="13.5" customHeight="1" x14ac:dyDescent="0.25">
      <c r="Q521" s="41"/>
    </row>
  </sheetData>
  <sheetProtection algorithmName="SHA-512" hashValue="wCL7Lq/SidOs7tjevnWfl9cGHux7ztTYvgEEHDLped21jyHEDMH1X7N+Q7C/UgSXVEjAoyfmYlI7XdFfD897yg==" saltValue="V1c/DfGRLYhRIvlvGq3U5g==" spinCount="100000" sheet="1" objects="1" scenarios="1" deleteRows="0" autoFilter="0" pivotTables="0"/>
  <protectedRanges>
    <protectedRange sqref="B13:B512" name="Rango3"/>
    <protectedRange sqref="A7:B9 Q7:AI7 J9:AH9 F9:G9 G7 E7 I7 J7:K8 M8:AH8 N7:O7" name="Rango2"/>
  </protectedRanges>
  <mergeCells count="1534">
    <mergeCell ref="K500:L500"/>
    <mergeCell ref="M500:N500"/>
    <mergeCell ref="K501:L501"/>
    <mergeCell ref="M501:N501"/>
    <mergeCell ref="K502:L502"/>
    <mergeCell ref="M502:N502"/>
    <mergeCell ref="K503:L503"/>
    <mergeCell ref="M503:N503"/>
    <mergeCell ref="K504:L504"/>
    <mergeCell ref="M504:N504"/>
    <mergeCell ref="K490:L490"/>
    <mergeCell ref="M490:N490"/>
    <mergeCell ref="K491:L491"/>
    <mergeCell ref="M491:N491"/>
    <mergeCell ref="K492:L492"/>
    <mergeCell ref="M492:N492"/>
    <mergeCell ref="K493:L493"/>
    <mergeCell ref="M493:N493"/>
    <mergeCell ref="K494:L494"/>
    <mergeCell ref="M494:N494"/>
    <mergeCell ref="K495:L495"/>
    <mergeCell ref="M495:N495"/>
    <mergeCell ref="K496:L496"/>
    <mergeCell ref="M496:N496"/>
    <mergeCell ref="K497:L497"/>
    <mergeCell ref="M497:N497"/>
    <mergeCell ref="K498:L498"/>
    <mergeCell ref="M498:N498"/>
    <mergeCell ref="K482:L482"/>
    <mergeCell ref="M482:N482"/>
    <mergeCell ref="K483:L483"/>
    <mergeCell ref="M483:N483"/>
    <mergeCell ref="K484:L484"/>
    <mergeCell ref="M484:N484"/>
    <mergeCell ref="K485:L485"/>
    <mergeCell ref="M485:N485"/>
    <mergeCell ref="K486:L486"/>
    <mergeCell ref="M486:N486"/>
    <mergeCell ref="K487:L487"/>
    <mergeCell ref="M487:N487"/>
    <mergeCell ref="K488:L488"/>
    <mergeCell ref="M488:N488"/>
    <mergeCell ref="K489:L489"/>
    <mergeCell ref="M489:N489"/>
    <mergeCell ref="K499:L499"/>
    <mergeCell ref="M499:N499"/>
    <mergeCell ref="K473:L473"/>
    <mergeCell ref="M473:N473"/>
    <mergeCell ref="K474:L474"/>
    <mergeCell ref="M474:N474"/>
    <mergeCell ref="K475:L475"/>
    <mergeCell ref="M475:N475"/>
    <mergeCell ref="K476:L476"/>
    <mergeCell ref="M476:N476"/>
    <mergeCell ref="K477:L477"/>
    <mergeCell ref="M477:N477"/>
    <mergeCell ref="K478:L478"/>
    <mergeCell ref="M478:N478"/>
    <mergeCell ref="K479:L479"/>
    <mergeCell ref="M479:N479"/>
    <mergeCell ref="K480:L480"/>
    <mergeCell ref="M480:N480"/>
    <mergeCell ref="K481:L481"/>
    <mergeCell ref="M481:N481"/>
    <mergeCell ref="K464:L464"/>
    <mergeCell ref="M464:N464"/>
    <mergeCell ref="K465:L465"/>
    <mergeCell ref="M465:N465"/>
    <mergeCell ref="K466:L466"/>
    <mergeCell ref="M466:N466"/>
    <mergeCell ref="K467:L467"/>
    <mergeCell ref="M467:N467"/>
    <mergeCell ref="K468:L468"/>
    <mergeCell ref="M468:N468"/>
    <mergeCell ref="K469:L469"/>
    <mergeCell ref="M469:N469"/>
    <mergeCell ref="K470:L470"/>
    <mergeCell ref="M470:N470"/>
    <mergeCell ref="K471:L471"/>
    <mergeCell ref="M471:N471"/>
    <mergeCell ref="K472:L472"/>
    <mergeCell ref="M472:N472"/>
    <mergeCell ref="K455:L455"/>
    <mergeCell ref="M455:N455"/>
    <mergeCell ref="K456:L456"/>
    <mergeCell ref="M456:N456"/>
    <mergeCell ref="K457:L457"/>
    <mergeCell ref="M457:N457"/>
    <mergeCell ref="K458:L458"/>
    <mergeCell ref="M458:N458"/>
    <mergeCell ref="K459:L459"/>
    <mergeCell ref="M459:N459"/>
    <mergeCell ref="K460:L460"/>
    <mergeCell ref="M460:N460"/>
    <mergeCell ref="K461:L461"/>
    <mergeCell ref="M461:N461"/>
    <mergeCell ref="K462:L462"/>
    <mergeCell ref="M462:N462"/>
    <mergeCell ref="K463:L463"/>
    <mergeCell ref="M463:N463"/>
    <mergeCell ref="K446:L446"/>
    <mergeCell ref="M446:N446"/>
    <mergeCell ref="K447:L447"/>
    <mergeCell ref="M447:N447"/>
    <mergeCell ref="K448:L448"/>
    <mergeCell ref="M448:N448"/>
    <mergeCell ref="K449:L449"/>
    <mergeCell ref="M449:N449"/>
    <mergeCell ref="K450:L450"/>
    <mergeCell ref="M450:N450"/>
    <mergeCell ref="K451:L451"/>
    <mergeCell ref="M451:N451"/>
    <mergeCell ref="K452:L452"/>
    <mergeCell ref="M452:N452"/>
    <mergeCell ref="K453:L453"/>
    <mergeCell ref="M453:N453"/>
    <mergeCell ref="K454:L454"/>
    <mergeCell ref="M454:N454"/>
    <mergeCell ref="K428:L428"/>
    <mergeCell ref="M428:N428"/>
    <mergeCell ref="K429:L429"/>
    <mergeCell ref="M429:N429"/>
    <mergeCell ref="K430:L430"/>
    <mergeCell ref="M430:N430"/>
    <mergeCell ref="K433:L433"/>
    <mergeCell ref="M433:N433"/>
    <mergeCell ref="K434:L434"/>
    <mergeCell ref="M434:N434"/>
    <mergeCell ref="K435:L435"/>
    <mergeCell ref="M435:N435"/>
    <mergeCell ref="K436:L436"/>
    <mergeCell ref="M436:N436"/>
    <mergeCell ref="K437:L437"/>
    <mergeCell ref="M437:N437"/>
    <mergeCell ref="K431:L431"/>
    <mergeCell ref="M431:N431"/>
    <mergeCell ref="K432:L432"/>
    <mergeCell ref="M432:N432"/>
    <mergeCell ref="K419:L419"/>
    <mergeCell ref="M419:N419"/>
    <mergeCell ref="K420:L420"/>
    <mergeCell ref="M420:N420"/>
    <mergeCell ref="K421:L421"/>
    <mergeCell ref="M421:N421"/>
    <mergeCell ref="K422:L422"/>
    <mergeCell ref="M422:N422"/>
    <mergeCell ref="K423:L423"/>
    <mergeCell ref="M423:N423"/>
    <mergeCell ref="K424:L424"/>
    <mergeCell ref="M424:N424"/>
    <mergeCell ref="K425:L425"/>
    <mergeCell ref="M425:N425"/>
    <mergeCell ref="K426:L426"/>
    <mergeCell ref="M426:N426"/>
    <mergeCell ref="K427:L427"/>
    <mergeCell ref="M427:N427"/>
    <mergeCell ref="K410:L410"/>
    <mergeCell ref="M410:N410"/>
    <mergeCell ref="K411:L411"/>
    <mergeCell ref="M411:N411"/>
    <mergeCell ref="K412:L412"/>
    <mergeCell ref="M412:N412"/>
    <mergeCell ref="K413:L413"/>
    <mergeCell ref="M413:N413"/>
    <mergeCell ref="K414:L414"/>
    <mergeCell ref="M414:N414"/>
    <mergeCell ref="K415:L415"/>
    <mergeCell ref="M415:N415"/>
    <mergeCell ref="K416:L416"/>
    <mergeCell ref="M416:N416"/>
    <mergeCell ref="K417:L417"/>
    <mergeCell ref="M417:N417"/>
    <mergeCell ref="K418:L418"/>
    <mergeCell ref="M418:N418"/>
    <mergeCell ref="K401:L401"/>
    <mergeCell ref="M401:N401"/>
    <mergeCell ref="K402:L402"/>
    <mergeCell ref="M402:N402"/>
    <mergeCell ref="K403:L403"/>
    <mergeCell ref="M403:N403"/>
    <mergeCell ref="K404:L404"/>
    <mergeCell ref="M404:N404"/>
    <mergeCell ref="K405:L405"/>
    <mergeCell ref="M405:N405"/>
    <mergeCell ref="K406:L406"/>
    <mergeCell ref="M406:N406"/>
    <mergeCell ref="K407:L407"/>
    <mergeCell ref="M407:N407"/>
    <mergeCell ref="K408:L408"/>
    <mergeCell ref="M408:N408"/>
    <mergeCell ref="K409:L409"/>
    <mergeCell ref="M409:N409"/>
    <mergeCell ref="K392:L392"/>
    <mergeCell ref="M392:N392"/>
    <mergeCell ref="K393:L393"/>
    <mergeCell ref="M393:N393"/>
    <mergeCell ref="K394:L394"/>
    <mergeCell ref="M394:N394"/>
    <mergeCell ref="K395:L395"/>
    <mergeCell ref="M395:N395"/>
    <mergeCell ref="K396:L396"/>
    <mergeCell ref="M396:N396"/>
    <mergeCell ref="K397:L397"/>
    <mergeCell ref="M397:N397"/>
    <mergeCell ref="K398:L398"/>
    <mergeCell ref="M398:N398"/>
    <mergeCell ref="K399:L399"/>
    <mergeCell ref="M399:N399"/>
    <mergeCell ref="K400:L400"/>
    <mergeCell ref="M400:N400"/>
    <mergeCell ref="C509:D509"/>
    <mergeCell ref="K509:L509"/>
    <mergeCell ref="M509:N509"/>
    <mergeCell ref="C510:D510"/>
    <mergeCell ref="K510:L510"/>
    <mergeCell ref="M510:N510"/>
    <mergeCell ref="C511:D511"/>
    <mergeCell ref="K511:L511"/>
    <mergeCell ref="M511:N511"/>
    <mergeCell ref="C512:D512"/>
    <mergeCell ref="K512:L512"/>
    <mergeCell ref="M512:N512"/>
    <mergeCell ref="K381:L381"/>
    <mergeCell ref="M381:N381"/>
    <mergeCell ref="K382:L382"/>
    <mergeCell ref="M382:N382"/>
    <mergeCell ref="K383:L383"/>
    <mergeCell ref="M383:N383"/>
    <mergeCell ref="K384:L384"/>
    <mergeCell ref="M384:N384"/>
    <mergeCell ref="K385:L385"/>
    <mergeCell ref="M385:N385"/>
    <mergeCell ref="K386:L386"/>
    <mergeCell ref="M386:N386"/>
    <mergeCell ref="K387:L387"/>
    <mergeCell ref="M387:N387"/>
    <mergeCell ref="K388:L388"/>
    <mergeCell ref="M388:N388"/>
    <mergeCell ref="K389:L389"/>
    <mergeCell ref="M389:N389"/>
    <mergeCell ref="K390:L390"/>
    <mergeCell ref="M390:N390"/>
    <mergeCell ref="C505:D505"/>
    <mergeCell ref="K505:L505"/>
    <mergeCell ref="M505:N505"/>
    <mergeCell ref="C506:D506"/>
    <mergeCell ref="K506:L506"/>
    <mergeCell ref="M506:N506"/>
    <mergeCell ref="C507:D507"/>
    <mergeCell ref="K507:L507"/>
    <mergeCell ref="M507:N507"/>
    <mergeCell ref="C508:D508"/>
    <mergeCell ref="K508:L508"/>
    <mergeCell ref="M508:N508"/>
    <mergeCell ref="K438:L438"/>
    <mergeCell ref="M438:N438"/>
    <mergeCell ref="K439:L439"/>
    <mergeCell ref="M439:N439"/>
    <mergeCell ref="K440:L440"/>
    <mergeCell ref="M440:N440"/>
    <mergeCell ref="K441:L441"/>
    <mergeCell ref="M441:N441"/>
    <mergeCell ref="K442:L442"/>
    <mergeCell ref="M442:N442"/>
    <mergeCell ref="K443:L443"/>
    <mergeCell ref="M443:N443"/>
    <mergeCell ref="K444:L444"/>
    <mergeCell ref="M444:N444"/>
    <mergeCell ref="K445:L445"/>
    <mergeCell ref="C445:D445"/>
    <mergeCell ref="C446:D446"/>
    <mergeCell ref="C447:D447"/>
    <mergeCell ref="C448:D448"/>
    <mergeCell ref="C449:D449"/>
    <mergeCell ref="M445:N445"/>
    <mergeCell ref="C375:D375"/>
    <mergeCell ref="K375:L375"/>
    <mergeCell ref="M375:N375"/>
    <mergeCell ref="C376:D376"/>
    <mergeCell ref="K376:L376"/>
    <mergeCell ref="M376:N376"/>
    <mergeCell ref="C377:D377"/>
    <mergeCell ref="K377:L377"/>
    <mergeCell ref="M377:N377"/>
    <mergeCell ref="C378:D378"/>
    <mergeCell ref="K378:L378"/>
    <mergeCell ref="M378:N378"/>
    <mergeCell ref="C379:D379"/>
    <mergeCell ref="K379:L379"/>
    <mergeCell ref="M379:N379"/>
    <mergeCell ref="C380:D380"/>
    <mergeCell ref="K380:L380"/>
    <mergeCell ref="M380:N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K391:L391"/>
    <mergeCell ref="M391:N391"/>
    <mergeCell ref="C369:D369"/>
    <mergeCell ref="K369:L369"/>
    <mergeCell ref="M369:N369"/>
    <mergeCell ref="C370:D370"/>
    <mergeCell ref="K370:L370"/>
    <mergeCell ref="M370:N370"/>
    <mergeCell ref="C371:D371"/>
    <mergeCell ref="K371:L371"/>
    <mergeCell ref="M371:N371"/>
    <mergeCell ref="C372:D372"/>
    <mergeCell ref="K372:L372"/>
    <mergeCell ref="M372:N372"/>
    <mergeCell ref="C373:D373"/>
    <mergeCell ref="K373:L373"/>
    <mergeCell ref="M373:N373"/>
    <mergeCell ref="C374:D374"/>
    <mergeCell ref="K374:L374"/>
    <mergeCell ref="M374:N374"/>
    <mergeCell ref="C363:D363"/>
    <mergeCell ref="K363:L363"/>
    <mergeCell ref="M363:N363"/>
    <mergeCell ref="C364:D364"/>
    <mergeCell ref="K364:L364"/>
    <mergeCell ref="M364:N364"/>
    <mergeCell ref="C365:D365"/>
    <mergeCell ref="K365:L365"/>
    <mergeCell ref="M365:N365"/>
    <mergeCell ref="C366:D366"/>
    <mergeCell ref="K366:L366"/>
    <mergeCell ref="M366:N366"/>
    <mergeCell ref="C367:D367"/>
    <mergeCell ref="K367:L367"/>
    <mergeCell ref="M367:N367"/>
    <mergeCell ref="C368:D368"/>
    <mergeCell ref="K368:L368"/>
    <mergeCell ref="M368:N368"/>
    <mergeCell ref="C357:D357"/>
    <mergeCell ref="K357:L357"/>
    <mergeCell ref="M357:N357"/>
    <mergeCell ref="C358:D358"/>
    <mergeCell ref="K358:L358"/>
    <mergeCell ref="M358:N358"/>
    <mergeCell ref="C359:D359"/>
    <mergeCell ref="K359:L359"/>
    <mergeCell ref="M359:N359"/>
    <mergeCell ref="C360:D360"/>
    <mergeCell ref="K360:L360"/>
    <mergeCell ref="M360:N360"/>
    <mergeCell ref="C361:D361"/>
    <mergeCell ref="K361:L361"/>
    <mergeCell ref="M361:N361"/>
    <mergeCell ref="C362:D362"/>
    <mergeCell ref="K362:L362"/>
    <mergeCell ref="M362:N362"/>
    <mergeCell ref="C351:D351"/>
    <mergeCell ref="K351:L351"/>
    <mergeCell ref="M351:N351"/>
    <mergeCell ref="C352:D352"/>
    <mergeCell ref="K352:L352"/>
    <mergeCell ref="M352:N352"/>
    <mergeCell ref="C353:D353"/>
    <mergeCell ref="K353:L353"/>
    <mergeCell ref="M353:N353"/>
    <mergeCell ref="C354:D354"/>
    <mergeCell ref="K354:L354"/>
    <mergeCell ref="M354:N354"/>
    <mergeCell ref="C355:D355"/>
    <mergeCell ref="K355:L355"/>
    <mergeCell ref="M355:N355"/>
    <mergeCell ref="C356:D356"/>
    <mergeCell ref="K356:L356"/>
    <mergeCell ref="M356:N356"/>
    <mergeCell ref="C150:D150"/>
    <mergeCell ref="C60:D60"/>
    <mergeCell ref="C61:D61"/>
    <mergeCell ref="C62:D62"/>
    <mergeCell ref="C63:D63"/>
    <mergeCell ref="C56:D56"/>
    <mergeCell ref="C57:D57"/>
    <mergeCell ref="C58:D58"/>
    <mergeCell ref="C59:D59"/>
    <mergeCell ref="C145:D145"/>
    <mergeCell ref="C146:D146"/>
    <mergeCell ref="C147:D147"/>
    <mergeCell ref="C148:D148"/>
    <mergeCell ref="C149:D149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18:D118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68:D168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44:D144"/>
    <mergeCell ref="C184:D184"/>
    <mergeCell ref="C185:D185"/>
    <mergeCell ref="C186:D186"/>
    <mergeCell ref="C187:D187"/>
    <mergeCell ref="C188:D188"/>
    <mergeCell ref="C189:D189"/>
    <mergeCell ref="C344:D344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94:D194"/>
    <mergeCell ref="C264:D264"/>
    <mergeCell ref="C192:D192"/>
    <mergeCell ref="C271:D271"/>
    <mergeCell ref="C277:D277"/>
    <mergeCell ref="C283:D283"/>
    <mergeCell ref="C289:D289"/>
    <mergeCell ref="C295:D295"/>
    <mergeCell ref="C301:D301"/>
    <mergeCell ref="C307:D307"/>
    <mergeCell ref="C107:D107"/>
    <mergeCell ref="C108:D10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39:D39"/>
    <mergeCell ref="C40:D40"/>
    <mergeCell ref="C31:D31"/>
    <mergeCell ref="C30:D30"/>
    <mergeCell ref="C29:D29"/>
    <mergeCell ref="C41:D41"/>
    <mergeCell ref="C42:D42"/>
    <mergeCell ref="C43:D43"/>
    <mergeCell ref="C44:D44"/>
    <mergeCell ref="C45:D45"/>
    <mergeCell ref="C100:D100"/>
    <mergeCell ref="C101:D101"/>
    <mergeCell ref="C102:D102"/>
    <mergeCell ref="C103:D103"/>
    <mergeCell ref="C104:D104"/>
    <mergeCell ref="C105:D105"/>
    <mergeCell ref="C106:D106"/>
    <mergeCell ref="C35:D35"/>
    <mergeCell ref="C34:D34"/>
    <mergeCell ref="C33:D33"/>
    <mergeCell ref="C32:D32"/>
    <mergeCell ref="C88:D88"/>
    <mergeCell ref="C80:D80"/>
    <mergeCell ref="C72:D72"/>
    <mergeCell ref="C64:D64"/>
    <mergeCell ref="C350:D350"/>
    <mergeCell ref="K350:L350"/>
    <mergeCell ref="M350:N350"/>
    <mergeCell ref="C349:D349"/>
    <mergeCell ref="C348:D348"/>
    <mergeCell ref="C347:D347"/>
    <mergeCell ref="C346:D346"/>
    <mergeCell ref="K348:L348"/>
    <mergeCell ref="M348:N348"/>
    <mergeCell ref="C265:D265"/>
    <mergeCell ref="C24:D24"/>
    <mergeCell ref="C25:D25"/>
    <mergeCell ref="C26:D26"/>
    <mergeCell ref="C27:D27"/>
    <mergeCell ref="C28:D28"/>
    <mergeCell ref="C96:D96"/>
    <mergeCell ref="C97:D97"/>
    <mergeCell ref="C98:D98"/>
    <mergeCell ref="C99:D99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36:D36"/>
    <mergeCell ref="C37:D37"/>
    <mergeCell ref="C38:D38"/>
    <mergeCell ref="K344:L344"/>
    <mergeCell ref="M344:N344"/>
    <mergeCell ref="K194:L194"/>
    <mergeCell ref="M194:N194"/>
    <mergeCell ref="K264:L264"/>
    <mergeCell ref="M264:N264"/>
    <mergeCell ref="K265:L265"/>
    <mergeCell ref="M265:N265"/>
    <mergeCell ref="C345:D345"/>
    <mergeCell ref="K345:L345"/>
    <mergeCell ref="M345:N345"/>
    <mergeCell ref="K346:L346"/>
    <mergeCell ref="M346:N346"/>
    <mergeCell ref="K347:L347"/>
    <mergeCell ref="M347:N347"/>
    <mergeCell ref="K349:L349"/>
    <mergeCell ref="M349:N349"/>
    <mergeCell ref="K271:L271"/>
    <mergeCell ref="M271:N271"/>
    <mergeCell ref="C266:D266"/>
    <mergeCell ref="K266:L266"/>
    <mergeCell ref="M266:N266"/>
    <mergeCell ref="C267:D267"/>
    <mergeCell ref="K267:L267"/>
    <mergeCell ref="M267:N267"/>
    <mergeCell ref="C268:D268"/>
    <mergeCell ref="K268:L268"/>
    <mergeCell ref="M268:N268"/>
    <mergeCell ref="C275:D275"/>
    <mergeCell ref="K275:L275"/>
    <mergeCell ref="M275:N275"/>
    <mergeCell ref="C276:D276"/>
    <mergeCell ref="K192:L192"/>
    <mergeCell ref="M192:N192"/>
    <mergeCell ref="C193:D193"/>
    <mergeCell ref="K193:L193"/>
    <mergeCell ref="M193:N193"/>
    <mergeCell ref="K182:L182"/>
    <mergeCell ref="M182:N182"/>
    <mergeCell ref="K183:L183"/>
    <mergeCell ref="M183:N183"/>
    <mergeCell ref="K184:L184"/>
    <mergeCell ref="M184:N184"/>
    <mergeCell ref="K185:L185"/>
    <mergeCell ref="M185:N185"/>
    <mergeCell ref="K186:L186"/>
    <mergeCell ref="M186:N186"/>
    <mergeCell ref="K187:L187"/>
    <mergeCell ref="M187:N187"/>
    <mergeCell ref="C183:D183"/>
    <mergeCell ref="C190:D190"/>
    <mergeCell ref="C191:D191"/>
    <mergeCell ref="K188:L188"/>
    <mergeCell ref="M188:N188"/>
    <mergeCell ref="K189:L189"/>
    <mergeCell ref="M189:N189"/>
    <mergeCell ref="K190:L190"/>
    <mergeCell ref="M190:N190"/>
    <mergeCell ref="K191:L191"/>
    <mergeCell ref="M191:N191"/>
    <mergeCell ref="K181:L181"/>
    <mergeCell ref="M181:N181"/>
    <mergeCell ref="K170:L170"/>
    <mergeCell ref="M170:N170"/>
    <mergeCell ref="K171:L171"/>
    <mergeCell ref="M171:N171"/>
    <mergeCell ref="K172:L172"/>
    <mergeCell ref="M172:N172"/>
    <mergeCell ref="K173:L173"/>
    <mergeCell ref="M173:N173"/>
    <mergeCell ref="K174:L174"/>
    <mergeCell ref="M174:N174"/>
    <mergeCell ref="K175:L175"/>
    <mergeCell ref="M175:N175"/>
    <mergeCell ref="K176:L176"/>
    <mergeCell ref="M176:N176"/>
    <mergeCell ref="K177:L177"/>
    <mergeCell ref="M177:N177"/>
    <mergeCell ref="K178:L178"/>
    <mergeCell ref="M178:N178"/>
    <mergeCell ref="K179:L179"/>
    <mergeCell ref="M179:N179"/>
    <mergeCell ref="K180:L180"/>
    <mergeCell ref="M180:N180"/>
    <mergeCell ref="K169:L169"/>
    <mergeCell ref="M169:N169"/>
    <mergeCell ref="K158:L158"/>
    <mergeCell ref="M158:N158"/>
    <mergeCell ref="K159:L159"/>
    <mergeCell ref="M159:N159"/>
    <mergeCell ref="K160:L160"/>
    <mergeCell ref="M160:N160"/>
    <mergeCell ref="K161:L161"/>
    <mergeCell ref="M161:N161"/>
    <mergeCell ref="K162:L162"/>
    <mergeCell ref="M162:N162"/>
    <mergeCell ref="K163:L163"/>
    <mergeCell ref="M163:N163"/>
    <mergeCell ref="K164:L164"/>
    <mergeCell ref="M164:N164"/>
    <mergeCell ref="K165:L165"/>
    <mergeCell ref="M165:N165"/>
    <mergeCell ref="K166:L166"/>
    <mergeCell ref="M166:N166"/>
    <mergeCell ref="K167:L167"/>
    <mergeCell ref="M167:N167"/>
    <mergeCell ref="K168:L168"/>
    <mergeCell ref="M168:N168"/>
    <mergeCell ref="K157:L157"/>
    <mergeCell ref="M157:N157"/>
    <mergeCell ref="K146:L146"/>
    <mergeCell ref="M146:N146"/>
    <mergeCell ref="K147:L147"/>
    <mergeCell ref="M147:N147"/>
    <mergeCell ref="K148:L148"/>
    <mergeCell ref="M148:N148"/>
    <mergeCell ref="K149:L149"/>
    <mergeCell ref="M149:N149"/>
    <mergeCell ref="K150:L150"/>
    <mergeCell ref="M150:N150"/>
    <mergeCell ref="K151:L151"/>
    <mergeCell ref="M151:N151"/>
    <mergeCell ref="K152:L152"/>
    <mergeCell ref="M152:N152"/>
    <mergeCell ref="K153:L153"/>
    <mergeCell ref="M153:N153"/>
    <mergeCell ref="K154:L154"/>
    <mergeCell ref="M154:N154"/>
    <mergeCell ref="K155:L155"/>
    <mergeCell ref="M155:N155"/>
    <mergeCell ref="K156:L156"/>
    <mergeCell ref="M156:N156"/>
    <mergeCell ref="K145:L145"/>
    <mergeCell ref="M145:N145"/>
    <mergeCell ref="K134:L134"/>
    <mergeCell ref="M134:N134"/>
    <mergeCell ref="K135:L135"/>
    <mergeCell ref="M135:N135"/>
    <mergeCell ref="K136:L136"/>
    <mergeCell ref="M136:N136"/>
    <mergeCell ref="K137:L137"/>
    <mergeCell ref="M137:N137"/>
    <mergeCell ref="K138:L138"/>
    <mergeCell ref="M138:N138"/>
    <mergeCell ref="K139:L139"/>
    <mergeCell ref="M139:N139"/>
    <mergeCell ref="K140:L140"/>
    <mergeCell ref="M140:N140"/>
    <mergeCell ref="K141:L141"/>
    <mergeCell ref="M141:N141"/>
    <mergeCell ref="K142:L142"/>
    <mergeCell ref="M142:N142"/>
    <mergeCell ref="K143:L143"/>
    <mergeCell ref="M143:N143"/>
    <mergeCell ref="K144:L144"/>
    <mergeCell ref="M144:N144"/>
    <mergeCell ref="K133:L133"/>
    <mergeCell ref="M133:N133"/>
    <mergeCell ref="K122:L122"/>
    <mergeCell ref="M122:N122"/>
    <mergeCell ref="K123:L123"/>
    <mergeCell ref="M123:N123"/>
    <mergeCell ref="K124:L124"/>
    <mergeCell ref="M124:N124"/>
    <mergeCell ref="K125:L125"/>
    <mergeCell ref="M125:N125"/>
    <mergeCell ref="K126:L126"/>
    <mergeCell ref="M126:N126"/>
    <mergeCell ref="K127:L127"/>
    <mergeCell ref="M127:N127"/>
    <mergeCell ref="K128:L128"/>
    <mergeCell ref="M128:N128"/>
    <mergeCell ref="K129:L129"/>
    <mergeCell ref="M129:N129"/>
    <mergeCell ref="K130:L130"/>
    <mergeCell ref="M130:N130"/>
    <mergeCell ref="K131:L131"/>
    <mergeCell ref="M131:N131"/>
    <mergeCell ref="K132:L132"/>
    <mergeCell ref="M132:N132"/>
    <mergeCell ref="K121:L121"/>
    <mergeCell ref="M121:N121"/>
    <mergeCell ref="K110:L110"/>
    <mergeCell ref="M110:N110"/>
    <mergeCell ref="K111:L111"/>
    <mergeCell ref="M111:N111"/>
    <mergeCell ref="K112:L112"/>
    <mergeCell ref="M112:N112"/>
    <mergeCell ref="K113:L113"/>
    <mergeCell ref="M113:N113"/>
    <mergeCell ref="K114:L114"/>
    <mergeCell ref="M114:N114"/>
    <mergeCell ref="K115:L115"/>
    <mergeCell ref="M115:N115"/>
    <mergeCell ref="K116:L116"/>
    <mergeCell ref="M116:N116"/>
    <mergeCell ref="K117:L117"/>
    <mergeCell ref="M117:N117"/>
    <mergeCell ref="K118:L118"/>
    <mergeCell ref="M118:N118"/>
    <mergeCell ref="K119:L119"/>
    <mergeCell ref="M119:N119"/>
    <mergeCell ref="K120:L120"/>
    <mergeCell ref="M120:N120"/>
    <mergeCell ref="K109:L109"/>
    <mergeCell ref="M109:N109"/>
    <mergeCell ref="K98:L98"/>
    <mergeCell ref="M98:N98"/>
    <mergeCell ref="K99:L99"/>
    <mergeCell ref="M99:N99"/>
    <mergeCell ref="K100:L100"/>
    <mergeCell ref="M100:N100"/>
    <mergeCell ref="K101:L101"/>
    <mergeCell ref="M101:N101"/>
    <mergeCell ref="K102:L102"/>
    <mergeCell ref="M102:N102"/>
    <mergeCell ref="K103:L103"/>
    <mergeCell ref="M103:N103"/>
    <mergeCell ref="K104:L104"/>
    <mergeCell ref="M104:N104"/>
    <mergeCell ref="K105:L105"/>
    <mergeCell ref="M105:N105"/>
    <mergeCell ref="K106:L106"/>
    <mergeCell ref="M106:N106"/>
    <mergeCell ref="K107:L107"/>
    <mergeCell ref="M107:N107"/>
    <mergeCell ref="K108:L108"/>
    <mergeCell ref="M108:N108"/>
    <mergeCell ref="K96:L96"/>
    <mergeCell ref="M96:N96"/>
    <mergeCell ref="K97:L97"/>
    <mergeCell ref="M97:N97"/>
    <mergeCell ref="C89:D89"/>
    <mergeCell ref="K89:L89"/>
    <mergeCell ref="M89:N89"/>
    <mergeCell ref="C90:D90"/>
    <mergeCell ref="K90:L90"/>
    <mergeCell ref="M90:N90"/>
    <mergeCell ref="C91:D91"/>
    <mergeCell ref="K91:L91"/>
    <mergeCell ref="M91:N91"/>
    <mergeCell ref="C92:D92"/>
    <mergeCell ref="K92:L92"/>
    <mergeCell ref="M92:N92"/>
    <mergeCell ref="C93:D93"/>
    <mergeCell ref="K93:L93"/>
    <mergeCell ref="M93:N93"/>
    <mergeCell ref="C94:D94"/>
    <mergeCell ref="K94:L94"/>
    <mergeCell ref="M94:N94"/>
    <mergeCell ref="C95:D95"/>
    <mergeCell ref="K95:L95"/>
    <mergeCell ref="M95:N95"/>
    <mergeCell ref="K88:L88"/>
    <mergeCell ref="M88:N88"/>
    <mergeCell ref="C81:D81"/>
    <mergeCell ref="K81:L81"/>
    <mergeCell ref="M81:N81"/>
    <mergeCell ref="C82:D82"/>
    <mergeCell ref="K82:L82"/>
    <mergeCell ref="M82:N82"/>
    <mergeCell ref="C83:D83"/>
    <mergeCell ref="K83:L83"/>
    <mergeCell ref="M83:N83"/>
    <mergeCell ref="C84:D84"/>
    <mergeCell ref="K84:L84"/>
    <mergeCell ref="M84:N84"/>
    <mergeCell ref="C85:D85"/>
    <mergeCell ref="K85:L85"/>
    <mergeCell ref="M85:N85"/>
    <mergeCell ref="C86:D86"/>
    <mergeCell ref="K86:L86"/>
    <mergeCell ref="M86:N86"/>
    <mergeCell ref="C87:D87"/>
    <mergeCell ref="K87:L87"/>
    <mergeCell ref="M87:N87"/>
    <mergeCell ref="K80:L80"/>
    <mergeCell ref="M80:N80"/>
    <mergeCell ref="C73:D73"/>
    <mergeCell ref="K73:L73"/>
    <mergeCell ref="M73:N73"/>
    <mergeCell ref="C74:D74"/>
    <mergeCell ref="K74:L74"/>
    <mergeCell ref="M74:N74"/>
    <mergeCell ref="C75:D75"/>
    <mergeCell ref="K75:L75"/>
    <mergeCell ref="M75:N75"/>
    <mergeCell ref="C76:D76"/>
    <mergeCell ref="K76:L76"/>
    <mergeCell ref="M76:N76"/>
    <mergeCell ref="C77:D77"/>
    <mergeCell ref="K77:L77"/>
    <mergeCell ref="M77:N77"/>
    <mergeCell ref="C78:D78"/>
    <mergeCell ref="K78:L78"/>
    <mergeCell ref="M78:N78"/>
    <mergeCell ref="C79:D79"/>
    <mergeCell ref="K79:L79"/>
    <mergeCell ref="M79:N79"/>
    <mergeCell ref="K72:L72"/>
    <mergeCell ref="M72:N72"/>
    <mergeCell ref="C65:D65"/>
    <mergeCell ref="K65:L65"/>
    <mergeCell ref="M65:N65"/>
    <mergeCell ref="C66:D66"/>
    <mergeCell ref="K66:L66"/>
    <mergeCell ref="M66:N66"/>
    <mergeCell ref="C67:D67"/>
    <mergeCell ref="K67:L67"/>
    <mergeCell ref="M67:N67"/>
    <mergeCell ref="C68:D68"/>
    <mergeCell ref="K68:L68"/>
    <mergeCell ref="M68:N68"/>
    <mergeCell ref="C69:D69"/>
    <mergeCell ref="K69:L69"/>
    <mergeCell ref="M69:N69"/>
    <mergeCell ref="C70:D70"/>
    <mergeCell ref="K70:L70"/>
    <mergeCell ref="M70:N70"/>
    <mergeCell ref="C71:D71"/>
    <mergeCell ref="K71:L71"/>
    <mergeCell ref="M71:N71"/>
    <mergeCell ref="K64:L64"/>
    <mergeCell ref="M64:N64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52:L52"/>
    <mergeCell ref="M52:N52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40:L40"/>
    <mergeCell ref="M40:N40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27:L27"/>
    <mergeCell ref="M27:N27"/>
    <mergeCell ref="K28:L28"/>
    <mergeCell ref="M28:N28"/>
    <mergeCell ref="C19:D19"/>
    <mergeCell ref="K19:L19"/>
    <mergeCell ref="M19:N19"/>
    <mergeCell ref="C20:D20"/>
    <mergeCell ref="K20:L20"/>
    <mergeCell ref="M20:N20"/>
    <mergeCell ref="C21:D21"/>
    <mergeCell ref="K21:L21"/>
    <mergeCell ref="M21:N21"/>
    <mergeCell ref="C22:D22"/>
    <mergeCell ref="K22:L22"/>
    <mergeCell ref="M22:N22"/>
    <mergeCell ref="C23:D23"/>
    <mergeCell ref="K23:L23"/>
    <mergeCell ref="M23:N23"/>
    <mergeCell ref="K24:L24"/>
    <mergeCell ref="M24:N24"/>
    <mergeCell ref="K25:L25"/>
    <mergeCell ref="M25:N25"/>
    <mergeCell ref="K26:L26"/>
    <mergeCell ref="M26:N26"/>
    <mergeCell ref="C11:D12"/>
    <mergeCell ref="E11:E12"/>
    <mergeCell ref="F11:F12"/>
    <mergeCell ref="G11:G12"/>
    <mergeCell ref="H11:H12"/>
    <mergeCell ref="I11:I12"/>
    <mergeCell ref="J11:J12"/>
    <mergeCell ref="K11:N11"/>
    <mergeCell ref="P7:Q7"/>
    <mergeCell ref="P8:Q8"/>
    <mergeCell ref="B8:F8"/>
    <mergeCell ref="B7:F7"/>
    <mergeCell ref="C18:D18"/>
    <mergeCell ref="K18:L18"/>
    <mergeCell ref="M18:N18"/>
    <mergeCell ref="C15:D15"/>
    <mergeCell ref="K15:L15"/>
    <mergeCell ref="M15:N15"/>
    <mergeCell ref="C16:D16"/>
    <mergeCell ref="K16:L16"/>
    <mergeCell ref="M16:N16"/>
    <mergeCell ref="C17:D17"/>
    <mergeCell ref="K17:L17"/>
    <mergeCell ref="M17:N17"/>
    <mergeCell ref="O11:O12"/>
    <mergeCell ref="P11:P12"/>
    <mergeCell ref="G7:N7"/>
    <mergeCell ref="G8:N8"/>
    <mergeCell ref="B6:N6"/>
    <mergeCell ref="C269:D269"/>
    <mergeCell ref="K269:L269"/>
    <mergeCell ref="M269:N269"/>
    <mergeCell ref="C270:D270"/>
    <mergeCell ref="K270:L270"/>
    <mergeCell ref="M270:N270"/>
    <mergeCell ref="M200:N200"/>
    <mergeCell ref="C201:D201"/>
    <mergeCell ref="K201:L201"/>
    <mergeCell ref="M201:N201"/>
    <mergeCell ref="C205:D205"/>
    <mergeCell ref="K205:L205"/>
    <mergeCell ref="M205:N205"/>
    <mergeCell ref="C206:D206"/>
    <mergeCell ref="K206:L206"/>
    <mergeCell ref="M206:N206"/>
    <mergeCell ref="C207:D207"/>
    <mergeCell ref="K207:L207"/>
    <mergeCell ref="M207:N207"/>
    <mergeCell ref="C13:D13"/>
    <mergeCell ref="K13:L13"/>
    <mergeCell ref="M13:N13"/>
    <mergeCell ref="C14:D14"/>
    <mergeCell ref="K14:L14"/>
    <mergeCell ref="M14:N14"/>
    <mergeCell ref="B10:D10"/>
    <mergeCell ref="E10:Q10"/>
    <mergeCell ref="Q11:Q12"/>
    <mergeCell ref="K12:L12"/>
    <mergeCell ref="M12:N12"/>
    <mergeCell ref="B11:B12"/>
    <mergeCell ref="K276:L276"/>
    <mergeCell ref="M276:N276"/>
    <mergeCell ref="K277:L277"/>
    <mergeCell ref="M277:N277"/>
    <mergeCell ref="C272:D272"/>
    <mergeCell ref="K272:L272"/>
    <mergeCell ref="M272:N272"/>
    <mergeCell ref="C273:D273"/>
    <mergeCell ref="K273:L273"/>
    <mergeCell ref="M273:N273"/>
    <mergeCell ref="C274:D274"/>
    <mergeCell ref="K274:L274"/>
    <mergeCell ref="M274:N274"/>
    <mergeCell ref="C281:D281"/>
    <mergeCell ref="K281:L281"/>
    <mergeCell ref="M281:N281"/>
    <mergeCell ref="C282:D282"/>
    <mergeCell ref="K282:L282"/>
    <mergeCell ref="M282:N282"/>
    <mergeCell ref="K283:L283"/>
    <mergeCell ref="M283:N283"/>
    <mergeCell ref="C278:D278"/>
    <mergeCell ref="K278:L278"/>
    <mergeCell ref="M278:N278"/>
    <mergeCell ref="C279:D279"/>
    <mergeCell ref="K279:L279"/>
    <mergeCell ref="M279:N279"/>
    <mergeCell ref="C280:D280"/>
    <mergeCell ref="K280:L280"/>
    <mergeCell ref="M280:N280"/>
    <mergeCell ref="C287:D287"/>
    <mergeCell ref="K287:L287"/>
    <mergeCell ref="M287:N287"/>
    <mergeCell ref="C288:D288"/>
    <mergeCell ref="K288:L288"/>
    <mergeCell ref="M288:N288"/>
    <mergeCell ref="K289:L289"/>
    <mergeCell ref="M289:N289"/>
    <mergeCell ref="C284:D284"/>
    <mergeCell ref="K284:L284"/>
    <mergeCell ref="M284:N284"/>
    <mergeCell ref="C285:D285"/>
    <mergeCell ref="K285:L285"/>
    <mergeCell ref="M285:N285"/>
    <mergeCell ref="C286:D286"/>
    <mergeCell ref="K286:L286"/>
    <mergeCell ref="M286:N286"/>
    <mergeCell ref="C293:D293"/>
    <mergeCell ref="K293:L293"/>
    <mergeCell ref="M293:N293"/>
    <mergeCell ref="C294:D294"/>
    <mergeCell ref="K294:L294"/>
    <mergeCell ref="M294:N294"/>
    <mergeCell ref="K295:L295"/>
    <mergeCell ref="M295:N295"/>
    <mergeCell ref="C290:D290"/>
    <mergeCell ref="K290:L290"/>
    <mergeCell ref="M290:N290"/>
    <mergeCell ref="C291:D291"/>
    <mergeCell ref="K291:L291"/>
    <mergeCell ref="M291:N291"/>
    <mergeCell ref="C292:D292"/>
    <mergeCell ref="K292:L292"/>
    <mergeCell ref="M292:N292"/>
    <mergeCell ref="C299:D299"/>
    <mergeCell ref="K299:L299"/>
    <mergeCell ref="M299:N299"/>
    <mergeCell ref="C300:D300"/>
    <mergeCell ref="K300:L300"/>
    <mergeCell ref="M300:N300"/>
    <mergeCell ref="K301:L301"/>
    <mergeCell ref="M301:N301"/>
    <mergeCell ref="C296:D296"/>
    <mergeCell ref="K296:L296"/>
    <mergeCell ref="M296:N296"/>
    <mergeCell ref="C297:D297"/>
    <mergeCell ref="K297:L297"/>
    <mergeCell ref="M297:N297"/>
    <mergeCell ref="C298:D298"/>
    <mergeCell ref="K298:L298"/>
    <mergeCell ref="M298:N298"/>
    <mergeCell ref="C305:D305"/>
    <mergeCell ref="K305:L305"/>
    <mergeCell ref="M305:N305"/>
    <mergeCell ref="C306:D306"/>
    <mergeCell ref="K306:L306"/>
    <mergeCell ref="M306:N306"/>
    <mergeCell ref="K307:L307"/>
    <mergeCell ref="M307:N307"/>
    <mergeCell ref="C302:D302"/>
    <mergeCell ref="K302:L302"/>
    <mergeCell ref="M302:N302"/>
    <mergeCell ref="C303:D303"/>
    <mergeCell ref="K303:L303"/>
    <mergeCell ref="M303:N303"/>
    <mergeCell ref="C304:D304"/>
    <mergeCell ref="K304:L304"/>
    <mergeCell ref="M304:N304"/>
    <mergeCell ref="C311:D311"/>
    <mergeCell ref="K311:L311"/>
    <mergeCell ref="M311:N311"/>
    <mergeCell ref="C312:D312"/>
    <mergeCell ref="K312:L312"/>
    <mergeCell ref="M312:N312"/>
    <mergeCell ref="C313:D313"/>
    <mergeCell ref="K313:L313"/>
    <mergeCell ref="M313:N313"/>
    <mergeCell ref="C308:D308"/>
    <mergeCell ref="K308:L308"/>
    <mergeCell ref="M308:N308"/>
    <mergeCell ref="C309:D309"/>
    <mergeCell ref="K309:L309"/>
    <mergeCell ref="M309:N309"/>
    <mergeCell ref="C310:D310"/>
    <mergeCell ref="K310:L310"/>
    <mergeCell ref="M310:N310"/>
    <mergeCell ref="C317:D317"/>
    <mergeCell ref="K317:L317"/>
    <mergeCell ref="M317:N317"/>
    <mergeCell ref="C318:D318"/>
    <mergeCell ref="K318:L318"/>
    <mergeCell ref="M318:N318"/>
    <mergeCell ref="C319:D319"/>
    <mergeCell ref="K319:L319"/>
    <mergeCell ref="M319:N319"/>
    <mergeCell ref="C314:D314"/>
    <mergeCell ref="K314:L314"/>
    <mergeCell ref="M314:N314"/>
    <mergeCell ref="C315:D315"/>
    <mergeCell ref="K315:L315"/>
    <mergeCell ref="M315:N315"/>
    <mergeCell ref="C316:D316"/>
    <mergeCell ref="K316:L316"/>
    <mergeCell ref="M316:N316"/>
    <mergeCell ref="C323:D323"/>
    <mergeCell ref="K323:L323"/>
    <mergeCell ref="M323:N323"/>
    <mergeCell ref="C324:D324"/>
    <mergeCell ref="K324:L324"/>
    <mergeCell ref="M324:N324"/>
    <mergeCell ref="C325:D325"/>
    <mergeCell ref="K325:L325"/>
    <mergeCell ref="M325:N325"/>
    <mergeCell ref="C320:D320"/>
    <mergeCell ref="K320:L320"/>
    <mergeCell ref="M320:N320"/>
    <mergeCell ref="C321:D321"/>
    <mergeCell ref="K321:L321"/>
    <mergeCell ref="M321:N321"/>
    <mergeCell ref="C322:D322"/>
    <mergeCell ref="K322:L322"/>
    <mergeCell ref="M322:N322"/>
    <mergeCell ref="C329:D329"/>
    <mergeCell ref="K329:L329"/>
    <mergeCell ref="M329:N329"/>
    <mergeCell ref="C330:D330"/>
    <mergeCell ref="K330:L330"/>
    <mergeCell ref="M330:N330"/>
    <mergeCell ref="C331:D331"/>
    <mergeCell ref="K331:L331"/>
    <mergeCell ref="M331:N331"/>
    <mergeCell ref="C326:D326"/>
    <mergeCell ref="K326:L326"/>
    <mergeCell ref="M326:N326"/>
    <mergeCell ref="C327:D327"/>
    <mergeCell ref="K327:L327"/>
    <mergeCell ref="M327:N327"/>
    <mergeCell ref="C328:D328"/>
    <mergeCell ref="K328:L328"/>
    <mergeCell ref="M328:N328"/>
    <mergeCell ref="C335:D335"/>
    <mergeCell ref="K335:L335"/>
    <mergeCell ref="M335:N335"/>
    <mergeCell ref="C336:D336"/>
    <mergeCell ref="K336:L336"/>
    <mergeCell ref="M336:N336"/>
    <mergeCell ref="C337:D337"/>
    <mergeCell ref="K337:L337"/>
    <mergeCell ref="M337:N337"/>
    <mergeCell ref="C332:D332"/>
    <mergeCell ref="K332:L332"/>
    <mergeCell ref="M332:N332"/>
    <mergeCell ref="C333:D333"/>
    <mergeCell ref="K333:L333"/>
    <mergeCell ref="M333:N333"/>
    <mergeCell ref="C334:D334"/>
    <mergeCell ref="K334:L334"/>
    <mergeCell ref="M334:N334"/>
    <mergeCell ref="C341:D341"/>
    <mergeCell ref="K341:L341"/>
    <mergeCell ref="M341:N341"/>
    <mergeCell ref="C342:D342"/>
    <mergeCell ref="K342:L342"/>
    <mergeCell ref="M342:N342"/>
    <mergeCell ref="C343:D343"/>
    <mergeCell ref="K343:L343"/>
    <mergeCell ref="M343:N343"/>
    <mergeCell ref="C338:D338"/>
    <mergeCell ref="K338:L338"/>
    <mergeCell ref="M338:N338"/>
    <mergeCell ref="C339:D339"/>
    <mergeCell ref="K339:L339"/>
    <mergeCell ref="M339:N339"/>
    <mergeCell ref="C340:D340"/>
    <mergeCell ref="K340:L340"/>
    <mergeCell ref="M340:N340"/>
    <mergeCell ref="C263:D263"/>
    <mergeCell ref="K263:L263"/>
    <mergeCell ref="M263:N263"/>
    <mergeCell ref="C195:D195"/>
    <mergeCell ref="K195:L195"/>
    <mergeCell ref="M195:N195"/>
    <mergeCell ref="C196:D196"/>
    <mergeCell ref="K196:L196"/>
    <mergeCell ref="M196:N196"/>
    <mergeCell ref="C197:D197"/>
    <mergeCell ref="K197:L197"/>
    <mergeCell ref="M197:N197"/>
    <mergeCell ref="C198:D198"/>
    <mergeCell ref="K198:L198"/>
    <mergeCell ref="M198:N198"/>
    <mergeCell ref="C199:D199"/>
    <mergeCell ref="K199:L199"/>
    <mergeCell ref="M199:N199"/>
    <mergeCell ref="C200:D200"/>
    <mergeCell ref="K200:L200"/>
    <mergeCell ref="C202:D202"/>
    <mergeCell ref="K202:L202"/>
    <mergeCell ref="M202:N202"/>
    <mergeCell ref="C203:D203"/>
    <mergeCell ref="K203:L203"/>
    <mergeCell ref="M203:N203"/>
    <mergeCell ref="C204:D204"/>
    <mergeCell ref="K204:L204"/>
    <mergeCell ref="M204:N204"/>
    <mergeCell ref="C211:D211"/>
    <mergeCell ref="K211:L211"/>
    <mergeCell ref="M211:N211"/>
    <mergeCell ref="C212:D212"/>
    <mergeCell ref="K212:L212"/>
    <mergeCell ref="M212:N212"/>
    <mergeCell ref="C213:D213"/>
    <mergeCell ref="K213:L213"/>
    <mergeCell ref="M213:N213"/>
    <mergeCell ref="C208:D208"/>
    <mergeCell ref="K208:L208"/>
    <mergeCell ref="M208:N208"/>
    <mergeCell ref="C209:D209"/>
    <mergeCell ref="K209:L209"/>
    <mergeCell ref="M209:N209"/>
    <mergeCell ref="C210:D210"/>
    <mergeCell ref="K210:L210"/>
    <mergeCell ref="M210:N210"/>
    <mergeCell ref="C217:D217"/>
    <mergeCell ref="K217:L217"/>
    <mergeCell ref="M217:N217"/>
    <mergeCell ref="C218:D218"/>
    <mergeCell ref="K218:L218"/>
    <mergeCell ref="M218:N218"/>
    <mergeCell ref="C219:D219"/>
    <mergeCell ref="K219:L219"/>
    <mergeCell ref="M219:N219"/>
    <mergeCell ref="C214:D214"/>
    <mergeCell ref="K214:L214"/>
    <mergeCell ref="M214:N214"/>
    <mergeCell ref="C215:D215"/>
    <mergeCell ref="K215:L215"/>
    <mergeCell ref="M215:N215"/>
    <mergeCell ref="C216:D216"/>
    <mergeCell ref="K216:L216"/>
    <mergeCell ref="M216:N216"/>
    <mergeCell ref="C223:D223"/>
    <mergeCell ref="K223:L223"/>
    <mergeCell ref="M223:N223"/>
    <mergeCell ref="C224:D224"/>
    <mergeCell ref="K224:L224"/>
    <mergeCell ref="M224:N224"/>
    <mergeCell ref="C225:D225"/>
    <mergeCell ref="K225:L225"/>
    <mergeCell ref="M225:N225"/>
    <mergeCell ref="C220:D220"/>
    <mergeCell ref="K220:L220"/>
    <mergeCell ref="M220:N220"/>
    <mergeCell ref="C221:D221"/>
    <mergeCell ref="K221:L221"/>
    <mergeCell ref="M221:N221"/>
    <mergeCell ref="C222:D222"/>
    <mergeCell ref="K222:L222"/>
    <mergeCell ref="M222:N222"/>
    <mergeCell ref="C229:D229"/>
    <mergeCell ref="K229:L229"/>
    <mergeCell ref="M229:N229"/>
    <mergeCell ref="C230:D230"/>
    <mergeCell ref="K230:L230"/>
    <mergeCell ref="M230:N230"/>
    <mergeCell ref="C231:D231"/>
    <mergeCell ref="K231:L231"/>
    <mergeCell ref="M231:N231"/>
    <mergeCell ref="C226:D226"/>
    <mergeCell ref="K226:L226"/>
    <mergeCell ref="M226:N226"/>
    <mergeCell ref="C227:D227"/>
    <mergeCell ref="K227:L227"/>
    <mergeCell ref="M227:N227"/>
    <mergeCell ref="C228:D228"/>
    <mergeCell ref="K228:L228"/>
    <mergeCell ref="M228:N228"/>
    <mergeCell ref="C235:D235"/>
    <mergeCell ref="K235:L235"/>
    <mergeCell ref="M235:N235"/>
    <mergeCell ref="C236:D236"/>
    <mergeCell ref="K236:L236"/>
    <mergeCell ref="M236:N236"/>
    <mergeCell ref="C237:D237"/>
    <mergeCell ref="K237:L237"/>
    <mergeCell ref="M237:N237"/>
    <mergeCell ref="C232:D232"/>
    <mergeCell ref="K232:L232"/>
    <mergeCell ref="M232:N232"/>
    <mergeCell ref="C233:D233"/>
    <mergeCell ref="K233:L233"/>
    <mergeCell ref="M233:N233"/>
    <mergeCell ref="C234:D234"/>
    <mergeCell ref="K234:L234"/>
    <mergeCell ref="M234:N234"/>
    <mergeCell ref="C241:D241"/>
    <mergeCell ref="K241:L241"/>
    <mergeCell ref="M241:N241"/>
    <mergeCell ref="C242:D242"/>
    <mergeCell ref="K242:L242"/>
    <mergeCell ref="M242:N242"/>
    <mergeCell ref="C243:D243"/>
    <mergeCell ref="K243:L243"/>
    <mergeCell ref="M243:N243"/>
    <mergeCell ref="C238:D238"/>
    <mergeCell ref="K238:L238"/>
    <mergeCell ref="M238:N238"/>
    <mergeCell ref="C239:D239"/>
    <mergeCell ref="K239:L239"/>
    <mergeCell ref="M239:N239"/>
    <mergeCell ref="C240:D240"/>
    <mergeCell ref="K240:L240"/>
    <mergeCell ref="M240:N240"/>
    <mergeCell ref="C247:D247"/>
    <mergeCell ref="K247:L247"/>
    <mergeCell ref="M247:N247"/>
    <mergeCell ref="C248:D248"/>
    <mergeCell ref="K248:L248"/>
    <mergeCell ref="M248:N248"/>
    <mergeCell ref="C249:D249"/>
    <mergeCell ref="K249:L249"/>
    <mergeCell ref="M249:N249"/>
    <mergeCell ref="C244:D244"/>
    <mergeCell ref="K244:L244"/>
    <mergeCell ref="M244:N244"/>
    <mergeCell ref="C245:D245"/>
    <mergeCell ref="K245:L245"/>
    <mergeCell ref="M245:N245"/>
    <mergeCell ref="C246:D246"/>
    <mergeCell ref="K246:L246"/>
    <mergeCell ref="M246:N246"/>
    <mergeCell ref="C253:D253"/>
    <mergeCell ref="K253:L253"/>
    <mergeCell ref="M253:N253"/>
    <mergeCell ref="C254:D254"/>
    <mergeCell ref="K254:L254"/>
    <mergeCell ref="M254:N254"/>
    <mergeCell ref="C255:D255"/>
    <mergeCell ref="K255:L255"/>
    <mergeCell ref="M255:N255"/>
    <mergeCell ref="C250:D250"/>
    <mergeCell ref="K250:L250"/>
    <mergeCell ref="M250:N250"/>
    <mergeCell ref="C251:D251"/>
    <mergeCell ref="K251:L251"/>
    <mergeCell ref="M251:N251"/>
    <mergeCell ref="C252:D252"/>
    <mergeCell ref="K252:L252"/>
    <mergeCell ref="M252:N252"/>
    <mergeCell ref="C262:D262"/>
    <mergeCell ref="K262:L262"/>
    <mergeCell ref="M262:N262"/>
    <mergeCell ref="C259:D259"/>
    <mergeCell ref="K259:L259"/>
    <mergeCell ref="M259:N259"/>
    <mergeCell ref="C260:D260"/>
    <mergeCell ref="K260:L260"/>
    <mergeCell ref="M260:N260"/>
    <mergeCell ref="C261:D261"/>
    <mergeCell ref="K261:L261"/>
    <mergeCell ref="M261:N261"/>
    <mergeCell ref="C256:D256"/>
    <mergeCell ref="K256:L256"/>
    <mergeCell ref="M256:N256"/>
    <mergeCell ref="C257:D257"/>
    <mergeCell ref="K257:L257"/>
    <mergeCell ref="M257:N257"/>
    <mergeCell ref="C258:D258"/>
    <mergeCell ref="K258:L258"/>
    <mergeCell ref="M258:N258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3:D433"/>
    <mergeCell ref="C431:D431"/>
    <mergeCell ref="C432:D432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34:D434"/>
    <mergeCell ref="C435:D435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D520:H520"/>
    <mergeCell ref="D519:H519"/>
    <mergeCell ref="B2:F5"/>
    <mergeCell ref="G2:O3"/>
    <mergeCell ref="G4:O4"/>
    <mergeCell ref="G5:O5"/>
    <mergeCell ref="O513:P513"/>
    <mergeCell ref="O514:P514"/>
    <mergeCell ref="O515:P515"/>
    <mergeCell ref="O516:P516"/>
    <mergeCell ref="B513:N513"/>
    <mergeCell ref="C484:D484"/>
    <mergeCell ref="C502:D502"/>
    <mergeCell ref="C503:D503"/>
    <mergeCell ref="C504:D50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</mergeCells>
  <dataValidations count="3">
    <dataValidation type="list" allowBlank="1" showInputMessage="1" showErrorMessage="1" sqref="Q13:Q512" xr:uid="{00000000-0002-0000-0600-000000000000}">
      <formula1>$S$13:$S$15</formula1>
    </dataValidation>
    <dataValidation type="whole" operator="equal" allowBlank="1" showInputMessage="1" showErrorMessage="1" sqref="G13:G512" xr:uid="{00000000-0002-0000-0600-000001000000}">
      <formula1>1</formula1>
    </dataValidation>
    <dataValidation type="textLength" operator="equal" allowBlank="1" showInputMessage="1" showErrorMessage="1" error="El número de cédula es incorrecto" prompt="Ingrese solo 10 números" sqref="P13:P512" xr:uid="{00000000-0002-0000-0600-000002000000}">
      <formula1>10</formula1>
    </dataValidation>
  </dataValidations>
  <pageMargins left="0.25" right="0.25" top="0.75" bottom="0.75" header="0.3" footer="0.3"/>
  <pageSetup paperSize="206" scale="42" orientation="landscape" r:id="rId1"/>
  <rowBreaks count="1" manualBreakCount="1">
    <brk id="18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3000000}">
          <x14:formula1>
            <xm:f>'\\10.10.107.29\1701 resoluciones-años\[INSTRUMENTOS-TÉCNICOS-PLANIFICACIÓN-DEL-TH-AÑO-2019-o.xlsx]Datos'!#REF!</xm:f>
          </x14:formula1>
          <xm:sqref>R7</xm:sqref>
        </x14:dataValidation>
        <x14:dataValidation type="list" allowBlank="1" showInputMessage="1" showErrorMessage="1" xr:uid="{00000000-0002-0000-0600-000004000000}">
          <x14:formula1>
            <xm:f>Datos!$G$2:$G$11</xm:f>
          </x14:formula1>
          <xm:sqref>P7:Q7</xm:sqref>
        </x14:dataValidation>
        <x14:dataValidation type="list" allowBlank="1" showInputMessage="1" showErrorMessage="1" xr:uid="{00000000-0002-0000-0600-000005000000}">
          <x14:formula1>
            <xm:f>Datos!$H$2:$H$9</xm:f>
          </x14:formula1>
          <xm:sqref>G5:O5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1:XFC632"/>
  <sheetViews>
    <sheetView view="pageBreakPreview" zoomScaleNormal="90" zoomScaleSheetLayoutView="100" workbookViewId="0">
      <selection activeCell="F7" sqref="F7:L7"/>
    </sheetView>
  </sheetViews>
  <sheetFormatPr baseColWidth="10" defaultColWidth="0" defaultRowHeight="13.5" x14ac:dyDescent="0.25"/>
  <cols>
    <col min="1" max="1" width="1.5703125" style="4" customWidth="1"/>
    <col min="2" max="2" width="4.28515625" style="202" customWidth="1"/>
    <col min="3" max="3" width="12.85546875" style="202" customWidth="1"/>
    <col min="4" max="4" width="14.42578125" style="202" customWidth="1"/>
    <col min="5" max="5" width="16.28515625" style="202" customWidth="1"/>
    <col min="6" max="6" width="21.42578125" style="194" customWidth="1"/>
    <col min="7" max="7" width="16.85546875" style="194" customWidth="1"/>
    <col min="8" max="9" width="12.85546875" style="194" customWidth="1"/>
    <col min="10" max="10" width="4.28515625" style="147" customWidth="1"/>
    <col min="11" max="12" width="12.85546875" style="147" customWidth="1"/>
    <col min="13" max="13" width="17.7109375" style="147" customWidth="1"/>
    <col min="14" max="14" width="26" style="147" customWidth="1"/>
    <col min="15" max="15" width="16.85546875" style="4" customWidth="1"/>
    <col min="16" max="16" width="13" style="140" customWidth="1"/>
    <col min="17" max="17" width="11.42578125" style="140" customWidth="1"/>
    <col min="18" max="18" width="31" style="140" customWidth="1"/>
    <col min="19" max="19" width="3.42578125" style="4" hidden="1" customWidth="1"/>
    <col min="20" max="20" width="25.5703125" style="4" hidden="1" customWidth="1"/>
    <col min="21" max="239" width="11.42578125" style="4" hidden="1" customWidth="1"/>
    <col min="240" max="240" width="2.28515625" style="4" hidden="1" customWidth="1"/>
    <col min="241" max="241" width="3.140625" style="4" hidden="1" customWidth="1"/>
    <col min="242" max="242" width="29.7109375" style="4" hidden="1" customWidth="1"/>
    <col min="243" max="243" width="7" style="4" hidden="1" customWidth="1"/>
    <col min="244" max="244" width="32.85546875" style="4" hidden="1" customWidth="1"/>
    <col min="245" max="245" width="6.5703125" style="4" hidden="1" customWidth="1"/>
    <col min="246" max="253" width="6.28515625" style="4" hidden="1" customWidth="1"/>
    <col min="254" max="254" width="2.28515625" style="4" hidden="1" customWidth="1"/>
    <col min="255" max="495" width="11.42578125" style="4" hidden="1" customWidth="1"/>
    <col min="496" max="496" width="2.28515625" style="4" hidden="1" customWidth="1"/>
    <col min="497" max="497" width="3.140625" style="4" hidden="1" customWidth="1"/>
    <col min="498" max="498" width="29.7109375" style="4" hidden="1" customWidth="1"/>
    <col min="499" max="499" width="7" style="4" hidden="1" customWidth="1"/>
    <col min="500" max="500" width="32.85546875" style="4" hidden="1" customWidth="1"/>
    <col min="501" max="501" width="6.5703125" style="4" hidden="1" customWidth="1"/>
    <col min="502" max="509" width="6.28515625" style="4" hidden="1" customWidth="1"/>
    <col min="510" max="510" width="2.28515625" style="4" hidden="1" customWidth="1"/>
    <col min="511" max="751" width="11.42578125" style="4" hidden="1" customWidth="1"/>
    <col min="752" max="752" width="2.28515625" style="4" hidden="1" customWidth="1"/>
    <col min="753" max="753" width="3.140625" style="4" hidden="1" customWidth="1"/>
    <col min="754" max="754" width="29.7109375" style="4" hidden="1" customWidth="1"/>
    <col min="755" max="755" width="7" style="4" hidden="1" customWidth="1"/>
    <col min="756" max="756" width="32.85546875" style="4" hidden="1" customWidth="1"/>
    <col min="757" max="757" width="6.5703125" style="4" hidden="1" customWidth="1"/>
    <col min="758" max="765" width="6.28515625" style="4" hidden="1" customWidth="1"/>
    <col min="766" max="766" width="2.28515625" style="4" hidden="1" customWidth="1"/>
    <col min="767" max="1007" width="11.42578125" style="4" hidden="1" customWidth="1"/>
    <col min="1008" max="1008" width="2.28515625" style="4" hidden="1" customWidth="1"/>
    <col min="1009" max="1009" width="3.140625" style="4" hidden="1" customWidth="1"/>
    <col min="1010" max="1010" width="29.7109375" style="4" hidden="1" customWidth="1"/>
    <col min="1011" max="1011" width="7" style="4" hidden="1" customWidth="1"/>
    <col min="1012" max="1012" width="32.85546875" style="4" hidden="1" customWidth="1"/>
    <col min="1013" max="1013" width="6.5703125" style="4" hidden="1" customWidth="1"/>
    <col min="1014" max="1021" width="6.28515625" style="4" hidden="1" customWidth="1"/>
    <col min="1022" max="1022" width="2.28515625" style="4" hidden="1" customWidth="1"/>
    <col min="1023" max="1263" width="11.42578125" style="4" hidden="1" customWidth="1"/>
    <col min="1264" max="1264" width="2.28515625" style="4" hidden="1" customWidth="1"/>
    <col min="1265" max="1265" width="3.140625" style="4" hidden="1" customWidth="1"/>
    <col min="1266" max="1266" width="29.7109375" style="4" hidden="1" customWidth="1"/>
    <col min="1267" max="1267" width="7" style="4" hidden="1" customWidth="1"/>
    <col min="1268" max="1268" width="32.85546875" style="4" hidden="1" customWidth="1"/>
    <col min="1269" max="1269" width="6.5703125" style="4" hidden="1" customWidth="1"/>
    <col min="1270" max="1277" width="6.28515625" style="4" hidden="1" customWidth="1"/>
    <col min="1278" max="1278" width="2.28515625" style="4" hidden="1" customWidth="1"/>
    <col min="1279" max="1519" width="11.42578125" style="4" hidden="1" customWidth="1"/>
    <col min="1520" max="1520" width="2.28515625" style="4" hidden="1" customWidth="1"/>
    <col min="1521" max="1521" width="3.140625" style="4" hidden="1" customWidth="1"/>
    <col min="1522" max="1522" width="29.7109375" style="4" hidden="1" customWidth="1"/>
    <col min="1523" max="1523" width="7" style="4" hidden="1" customWidth="1"/>
    <col min="1524" max="1524" width="32.85546875" style="4" hidden="1" customWidth="1"/>
    <col min="1525" max="1525" width="6.5703125" style="4" hidden="1" customWidth="1"/>
    <col min="1526" max="1533" width="6.28515625" style="4" hidden="1" customWidth="1"/>
    <col min="1534" max="1534" width="2.28515625" style="4" hidden="1" customWidth="1"/>
    <col min="1535" max="16383" width="11.42578125" style="4" hidden="1"/>
    <col min="16384" max="16384" width="0.140625" style="4" customWidth="1"/>
  </cols>
  <sheetData>
    <row r="1" spans="1:37" ht="7.5" customHeight="1" x14ac:dyDescent="0.25">
      <c r="A1" s="137"/>
      <c r="B1" s="138"/>
      <c r="C1" s="138"/>
      <c r="D1" s="138"/>
      <c r="E1" s="138"/>
      <c r="F1" s="139"/>
      <c r="G1" s="139"/>
      <c r="H1" s="139"/>
      <c r="I1" s="139"/>
      <c r="J1" s="139"/>
      <c r="K1" s="139"/>
      <c r="L1" s="139"/>
      <c r="M1" s="139"/>
      <c r="N1" s="139"/>
      <c r="O1" s="190"/>
    </row>
    <row r="2" spans="1:37" ht="17.25" customHeight="1" x14ac:dyDescent="0.25">
      <c r="A2" s="141"/>
      <c r="B2" s="553"/>
      <c r="C2" s="553"/>
      <c r="D2" s="553"/>
      <c r="E2" s="553"/>
      <c r="F2" s="553"/>
      <c r="G2" s="554" t="s">
        <v>0</v>
      </c>
      <c r="H2" s="554"/>
      <c r="I2" s="554"/>
      <c r="J2" s="554"/>
      <c r="K2" s="554"/>
      <c r="L2" s="554"/>
      <c r="M2" s="554"/>
      <c r="N2" s="554"/>
      <c r="O2" s="554"/>
      <c r="P2" s="635" t="s">
        <v>64</v>
      </c>
      <c r="Q2" s="635"/>
      <c r="R2" s="422">
        <f>Datos!I2</f>
        <v>44928</v>
      </c>
    </row>
    <row r="3" spans="1:37" ht="17.25" customHeight="1" x14ac:dyDescent="0.25">
      <c r="A3" s="141"/>
      <c r="B3" s="553"/>
      <c r="C3" s="553"/>
      <c r="D3" s="553"/>
      <c r="E3" s="553"/>
      <c r="F3" s="553"/>
      <c r="G3" s="554"/>
      <c r="H3" s="554"/>
      <c r="I3" s="554"/>
      <c r="J3" s="554"/>
      <c r="K3" s="554"/>
      <c r="L3" s="554"/>
      <c r="M3" s="554"/>
      <c r="N3" s="554"/>
      <c r="O3" s="554"/>
      <c r="P3" s="635" t="s">
        <v>62</v>
      </c>
      <c r="Q3" s="635"/>
      <c r="R3" s="365" t="s">
        <v>456</v>
      </c>
    </row>
    <row r="4" spans="1:37" ht="13.5" customHeight="1" x14ac:dyDescent="0.25">
      <c r="A4" s="141"/>
      <c r="B4" s="553"/>
      <c r="C4" s="553"/>
      <c r="D4" s="553"/>
      <c r="E4" s="553"/>
      <c r="F4" s="553"/>
      <c r="G4" s="555" t="str">
        <f>'ÍNDICE 00'!C11</f>
        <v>LISTA DE ASIGNACIONES PARA REVISIÓN A LA CLASIFICACIÓN DE PARTIDAS VACANTES CON PRESUPUESTO</v>
      </c>
      <c r="H4" s="555"/>
      <c r="I4" s="555"/>
      <c r="J4" s="555"/>
      <c r="K4" s="555"/>
      <c r="L4" s="555"/>
      <c r="M4" s="555"/>
      <c r="N4" s="555"/>
      <c r="O4" s="555"/>
      <c r="P4" s="635" t="s">
        <v>65</v>
      </c>
      <c r="Q4" s="635"/>
      <c r="R4" s="367" t="s">
        <v>405</v>
      </c>
    </row>
    <row r="5" spans="1:37" ht="17.25" customHeight="1" x14ac:dyDescent="0.25">
      <c r="A5" s="141"/>
      <c r="B5" s="553"/>
      <c r="C5" s="553"/>
      <c r="D5" s="553"/>
      <c r="E5" s="553"/>
      <c r="F5" s="553"/>
      <c r="G5" s="735" t="s">
        <v>439</v>
      </c>
      <c r="H5" s="735"/>
      <c r="I5" s="735"/>
      <c r="J5" s="735"/>
      <c r="K5" s="735"/>
      <c r="L5" s="735"/>
      <c r="M5" s="735"/>
      <c r="N5" s="735"/>
      <c r="O5" s="735"/>
      <c r="P5" s="635" t="s">
        <v>60</v>
      </c>
      <c r="Q5" s="635"/>
      <c r="R5" s="367" t="str">
        <f>'ÍNDICE 00'!I11</f>
        <v>PRO-MDT-PTH-01 FOR 11 EXT</v>
      </c>
    </row>
    <row r="6" spans="1:37" ht="5.25" customHeight="1" x14ac:dyDescent="0.25">
      <c r="A6" s="141"/>
      <c r="B6" s="751"/>
      <c r="C6" s="751"/>
      <c r="D6" s="751"/>
      <c r="E6" s="751"/>
      <c r="F6" s="751"/>
      <c r="G6" s="751"/>
      <c r="H6" s="751"/>
      <c r="I6" s="751"/>
      <c r="J6" s="202"/>
      <c r="K6" s="202"/>
      <c r="L6" s="202"/>
      <c r="M6" s="202"/>
      <c r="N6" s="202"/>
    </row>
    <row r="7" spans="1:37" s="40" customFormat="1" ht="14.25" customHeight="1" x14ac:dyDescent="0.25">
      <c r="A7" s="3"/>
      <c r="B7" s="565" t="s">
        <v>56</v>
      </c>
      <c r="C7" s="566"/>
      <c r="D7" s="566"/>
      <c r="E7" s="566"/>
      <c r="F7" s="563"/>
      <c r="G7" s="563"/>
      <c r="H7" s="563"/>
      <c r="I7" s="563"/>
      <c r="J7" s="563"/>
      <c r="K7" s="563"/>
      <c r="L7" s="563"/>
      <c r="M7" s="566" t="s">
        <v>79</v>
      </c>
      <c r="N7" s="566"/>
      <c r="O7" s="563"/>
      <c r="P7" s="563"/>
      <c r="Q7" s="563"/>
      <c r="R7" s="564"/>
      <c r="S7" s="41"/>
      <c r="T7" s="56"/>
      <c r="U7" s="41"/>
      <c r="V7" s="45"/>
      <c r="W7" s="41"/>
      <c r="X7" s="56"/>
      <c r="Y7" s="41"/>
      <c r="Z7" s="45"/>
      <c r="AA7" s="41"/>
      <c r="AB7" s="56"/>
      <c r="AC7" s="41"/>
      <c r="AD7" s="45"/>
      <c r="AE7" s="41"/>
      <c r="AF7" s="56"/>
      <c r="AG7" s="41"/>
      <c r="AH7" s="45"/>
      <c r="AI7" s="41"/>
      <c r="AJ7" s="56"/>
      <c r="AK7" s="41"/>
    </row>
    <row r="8" spans="1:37" s="40" customFormat="1" ht="16.5" customHeight="1" x14ac:dyDescent="0.25">
      <c r="A8" s="3"/>
      <c r="B8" s="765" t="s">
        <v>188</v>
      </c>
      <c r="C8" s="580"/>
      <c r="D8" s="580"/>
      <c r="E8" s="580"/>
      <c r="F8" s="736"/>
      <c r="G8" s="736"/>
      <c r="H8" s="736"/>
      <c r="I8" s="736"/>
      <c r="J8" s="736"/>
      <c r="K8" s="736"/>
      <c r="L8" s="736"/>
      <c r="M8" s="580" t="s">
        <v>99</v>
      </c>
      <c r="N8" s="580"/>
      <c r="O8" s="587"/>
      <c r="P8" s="587"/>
      <c r="Q8" s="587"/>
      <c r="R8" s="588"/>
      <c r="S8" s="41"/>
      <c r="T8" s="56"/>
      <c r="U8" s="41"/>
      <c r="V8" s="45"/>
      <c r="W8" s="41"/>
      <c r="X8" s="56"/>
      <c r="Y8" s="41"/>
      <c r="Z8" s="45"/>
      <c r="AA8" s="41"/>
      <c r="AB8" s="56"/>
      <c r="AC8" s="41"/>
      <c r="AD8" s="45"/>
      <c r="AE8" s="41"/>
      <c r="AF8" s="56"/>
      <c r="AG8" s="41"/>
      <c r="AH8" s="45"/>
      <c r="AI8" s="41"/>
      <c r="AJ8" s="56"/>
    </row>
    <row r="9" spans="1:37" s="40" customFormat="1" ht="6" customHeight="1" x14ac:dyDescent="0.25">
      <c r="A9" s="3"/>
      <c r="B9" s="228"/>
      <c r="C9" s="197"/>
      <c r="D9" s="197"/>
      <c r="E9" s="197"/>
      <c r="F9" s="195"/>
      <c r="G9" s="113"/>
      <c r="H9" s="113"/>
      <c r="I9" s="113"/>
      <c r="J9" s="113"/>
      <c r="K9" s="113"/>
      <c r="L9" s="113"/>
      <c r="M9" s="195"/>
      <c r="N9" s="198"/>
      <c r="O9" s="196"/>
      <c r="P9" s="196"/>
      <c r="Q9" s="196"/>
      <c r="R9" s="45"/>
      <c r="S9" s="41"/>
      <c r="T9" s="56"/>
      <c r="U9" s="41"/>
      <c r="V9" s="45"/>
      <c r="W9" s="41"/>
      <c r="X9" s="56"/>
      <c r="Y9" s="41"/>
      <c r="Z9" s="45"/>
      <c r="AA9" s="41"/>
      <c r="AB9" s="56"/>
      <c r="AC9" s="41"/>
      <c r="AD9" s="45"/>
      <c r="AE9" s="41"/>
      <c r="AF9" s="56"/>
      <c r="AG9" s="41"/>
      <c r="AH9" s="45"/>
      <c r="AI9" s="41"/>
      <c r="AJ9" s="56"/>
    </row>
    <row r="10" spans="1:37" ht="16.5" customHeight="1" x14ac:dyDescent="0.25">
      <c r="A10" s="141"/>
      <c r="B10" s="787" t="s">
        <v>245</v>
      </c>
      <c r="C10" s="787"/>
      <c r="D10" s="787"/>
      <c r="E10" s="787" t="s">
        <v>217</v>
      </c>
      <c r="F10" s="787"/>
      <c r="G10" s="787"/>
      <c r="H10" s="787"/>
      <c r="I10" s="787"/>
      <c r="J10" s="789" t="s">
        <v>245</v>
      </c>
      <c r="K10" s="790"/>
      <c r="L10" s="791"/>
      <c r="M10" s="787" t="s">
        <v>233</v>
      </c>
      <c r="N10" s="787"/>
      <c r="O10" s="787"/>
      <c r="P10" s="787"/>
      <c r="Q10" s="787"/>
      <c r="R10" s="787"/>
    </row>
    <row r="11" spans="1:37" ht="33.950000000000003" customHeight="1" x14ac:dyDescent="0.25">
      <c r="A11" s="141"/>
      <c r="B11" s="143" t="s">
        <v>106</v>
      </c>
      <c r="C11" s="143" t="s">
        <v>58</v>
      </c>
      <c r="D11" s="143" t="s">
        <v>244</v>
      </c>
      <c r="E11" s="143" t="s">
        <v>218</v>
      </c>
      <c r="F11" s="143" t="s">
        <v>3</v>
      </c>
      <c r="G11" s="143" t="s">
        <v>7</v>
      </c>
      <c r="H11" s="143" t="s">
        <v>118</v>
      </c>
      <c r="I11" s="143" t="s">
        <v>11</v>
      </c>
      <c r="J11" s="143" t="s">
        <v>106</v>
      </c>
      <c r="K11" s="143" t="s">
        <v>58</v>
      </c>
      <c r="L11" s="143" t="s">
        <v>244</v>
      </c>
      <c r="M11" s="143" t="s">
        <v>218</v>
      </c>
      <c r="N11" s="143" t="s">
        <v>3</v>
      </c>
      <c r="O11" s="143" t="s">
        <v>7</v>
      </c>
      <c r="P11" s="143" t="s">
        <v>118</v>
      </c>
      <c r="Q11" s="143" t="s">
        <v>11</v>
      </c>
      <c r="R11" s="143" t="s">
        <v>230</v>
      </c>
      <c r="T11" s="4" t="s">
        <v>247</v>
      </c>
    </row>
    <row r="12" spans="1:37" ht="33.950000000000003" customHeight="1" x14ac:dyDescent="0.25">
      <c r="A12" s="141"/>
      <c r="B12" s="148"/>
      <c r="C12" s="227"/>
      <c r="D12" s="227"/>
      <c r="E12" s="148"/>
      <c r="F12" s="165"/>
      <c r="G12" s="148"/>
      <c r="H12" s="521"/>
      <c r="I12" s="522"/>
      <c r="J12" s="248"/>
      <c r="K12" s="227"/>
      <c r="L12" s="227"/>
      <c r="M12" s="148"/>
      <c r="N12" s="165"/>
      <c r="O12" s="148"/>
      <c r="P12" s="203"/>
      <c r="Q12" s="520"/>
      <c r="R12" s="229"/>
      <c r="T12" s="4" t="s">
        <v>248</v>
      </c>
    </row>
    <row r="13" spans="1:37" ht="33.950000000000003" customHeight="1" x14ac:dyDescent="0.25">
      <c r="A13" s="141"/>
      <c r="B13" s="150"/>
      <c r="C13" s="227"/>
      <c r="D13" s="227"/>
      <c r="E13" s="148"/>
      <c r="F13" s="165"/>
      <c r="G13" s="148"/>
      <c r="H13" s="521"/>
      <c r="I13" s="522"/>
      <c r="J13" s="248"/>
      <c r="K13" s="227"/>
      <c r="L13" s="227"/>
      <c r="M13" s="148"/>
      <c r="N13" s="165"/>
      <c r="O13" s="148"/>
      <c r="P13" s="203"/>
      <c r="Q13" s="520"/>
      <c r="R13" s="229"/>
      <c r="T13" s="4" t="s">
        <v>229</v>
      </c>
    </row>
    <row r="14" spans="1:37" ht="33.950000000000003" customHeight="1" x14ac:dyDescent="0.25">
      <c r="A14" s="141"/>
      <c r="B14" s="150"/>
      <c r="C14" s="227"/>
      <c r="D14" s="227"/>
      <c r="E14" s="148"/>
      <c r="F14" s="165"/>
      <c r="G14" s="148"/>
      <c r="H14" s="521"/>
      <c r="I14" s="522"/>
      <c r="J14" s="248"/>
      <c r="K14" s="227"/>
      <c r="L14" s="227"/>
      <c r="M14" s="148"/>
      <c r="N14" s="165"/>
      <c r="O14" s="148"/>
      <c r="P14" s="203"/>
      <c r="Q14" s="520"/>
      <c r="R14" s="229"/>
      <c r="T14" s="4" t="s">
        <v>228</v>
      </c>
    </row>
    <row r="15" spans="1:37" ht="33.950000000000003" customHeight="1" x14ac:dyDescent="0.25">
      <c r="A15" s="141"/>
      <c r="B15" s="150"/>
      <c r="C15" s="227"/>
      <c r="D15" s="227"/>
      <c r="E15" s="148"/>
      <c r="F15" s="165"/>
      <c r="G15" s="148"/>
      <c r="H15" s="521"/>
      <c r="I15" s="522"/>
      <c r="J15" s="248"/>
      <c r="K15" s="227"/>
      <c r="L15" s="227"/>
      <c r="M15" s="148"/>
      <c r="N15" s="165"/>
      <c r="O15" s="148"/>
      <c r="P15" s="203"/>
      <c r="Q15" s="520"/>
      <c r="R15" s="229"/>
      <c r="T15" s="4" t="s">
        <v>262</v>
      </c>
    </row>
    <row r="16" spans="1:37" ht="33.950000000000003" customHeight="1" x14ac:dyDescent="0.25">
      <c r="A16" s="141"/>
      <c r="B16" s="150"/>
      <c r="C16" s="227"/>
      <c r="D16" s="227"/>
      <c r="E16" s="148"/>
      <c r="F16" s="165"/>
      <c r="G16" s="148"/>
      <c r="H16" s="521"/>
      <c r="I16" s="522"/>
      <c r="J16" s="248"/>
      <c r="K16" s="227"/>
      <c r="L16" s="227"/>
      <c r="M16" s="148"/>
      <c r="N16" s="165"/>
      <c r="O16" s="148"/>
      <c r="P16" s="203"/>
      <c r="Q16" s="520"/>
      <c r="R16" s="229"/>
    </row>
    <row r="17" spans="1:39" s="140" customFormat="1" ht="33.950000000000003" customHeight="1" x14ac:dyDescent="0.25">
      <c r="A17" s="141"/>
      <c r="B17" s="150"/>
      <c r="C17" s="227"/>
      <c r="D17" s="227"/>
      <c r="E17" s="148"/>
      <c r="F17" s="165"/>
      <c r="G17" s="148"/>
      <c r="H17" s="521"/>
      <c r="I17" s="522"/>
      <c r="J17" s="248"/>
      <c r="K17" s="227"/>
      <c r="L17" s="227"/>
      <c r="M17" s="148"/>
      <c r="N17" s="165"/>
      <c r="O17" s="148"/>
      <c r="P17" s="203"/>
      <c r="Q17" s="520"/>
      <c r="R17" s="229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s="140" customFormat="1" ht="33.950000000000003" customHeight="1" x14ac:dyDescent="0.25">
      <c r="A18" s="141"/>
      <c r="B18" s="150"/>
      <c r="C18" s="227"/>
      <c r="D18" s="227"/>
      <c r="E18" s="148"/>
      <c r="F18" s="165"/>
      <c r="G18" s="148"/>
      <c r="H18" s="521"/>
      <c r="I18" s="522"/>
      <c r="J18" s="248"/>
      <c r="K18" s="227"/>
      <c r="L18" s="227"/>
      <c r="M18" s="148"/>
      <c r="N18" s="165"/>
      <c r="O18" s="148"/>
      <c r="P18" s="203"/>
      <c r="Q18" s="520"/>
      <c r="R18" s="229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140" customFormat="1" ht="33.950000000000003" customHeight="1" x14ac:dyDescent="0.25">
      <c r="A19" s="141"/>
      <c r="B19" s="150"/>
      <c r="C19" s="227"/>
      <c r="D19" s="227"/>
      <c r="E19" s="148"/>
      <c r="F19" s="165"/>
      <c r="G19" s="148"/>
      <c r="H19" s="521"/>
      <c r="I19" s="522"/>
      <c r="J19" s="248"/>
      <c r="K19" s="227"/>
      <c r="L19" s="227"/>
      <c r="M19" s="148"/>
      <c r="N19" s="165"/>
      <c r="O19" s="148"/>
      <c r="P19" s="203"/>
      <c r="Q19" s="520"/>
      <c r="R19" s="229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s="140" customFormat="1" ht="33.950000000000003" customHeight="1" x14ac:dyDescent="0.25">
      <c r="A20" s="141"/>
      <c r="B20" s="150"/>
      <c r="C20" s="227"/>
      <c r="D20" s="227"/>
      <c r="E20" s="148"/>
      <c r="F20" s="165"/>
      <c r="G20" s="148"/>
      <c r="H20" s="521"/>
      <c r="I20" s="522"/>
      <c r="J20" s="248"/>
      <c r="K20" s="227"/>
      <c r="L20" s="227"/>
      <c r="M20" s="148"/>
      <c r="N20" s="165"/>
      <c r="O20" s="148"/>
      <c r="P20" s="203"/>
      <c r="Q20" s="520"/>
      <c r="R20" s="229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s="140" customFormat="1" ht="33.950000000000003" customHeight="1" x14ac:dyDescent="0.25">
      <c r="A21" s="141"/>
      <c r="B21" s="150"/>
      <c r="C21" s="227"/>
      <c r="D21" s="227"/>
      <c r="E21" s="148"/>
      <c r="F21" s="165"/>
      <c r="G21" s="148"/>
      <c r="H21" s="521"/>
      <c r="I21" s="522"/>
      <c r="J21" s="248"/>
      <c r="K21" s="227"/>
      <c r="L21" s="227"/>
      <c r="M21" s="148"/>
      <c r="N21" s="165"/>
      <c r="O21" s="148"/>
      <c r="P21" s="203"/>
      <c r="Q21" s="520"/>
      <c r="R21" s="229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s="140" customFormat="1" ht="33.950000000000003" customHeight="1" x14ac:dyDescent="0.25">
      <c r="A22" s="141"/>
      <c r="B22" s="150"/>
      <c r="C22" s="227"/>
      <c r="D22" s="227"/>
      <c r="E22" s="148"/>
      <c r="F22" s="165"/>
      <c r="G22" s="148"/>
      <c r="H22" s="521"/>
      <c r="I22" s="522"/>
      <c r="J22" s="248"/>
      <c r="K22" s="227"/>
      <c r="L22" s="227"/>
      <c r="M22" s="148"/>
      <c r="N22" s="165"/>
      <c r="O22" s="148"/>
      <c r="P22" s="203"/>
      <c r="Q22" s="520"/>
      <c r="R22" s="229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s="140" customFormat="1" ht="33.950000000000003" customHeight="1" x14ac:dyDescent="0.25">
      <c r="A23" s="141"/>
      <c r="B23" s="150"/>
      <c r="C23" s="227"/>
      <c r="D23" s="227"/>
      <c r="E23" s="148"/>
      <c r="F23" s="165"/>
      <c r="G23" s="148"/>
      <c r="H23" s="521"/>
      <c r="I23" s="522"/>
      <c r="J23" s="248"/>
      <c r="K23" s="227"/>
      <c r="L23" s="227"/>
      <c r="M23" s="148"/>
      <c r="N23" s="165"/>
      <c r="O23" s="148"/>
      <c r="P23" s="203"/>
      <c r="Q23" s="520"/>
      <c r="R23" s="229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s="140" customFormat="1" ht="33.950000000000003" customHeight="1" x14ac:dyDescent="0.25">
      <c r="A24" s="141"/>
      <c r="B24" s="150"/>
      <c r="C24" s="227"/>
      <c r="D24" s="227"/>
      <c r="E24" s="148"/>
      <c r="F24" s="165"/>
      <c r="G24" s="148"/>
      <c r="H24" s="521"/>
      <c r="I24" s="522"/>
      <c r="J24" s="248"/>
      <c r="K24" s="227"/>
      <c r="L24" s="227"/>
      <c r="M24" s="148"/>
      <c r="N24" s="165"/>
      <c r="O24" s="148"/>
      <c r="P24" s="203"/>
      <c r="Q24" s="520"/>
      <c r="R24" s="229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s="140" customFormat="1" ht="33.950000000000003" customHeight="1" x14ac:dyDescent="0.25">
      <c r="A25" s="141"/>
      <c r="B25" s="150"/>
      <c r="C25" s="227"/>
      <c r="D25" s="227"/>
      <c r="E25" s="148"/>
      <c r="F25" s="165"/>
      <c r="G25" s="148"/>
      <c r="H25" s="521"/>
      <c r="I25" s="522"/>
      <c r="J25" s="248"/>
      <c r="K25" s="227"/>
      <c r="L25" s="227"/>
      <c r="M25" s="148"/>
      <c r="N25" s="165"/>
      <c r="O25" s="148"/>
      <c r="P25" s="203"/>
      <c r="Q25" s="520"/>
      <c r="R25" s="229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s="140" customFormat="1" ht="33.950000000000003" customHeight="1" x14ac:dyDescent="0.25">
      <c r="A26" s="141"/>
      <c r="B26" s="150"/>
      <c r="C26" s="227"/>
      <c r="D26" s="227"/>
      <c r="E26" s="148"/>
      <c r="F26" s="165"/>
      <c r="G26" s="148"/>
      <c r="H26" s="521"/>
      <c r="I26" s="522"/>
      <c r="J26" s="248"/>
      <c r="K26" s="227"/>
      <c r="L26" s="227"/>
      <c r="M26" s="148"/>
      <c r="N26" s="165"/>
      <c r="O26" s="148"/>
      <c r="P26" s="203"/>
      <c r="Q26" s="520"/>
      <c r="R26" s="22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s="140" customFormat="1" ht="33.950000000000003" customHeight="1" x14ac:dyDescent="0.25">
      <c r="A27" s="141"/>
      <c r="B27" s="150"/>
      <c r="C27" s="227"/>
      <c r="D27" s="227"/>
      <c r="E27" s="148"/>
      <c r="F27" s="165"/>
      <c r="G27" s="148"/>
      <c r="H27" s="521"/>
      <c r="I27" s="522"/>
      <c r="J27" s="248"/>
      <c r="K27" s="227"/>
      <c r="L27" s="227"/>
      <c r="M27" s="148"/>
      <c r="N27" s="165"/>
      <c r="O27" s="148"/>
      <c r="P27" s="203"/>
      <c r="Q27" s="520"/>
      <c r="R27" s="229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s="140" customFormat="1" ht="33.950000000000003" customHeight="1" x14ac:dyDescent="0.25">
      <c r="A28" s="141"/>
      <c r="B28" s="150"/>
      <c r="C28" s="227"/>
      <c r="D28" s="227"/>
      <c r="E28" s="148"/>
      <c r="F28" s="165"/>
      <c r="G28" s="148"/>
      <c r="H28" s="521"/>
      <c r="I28" s="522"/>
      <c r="J28" s="248"/>
      <c r="K28" s="227"/>
      <c r="L28" s="227"/>
      <c r="M28" s="148"/>
      <c r="N28" s="165"/>
      <c r="O28" s="148"/>
      <c r="P28" s="203"/>
      <c r="Q28" s="520"/>
      <c r="R28" s="229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s="140" customFormat="1" ht="33.950000000000003" customHeight="1" x14ac:dyDescent="0.25">
      <c r="A29" s="141"/>
      <c r="B29" s="150"/>
      <c r="C29" s="227"/>
      <c r="D29" s="227"/>
      <c r="E29" s="148"/>
      <c r="F29" s="165"/>
      <c r="G29" s="148"/>
      <c r="H29" s="521"/>
      <c r="I29" s="522"/>
      <c r="J29" s="248"/>
      <c r="K29" s="227"/>
      <c r="L29" s="227"/>
      <c r="M29" s="148"/>
      <c r="N29" s="165"/>
      <c r="O29" s="148"/>
      <c r="P29" s="203"/>
      <c r="Q29" s="520"/>
      <c r="R29" s="229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s="140" customFormat="1" ht="33.950000000000003" customHeight="1" x14ac:dyDescent="0.25">
      <c r="A30" s="141"/>
      <c r="B30" s="150"/>
      <c r="C30" s="227"/>
      <c r="D30" s="227"/>
      <c r="E30" s="148"/>
      <c r="F30" s="165"/>
      <c r="G30" s="148"/>
      <c r="H30" s="521"/>
      <c r="I30" s="522"/>
      <c r="J30" s="248"/>
      <c r="K30" s="227"/>
      <c r="L30" s="227"/>
      <c r="M30" s="148"/>
      <c r="N30" s="165"/>
      <c r="O30" s="148"/>
      <c r="P30" s="203"/>
      <c r="Q30" s="520"/>
      <c r="R30" s="229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s="140" customFormat="1" ht="33.950000000000003" customHeight="1" x14ac:dyDescent="0.25">
      <c r="A31" s="141"/>
      <c r="B31" s="150"/>
      <c r="C31" s="227"/>
      <c r="D31" s="227"/>
      <c r="E31" s="148"/>
      <c r="F31" s="165"/>
      <c r="G31" s="148"/>
      <c r="H31" s="521"/>
      <c r="I31" s="522"/>
      <c r="J31" s="248"/>
      <c r="K31" s="227"/>
      <c r="L31" s="227"/>
      <c r="M31" s="148"/>
      <c r="N31" s="165"/>
      <c r="O31" s="148"/>
      <c r="P31" s="203"/>
      <c r="Q31" s="520"/>
      <c r="R31" s="229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s="140" customFormat="1" ht="33.950000000000003" customHeight="1" x14ac:dyDescent="0.25">
      <c r="A32" s="141"/>
      <c r="B32" s="150"/>
      <c r="C32" s="227"/>
      <c r="D32" s="227"/>
      <c r="E32" s="148"/>
      <c r="F32" s="165"/>
      <c r="G32" s="148"/>
      <c r="H32" s="521"/>
      <c r="I32" s="522"/>
      <c r="J32" s="248"/>
      <c r="K32" s="227"/>
      <c r="L32" s="227"/>
      <c r="M32" s="148"/>
      <c r="N32" s="165"/>
      <c r="O32" s="148"/>
      <c r="P32" s="203"/>
      <c r="Q32" s="520"/>
      <c r="R32" s="229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s="140" customFormat="1" ht="33.950000000000003" customHeight="1" x14ac:dyDescent="0.25">
      <c r="A33" s="141"/>
      <c r="B33" s="150"/>
      <c r="C33" s="227"/>
      <c r="D33" s="227"/>
      <c r="E33" s="148"/>
      <c r="F33" s="165"/>
      <c r="G33" s="148"/>
      <c r="H33" s="521"/>
      <c r="I33" s="522"/>
      <c r="J33" s="248"/>
      <c r="K33" s="227"/>
      <c r="L33" s="227"/>
      <c r="M33" s="148"/>
      <c r="N33" s="165"/>
      <c r="O33" s="148"/>
      <c r="P33" s="203"/>
      <c r="Q33" s="520"/>
      <c r="R33" s="229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s="140" customFormat="1" ht="33.950000000000003" customHeight="1" x14ac:dyDescent="0.25">
      <c r="A34" s="141"/>
      <c r="B34" s="150"/>
      <c r="C34" s="227"/>
      <c r="D34" s="227"/>
      <c r="E34" s="148"/>
      <c r="F34" s="165"/>
      <c r="G34" s="148"/>
      <c r="H34" s="521"/>
      <c r="I34" s="522"/>
      <c r="J34" s="248"/>
      <c r="K34" s="227"/>
      <c r="L34" s="227"/>
      <c r="M34" s="148"/>
      <c r="N34" s="165"/>
      <c r="O34" s="148"/>
      <c r="P34" s="203"/>
      <c r="Q34" s="520"/>
      <c r="R34" s="229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s="140" customFormat="1" ht="33.950000000000003" customHeight="1" x14ac:dyDescent="0.25">
      <c r="A35" s="141"/>
      <c r="B35" s="150"/>
      <c r="C35" s="227"/>
      <c r="D35" s="227"/>
      <c r="E35" s="148"/>
      <c r="F35" s="165"/>
      <c r="G35" s="148"/>
      <c r="H35" s="521"/>
      <c r="I35" s="522"/>
      <c r="J35" s="248"/>
      <c r="K35" s="227"/>
      <c r="L35" s="227"/>
      <c r="M35" s="148"/>
      <c r="N35" s="165"/>
      <c r="O35" s="148"/>
      <c r="P35" s="203"/>
      <c r="Q35" s="520"/>
      <c r="R35" s="229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s="140" customFormat="1" ht="33.950000000000003" customHeight="1" x14ac:dyDescent="0.25">
      <c r="A36" s="141"/>
      <c r="B36" s="150"/>
      <c r="C36" s="227"/>
      <c r="D36" s="227"/>
      <c r="E36" s="148"/>
      <c r="F36" s="165"/>
      <c r="G36" s="148"/>
      <c r="H36" s="521"/>
      <c r="I36" s="522"/>
      <c r="J36" s="248"/>
      <c r="K36" s="227"/>
      <c r="L36" s="227"/>
      <c r="M36" s="148"/>
      <c r="N36" s="165"/>
      <c r="O36" s="148"/>
      <c r="P36" s="203"/>
      <c r="Q36" s="520"/>
      <c r="R36" s="229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s="140" customFormat="1" ht="33.950000000000003" customHeight="1" x14ac:dyDescent="0.25">
      <c r="A37" s="141"/>
      <c r="B37" s="150"/>
      <c r="C37" s="227"/>
      <c r="D37" s="227"/>
      <c r="E37" s="148"/>
      <c r="F37" s="165"/>
      <c r="G37" s="148"/>
      <c r="H37" s="521"/>
      <c r="I37" s="522"/>
      <c r="J37" s="248"/>
      <c r="K37" s="227"/>
      <c r="L37" s="227"/>
      <c r="M37" s="148"/>
      <c r="N37" s="165"/>
      <c r="O37" s="148"/>
      <c r="P37" s="203"/>
      <c r="Q37" s="520"/>
      <c r="R37" s="229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s="140" customFormat="1" ht="33.950000000000003" customHeight="1" x14ac:dyDescent="0.25">
      <c r="A38" s="141"/>
      <c r="B38" s="150"/>
      <c r="C38" s="227"/>
      <c r="D38" s="227"/>
      <c r="E38" s="148"/>
      <c r="F38" s="165"/>
      <c r="G38" s="148"/>
      <c r="H38" s="521"/>
      <c r="I38" s="522"/>
      <c r="J38" s="248"/>
      <c r="K38" s="227"/>
      <c r="L38" s="227"/>
      <c r="M38" s="148"/>
      <c r="N38" s="165"/>
      <c r="O38" s="148"/>
      <c r="P38" s="203"/>
      <c r="Q38" s="520"/>
      <c r="R38" s="229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s="140" customFormat="1" ht="33.950000000000003" customHeight="1" x14ac:dyDescent="0.25">
      <c r="A39" s="141"/>
      <c r="B39" s="150"/>
      <c r="C39" s="227"/>
      <c r="D39" s="227"/>
      <c r="E39" s="148"/>
      <c r="F39" s="165"/>
      <c r="G39" s="148"/>
      <c r="H39" s="521"/>
      <c r="I39" s="522"/>
      <c r="J39" s="248"/>
      <c r="K39" s="227"/>
      <c r="L39" s="227"/>
      <c r="M39" s="148"/>
      <c r="N39" s="165"/>
      <c r="O39" s="148"/>
      <c r="P39" s="203"/>
      <c r="Q39" s="520"/>
      <c r="R39" s="229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s="140" customFormat="1" ht="33.950000000000003" customHeight="1" x14ac:dyDescent="0.25">
      <c r="A40" s="141"/>
      <c r="B40" s="150"/>
      <c r="C40" s="227"/>
      <c r="D40" s="227"/>
      <c r="E40" s="148"/>
      <c r="F40" s="165"/>
      <c r="G40" s="148"/>
      <c r="H40" s="521"/>
      <c r="I40" s="522"/>
      <c r="J40" s="248"/>
      <c r="K40" s="227"/>
      <c r="L40" s="227"/>
      <c r="M40" s="148"/>
      <c r="N40" s="165"/>
      <c r="O40" s="148"/>
      <c r="P40" s="203"/>
      <c r="Q40" s="520"/>
      <c r="R40" s="229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s="140" customFormat="1" ht="33.950000000000003" customHeight="1" x14ac:dyDescent="0.25">
      <c r="A41" s="141"/>
      <c r="B41" s="150"/>
      <c r="C41" s="227"/>
      <c r="D41" s="227"/>
      <c r="E41" s="148"/>
      <c r="F41" s="165"/>
      <c r="G41" s="148"/>
      <c r="H41" s="521"/>
      <c r="I41" s="522"/>
      <c r="J41" s="248"/>
      <c r="K41" s="227"/>
      <c r="L41" s="227"/>
      <c r="M41" s="148"/>
      <c r="N41" s="165"/>
      <c r="O41" s="148"/>
      <c r="P41" s="203"/>
      <c r="Q41" s="520"/>
      <c r="R41" s="229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s="140" customFormat="1" ht="33.950000000000003" customHeight="1" x14ac:dyDescent="0.25">
      <c r="A42" s="141"/>
      <c r="B42" s="150"/>
      <c r="C42" s="227"/>
      <c r="D42" s="227"/>
      <c r="E42" s="148"/>
      <c r="F42" s="165"/>
      <c r="G42" s="148"/>
      <c r="H42" s="521"/>
      <c r="I42" s="522"/>
      <c r="J42" s="248"/>
      <c r="K42" s="227"/>
      <c r="L42" s="227"/>
      <c r="M42" s="148"/>
      <c r="N42" s="165"/>
      <c r="O42" s="148"/>
      <c r="P42" s="203"/>
      <c r="Q42" s="520"/>
      <c r="R42" s="229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s="140" customFormat="1" ht="33.950000000000003" customHeight="1" x14ac:dyDescent="0.25">
      <c r="A43" s="141"/>
      <c r="B43" s="150"/>
      <c r="C43" s="227"/>
      <c r="D43" s="227"/>
      <c r="E43" s="148"/>
      <c r="F43" s="165"/>
      <c r="G43" s="148"/>
      <c r="H43" s="521"/>
      <c r="I43" s="522"/>
      <c r="J43" s="248"/>
      <c r="K43" s="227"/>
      <c r="L43" s="227"/>
      <c r="M43" s="148"/>
      <c r="N43" s="165"/>
      <c r="O43" s="148"/>
      <c r="P43" s="203"/>
      <c r="Q43" s="520"/>
      <c r="R43" s="229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s="140" customFormat="1" ht="33.950000000000003" customHeight="1" x14ac:dyDescent="0.25">
      <c r="A44" s="141"/>
      <c r="B44" s="150"/>
      <c r="C44" s="227"/>
      <c r="D44" s="227"/>
      <c r="E44" s="148"/>
      <c r="F44" s="165"/>
      <c r="G44" s="148"/>
      <c r="H44" s="521"/>
      <c r="I44" s="522"/>
      <c r="J44" s="248"/>
      <c r="K44" s="227"/>
      <c r="L44" s="227"/>
      <c r="M44" s="148"/>
      <c r="N44" s="165"/>
      <c r="O44" s="148"/>
      <c r="P44" s="203"/>
      <c r="Q44" s="520"/>
      <c r="R44" s="229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s="140" customFormat="1" ht="33.950000000000003" customHeight="1" x14ac:dyDescent="0.25">
      <c r="A45" s="141"/>
      <c r="B45" s="150"/>
      <c r="C45" s="227"/>
      <c r="D45" s="227"/>
      <c r="E45" s="148"/>
      <c r="F45" s="165"/>
      <c r="G45" s="148"/>
      <c r="H45" s="521"/>
      <c r="I45" s="522"/>
      <c r="J45" s="248"/>
      <c r="K45" s="227"/>
      <c r="L45" s="227"/>
      <c r="M45" s="148"/>
      <c r="N45" s="165"/>
      <c r="O45" s="148"/>
      <c r="P45" s="203"/>
      <c r="Q45" s="520"/>
      <c r="R45" s="229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s="140" customFormat="1" ht="33.950000000000003" customHeight="1" x14ac:dyDescent="0.25">
      <c r="A46" s="141"/>
      <c r="B46" s="150"/>
      <c r="C46" s="227"/>
      <c r="D46" s="227"/>
      <c r="E46" s="148"/>
      <c r="F46" s="165"/>
      <c r="G46" s="148"/>
      <c r="H46" s="521"/>
      <c r="I46" s="522"/>
      <c r="J46" s="248"/>
      <c r="K46" s="227"/>
      <c r="L46" s="227"/>
      <c r="M46" s="148"/>
      <c r="N46" s="165"/>
      <c r="O46" s="148"/>
      <c r="P46" s="203"/>
      <c r="Q46" s="520"/>
      <c r="R46" s="229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s="140" customFormat="1" ht="33.950000000000003" customHeight="1" x14ac:dyDescent="0.25">
      <c r="A47" s="141"/>
      <c r="B47" s="150"/>
      <c r="C47" s="227"/>
      <c r="D47" s="227"/>
      <c r="E47" s="148"/>
      <c r="F47" s="165"/>
      <c r="G47" s="148"/>
      <c r="H47" s="521"/>
      <c r="I47" s="522"/>
      <c r="J47" s="248"/>
      <c r="K47" s="227"/>
      <c r="L47" s="227"/>
      <c r="M47" s="148"/>
      <c r="N47" s="165"/>
      <c r="O47" s="148"/>
      <c r="P47" s="203"/>
      <c r="Q47" s="520"/>
      <c r="R47" s="229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s="140" customFormat="1" ht="33.950000000000003" customHeight="1" x14ac:dyDescent="0.25">
      <c r="A48" s="141"/>
      <c r="B48" s="150"/>
      <c r="C48" s="227"/>
      <c r="D48" s="227"/>
      <c r="E48" s="148"/>
      <c r="F48" s="165"/>
      <c r="G48" s="148"/>
      <c r="H48" s="521"/>
      <c r="I48" s="522"/>
      <c r="J48" s="248"/>
      <c r="K48" s="227"/>
      <c r="L48" s="227"/>
      <c r="M48" s="148"/>
      <c r="N48" s="165"/>
      <c r="O48" s="148"/>
      <c r="P48" s="203"/>
      <c r="Q48" s="520"/>
      <c r="R48" s="229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s="140" customFormat="1" ht="33.950000000000003" customHeight="1" x14ac:dyDescent="0.25">
      <c r="A49" s="141"/>
      <c r="B49" s="150"/>
      <c r="C49" s="227"/>
      <c r="D49" s="227"/>
      <c r="E49" s="148"/>
      <c r="F49" s="165"/>
      <c r="G49" s="148"/>
      <c r="H49" s="521"/>
      <c r="I49" s="522"/>
      <c r="J49" s="248"/>
      <c r="K49" s="227"/>
      <c r="L49" s="227"/>
      <c r="M49" s="148"/>
      <c r="N49" s="165"/>
      <c r="O49" s="148"/>
      <c r="P49" s="203"/>
      <c r="Q49" s="520"/>
      <c r="R49" s="229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s="140" customFormat="1" ht="33.950000000000003" customHeight="1" x14ac:dyDescent="0.25">
      <c r="A50" s="141"/>
      <c r="B50" s="150"/>
      <c r="C50" s="227"/>
      <c r="D50" s="227"/>
      <c r="E50" s="148"/>
      <c r="F50" s="165"/>
      <c r="G50" s="148"/>
      <c r="H50" s="521"/>
      <c r="I50" s="522"/>
      <c r="J50" s="248"/>
      <c r="K50" s="227"/>
      <c r="L50" s="227"/>
      <c r="M50" s="148"/>
      <c r="N50" s="165"/>
      <c r="O50" s="148"/>
      <c r="P50" s="203"/>
      <c r="Q50" s="520"/>
      <c r="R50" s="229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s="140" customFormat="1" ht="33.950000000000003" customHeight="1" x14ac:dyDescent="0.25">
      <c r="A51" s="141"/>
      <c r="B51" s="150"/>
      <c r="C51" s="227"/>
      <c r="D51" s="227"/>
      <c r="E51" s="148"/>
      <c r="F51" s="165"/>
      <c r="G51" s="148"/>
      <c r="H51" s="521"/>
      <c r="I51" s="522"/>
      <c r="J51" s="248"/>
      <c r="K51" s="227"/>
      <c r="L51" s="227"/>
      <c r="M51" s="148"/>
      <c r="N51" s="165"/>
      <c r="O51" s="148"/>
      <c r="P51" s="203"/>
      <c r="Q51" s="520"/>
      <c r="R51" s="229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s="140" customFormat="1" ht="33.950000000000003" customHeight="1" x14ac:dyDescent="0.25">
      <c r="A52" s="141"/>
      <c r="B52" s="150"/>
      <c r="C52" s="227"/>
      <c r="D52" s="227"/>
      <c r="E52" s="148"/>
      <c r="F52" s="165"/>
      <c r="G52" s="148"/>
      <c r="H52" s="521"/>
      <c r="I52" s="522"/>
      <c r="J52" s="248"/>
      <c r="K52" s="227"/>
      <c r="L52" s="227"/>
      <c r="M52" s="148"/>
      <c r="N52" s="165"/>
      <c r="O52" s="148"/>
      <c r="P52" s="203"/>
      <c r="Q52" s="520"/>
      <c r="R52" s="229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s="140" customFormat="1" ht="33.950000000000003" customHeight="1" x14ac:dyDescent="0.25">
      <c r="A53" s="141"/>
      <c r="B53" s="150"/>
      <c r="C53" s="227"/>
      <c r="D53" s="227"/>
      <c r="E53" s="148"/>
      <c r="F53" s="165"/>
      <c r="G53" s="148"/>
      <c r="H53" s="521"/>
      <c r="I53" s="522"/>
      <c r="J53" s="248"/>
      <c r="K53" s="227"/>
      <c r="L53" s="227"/>
      <c r="M53" s="148"/>
      <c r="N53" s="165"/>
      <c r="O53" s="148"/>
      <c r="P53" s="203"/>
      <c r="Q53" s="520"/>
      <c r="R53" s="229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s="140" customFormat="1" ht="33.950000000000003" customHeight="1" x14ac:dyDescent="0.25">
      <c r="A54" s="141"/>
      <c r="B54" s="150"/>
      <c r="C54" s="227"/>
      <c r="D54" s="227"/>
      <c r="E54" s="148"/>
      <c r="F54" s="165"/>
      <c r="G54" s="148"/>
      <c r="H54" s="521"/>
      <c r="I54" s="522"/>
      <c r="J54" s="248"/>
      <c r="K54" s="227"/>
      <c r="L54" s="227"/>
      <c r="M54" s="148"/>
      <c r="N54" s="165"/>
      <c r="O54" s="148"/>
      <c r="P54" s="203"/>
      <c r="Q54" s="520"/>
      <c r="R54" s="229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s="140" customFormat="1" ht="33.950000000000003" customHeight="1" x14ac:dyDescent="0.25">
      <c r="A55" s="141"/>
      <c r="B55" s="150"/>
      <c r="C55" s="227"/>
      <c r="D55" s="227"/>
      <c r="E55" s="148"/>
      <c r="F55" s="165"/>
      <c r="G55" s="148"/>
      <c r="H55" s="521"/>
      <c r="I55" s="522"/>
      <c r="J55" s="248"/>
      <c r="K55" s="227"/>
      <c r="L55" s="227"/>
      <c r="M55" s="148"/>
      <c r="N55" s="165"/>
      <c r="O55" s="148"/>
      <c r="P55" s="203"/>
      <c r="Q55" s="520"/>
      <c r="R55" s="229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s="140" customFormat="1" ht="33.950000000000003" customHeight="1" x14ac:dyDescent="0.25">
      <c r="A56" s="141"/>
      <c r="B56" s="150"/>
      <c r="C56" s="227"/>
      <c r="D56" s="227"/>
      <c r="E56" s="148"/>
      <c r="F56" s="165"/>
      <c r="G56" s="148"/>
      <c r="H56" s="521"/>
      <c r="I56" s="522"/>
      <c r="J56" s="248"/>
      <c r="K56" s="227"/>
      <c r="L56" s="227"/>
      <c r="M56" s="148"/>
      <c r="N56" s="165"/>
      <c r="O56" s="148"/>
      <c r="P56" s="203"/>
      <c r="Q56" s="520"/>
      <c r="R56" s="229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s="140" customFormat="1" ht="33.950000000000003" customHeight="1" x14ac:dyDescent="0.25">
      <c r="A57" s="141"/>
      <c r="B57" s="150"/>
      <c r="C57" s="227"/>
      <c r="D57" s="227"/>
      <c r="E57" s="148"/>
      <c r="F57" s="165"/>
      <c r="G57" s="148"/>
      <c r="H57" s="521"/>
      <c r="I57" s="522"/>
      <c r="J57" s="248"/>
      <c r="K57" s="227"/>
      <c r="L57" s="227"/>
      <c r="M57" s="148"/>
      <c r="N57" s="165"/>
      <c r="O57" s="148"/>
      <c r="P57" s="203"/>
      <c r="Q57" s="520"/>
      <c r="R57" s="229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s="140" customFormat="1" ht="33.950000000000003" customHeight="1" x14ac:dyDescent="0.25">
      <c r="A58" s="141"/>
      <c r="B58" s="150"/>
      <c r="C58" s="227"/>
      <c r="D58" s="227"/>
      <c r="E58" s="148"/>
      <c r="F58" s="165"/>
      <c r="G58" s="148"/>
      <c r="H58" s="521"/>
      <c r="I58" s="522"/>
      <c r="J58" s="248"/>
      <c r="K58" s="227"/>
      <c r="L58" s="227"/>
      <c r="M58" s="148"/>
      <c r="N58" s="165"/>
      <c r="O58" s="148"/>
      <c r="P58" s="203"/>
      <c r="Q58" s="520"/>
      <c r="R58" s="229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s="140" customFormat="1" ht="33.950000000000003" customHeight="1" x14ac:dyDescent="0.25">
      <c r="A59" s="141"/>
      <c r="B59" s="150"/>
      <c r="C59" s="227"/>
      <c r="D59" s="227"/>
      <c r="E59" s="148"/>
      <c r="F59" s="165"/>
      <c r="G59" s="148"/>
      <c r="H59" s="521"/>
      <c r="I59" s="522"/>
      <c r="J59" s="248"/>
      <c r="K59" s="227"/>
      <c r="L59" s="227"/>
      <c r="M59" s="148"/>
      <c r="N59" s="165"/>
      <c r="O59" s="148"/>
      <c r="P59" s="203"/>
      <c r="Q59" s="520"/>
      <c r="R59" s="229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s="140" customFormat="1" ht="33.950000000000003" customHeight="1" x14ac:dyDescent="0.25">
      <c r="A60" s="141"/>
      <c r="B60" s="150"/>
      <c r="C60" s="227"/>
      <c r="D60" s="227"/>
      <c r="E60" s="148"/>
      <c r="F60" s="165"/>
      <c r="G60" s="148"/>
      <c r="H60" s="521"/>
      <c r="I60" s="522"/>
      <c r="J60" s="248"/>
      <c r="K60" s="227"/>
      <c r="L60" s="227"/>
      <c r="M60" s="148"/>
      <c r="N60" s="165"/>
      <c r="O60" s="148"/>
      <c r="P60" s="203"/>
      <c r="Q60" s="520"/>
      <c r="R60" s="229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s="140" customFormat="1" ht="33.950000000000003" customHeight="1" x14ac:dyDescent="0.25">
      <c r="A61" s="141"/>
      <c r="B61" s="150"/>
      <c r="C61" s="227"/>
      <c r="D61" s="227"/>
      <c r="E61" s="148"/>
      <c r="F61" s="165"/>
      <c r="G61" s="148"/>
      <c r="H61" s="521"/>
      <c r="I61" s="522"/>
      <c r="J61" s="248"/>
      <c r="K61" s="227"/>
      <c r="L61" s="227"/>
      <c r="M61" s="148"/>
      <c r="N61" s="165"/>
      <c r="O61" s="148"/>
      <c r="P61" s="203"/>
      <c r="Q61" s="520"/>
      <c r="R61" s="229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s="140" customFormat="1" ht="33.950000000000003" customHeight="1" x14ac:dyDescent="0.25">
      <c r="A62" s="141"/>
      <c r="B62" s="150"/>
      <c r="C62" s="227"/>
      <c r="D62" s="227"/>
      <c r="E62" s="148"/>
      <c r="F62" s="165"/>
      <c r="G62" s="148"/>
      <c r="H62" s="521"/>
      <c r="I62" s="522"/>
      <c r="J62" s="248"/>
      <c r="K62" s="227"/>
      <c r="L62" s="227"/>
      <c r="M62" s="148"/>
      <c r="N62" s="165"/>
      <c r="O62" s="148"/>
      <c r="P62" s="203"/>
      <c r="Q62" s="520"/>
      <c r="R62" s="229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s="140" customFormat="1" ht="33.950000000000003" customHeight="1" x14ac:dyDescent="0.25">
      <c r="A63" s="141"/>
      <c r="B63" s="150"/>
      <c r="C63" s="227"/>
      <c r="D63" s="227"/>
      <c r="E63" s="148"/>
      <c r="F63" s="165"/>
      <c r="G63" s="148"/>
      <c r="H63" s="521"/>
      <c r="I63" s="522"/>
      <c r="J63" s="248"/>
      <c r="K63" s="227"/>
      <c r="L63" s="227"/>
      <c r="M63" s="148"/>
      <c r="N63" s="165"/>
      <c r="O63" s="148"/>
      <c r="P63" s="203"/>
      <c r="Q63" s="520"/>
      <c r="R63" s="229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s="140" customFormat="1" ht="33.950000000000003" customHeight="1" x14ac:dyDescent="0.25">
      <c r="A64" s="141"/>
      <c r="B64" s="150"/>
      <c r="C64" s="227"/>
      <c r="D64" s="227"/>
      <c r="E64" s="148"/>
      <c r="F64" s="165"/>
      <c r="G64" s="148"/>
      <c r="H64" s="521"/>
      <c r="I64" s="522"/>
      <c r="J64" s="248"/>
      <c r="K64" s="227"/>
      <c r="L64" s="227"/>
      <c r="M64" s="148"/>
      <c r="N64" s="165"/>
      <c r="O64" s="148"/>
      <c r="P64" s="203"/>
      <c r="Q64" s="520"/>
      <c r="R64" s="229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s="140" customFormat="1" ht="33.950000000000003" customHeight="1" x14ac:dyDescent="0.25">
      <c r="A65" s="141"/>
      <c r="B65" s="150"/>
      <c r="C65" s="227"/>
      <c r="D65" s="227"/>
      <c r="E65" s="148"/>
      <c r="F65" s="165"/>
      <c r="G65" s="148"/>
      <c r="H65" s="521"/>
      <c r="I65" s="522"/>
      <c r="J65" s="248"/>
      <c r="K65" s="227"/>
      <c r="L65" s="227"/>
      <c r="M65" s="148"/>
      <c r="N65" s="165"/>
      <c r="O65" s="148"/>
      <c r="P65" s="203"/>
      <c r="Q65" s="520"/>
      <c r="R65" s="229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9" s="140" customFormat="1" ht="33.950000000000003" customHeight="1" x14ac:dyDescent="0.25">
      <c r="A66" s="141"/>
      <c r="B66" s="150"/>
      <c r="C66" s="227"/>
      <c r="D66" s="227"/>
      <c r="E66" s="148"/>
      <c r="F66" s="165"/>
      <c r="G66" s="148"/>
      <c r="H66" s="521"/>
      <c r="I66" s="522"/>
      <c r="J66" s="248"/>
      <c r="K66" s="227"/>
      <c r="L66" s="227"/>
      <c r="M66" s="148"/>
      <c r="N66" s="165"/>
      <c r="O66" s="148"/>
      <c r="P66" s="203"/>
      <c r="Q66" s="520"/>
      <c r="R66" s="229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9" s="140" customFormat="1" ht="33.950000000000003" customHeight="1" x14ac:dyDescent="0.25">
      <c r="A67" s="141"/>
      <c r="B67" s="150"/>
      <c r="C67" s="227"/>
      <c r="D67" s="227"/>
      <c r="E67" s="148"/>
      <c r="F67" s="165"/>
      <c r="G67" s="148"/>
      <c r="H67" s="521"/>
      <c r="I67" s="522"/>
      <c r="J67" s="248"/>
      <c r="K67" s="227"/>
      <c r="L67" s="227"/>
      <c r="M67" s="148"/>
      <c r="N67" s="165"/>
      <c r="O67" s="148"/>
      <c r="P67" s="203"/>
      <c r="Q67" s="520"/>
      <c r="R67" s="229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9" s="140" customFormat="1" ht="33.950000000000003" customHeight="1" x14ac:dyDescent="0.25">
      <c r="A68" s="141"/>
      <c r="B68" s="150"/>
      <c r="C68" s="227"/>
      <c r="D68" s="227"/>
      <c r="E68" s="148"/>
      <c r="F68" s="165"/>
      <c r="G68" s="148"/>
      <c r="H68" s="521"/>
      <c r="I68" s="522"/>
      <c r="J68" s="248"/>
      <c r="K68" s="227"/>
      <c r="L68" s="227"/>
      <c r="M68" s="148"/>
      <c r="N68" s="165"/>
      <c r="O68" s="148"/>
      <c r="P68" s="203"/>
      <c r="Q68" s="520"/>
      <c r="R68" s="229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 s="140" customFormat="1" ht="33.950000000000003" customHeight="1" x14ac:dyDescent="0.25">
      <c r="A69" s="141"/>
      <c r="B69" s="150"/>
      <c r="C69" s="227"/>
      <c r="D69" s="227"/>
      <c r="E69" s="148"/>
      <c r="F69" s="165"/>
      <c r="G69" s="148"/>
      <c r="H69" s="521"/>
      <c r="I69" s="522"/>
      <c r="J69" s="248"/>
      <c r="K69" s="227"/>
      <c r="L69" s="227"/>
      <c r="M69" s="148"/>
      <c r="N69" s="165"/>
      <c r="O69" s="148"/>
      <c r="P69" s="203"/>
      <c r="Q69" s="520"/>
      <c r="R69" s="229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s="140" customFormat="1" ht="33.950000000000003" customHeight="1" x14ac:dyDescent="0.25">
      <c r="A70" s="141"/>
      <c r="B70" s="150"/>
      <c r="C70" s="227"/>
      <c r="D70" s="227"/>
      <c r="E70" s="148"/>
      <c r="F70" s="165"/>
      <c r="G70" s="148"/>
      <c r="H70" s="521"/>
      <c r="I70" s="522"/>
      <c r="J70" s="248"/>
      <c r="K70" s="227"/>
      <c r="L70" s="227"/>
      <c r="M70" s="148"/>
      <c r="N70" s="165"/>
      <c r="O70" s="148"/>
      <c r="P70" s="203"/>
      <c r="Q70" s="520"/>
      <c r="R70" s="229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s="140" customFormat="1" ht="33.950000000000003" customHeight="1" x14ac:dyDescent="0.25">
      <c r="A71" s="141"/>
      <c r="B71" s="150"/>
      <c r="C71" s="227"/>
      <c r="D71" s="227"/>
      <c r="E71" s="148"/>
      <c r="F71" s="165"/>
      <c r="G71" s="148"/>
      <c r="H71" s="521"/>
      <c r="I71" s="522"/>
      <c r="J71" s="248"/>
      <c r="K71" s="227"/>
      <c r="L71" s="227"/>
      <c r="M71" s="148"/>
      <c r="N71" s="165"/>
      <c r="O71" s="148"/>
      <c r="P71" s="203"/>
      <c r="Q71" s="520"/>
      <c r="R71" s="229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39" s="140" customFormat="1" ht="33.950000000000003" customHeight="1" x14ac:dyDescent="0.25">
      <c r="A72" s="141"/>
      <c r="B72" s="150"/>
      <c r="C72" s="227"/>
      <c r="D72" s="227"/>
      <c r="E72" s="148"/>
      <c r="F72" s="165"/>
      <c r="G72" s="148"/>
      <c r="H72" s="521"/>
      <c r="I72" s="522"/>
      <c r="J72" s="248"/>
      <c r="K72" s="227"/>
      <c r="L72" s="227"/>
      <c r="M72" s="148"/>
      <c r="N72" s="165"/>
      <c r="O72" s="148"/>
      <c r="P72" s="203"/>
      <c r="Q72" s="520"/>
      <c r="R72" s="229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s="140" customFormat="1" ht="33.950000000000003" customHeight="1" x14ac:dyDescent="0.25">
      <c r="A73" s="141"/>
      <c r="B73" s="150"/>
      <c r="C73" s="227"/>
      <c r="D73" s="227"/>
      <c r="E73" s="148"/>
      <c r="F73" s="165"/>
      <c r="G73" s="148"/>
      <c r="H73" s="521"/>
      <c r="I73" s="522"/>
      <c r="J73" s="248"/>
      <c r="K73" s="227"/>
      <c r="L73" s="227"/>
      <c r="M73" s="148"/>
      <c r="N73" s="165"/>
      <c r="O73" s="148"/>
      <c r="P73" s="203"/>
      <c r="Q73" s="520"/>
      <c r="R73" s="229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9" s="140" customFormat="1" ht="33.950000000000003" customHeight="1" x14ac:dyDescent="0.25">
      <c r="A74" s="141"/>
      <c r="B74" s="150"/>
      <c r="C74" s="227"/>
      <c r="D74" s="227"/>
      <c r="E74" s="148"/>
      <c r="F74" s="165"/>
      <c r="G74" s="148"/>
      <c r="H74" s="521"/>
      <c r="I74" s="522"/>
      <c r="J74" s="248"/>
      <c r="K74" s="227"/>
      <c r="L74" s="227"/>
      <c r="M74" s="148"/>
      <c r="N74" s="165"/>
      <c r="O74" s="148"/>
      <c r="P74" s="203"/>
      <c r="Q74" s="520"/>
      <c r="R74" s="229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s="140" customFormat="1" ht="33.950000000000003" customHeight="1" x14ac:dyDescent="0.25">
      <c r="A75" s="141"/>
      <c r="B75" s="150"/>
      <c r="C75" s="227"/>
      <c r="D75" s="227"/>
      <c r="E75" s="148"/>
      <c r="F75" s="165"/>
      <c r="G75" s="148"/>
      <c r="H75" s="521"/>
      <c r="I75" s="522"/>
      <c r="J75" s="248"/>
      <c r="K75" s="227"/>
      <c r="L75" s="227"/>
      <c r="M75" s="148"/>
      <c r="N75" s="165"/>
      <c r="O75" s="148"/>
      <c r="P75" s="203"/>
      <c r="Q75" s="520"/>
      <c r="R75" s="229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s="140" customFormat="1" ht="33.950000000000003" customHeight="1" x14ac:dyDescent="0.25">
      <c r="A76" s="141"/>
      <c r="B76" s="150"/>
      <c r="C76" s="227"/>
      <c r="D76" s="227"/>
      <c r="E76" s="148"/>
      <c r="F76" s="165"/>
      <c r="G76" s="148"/>
      <c r="H76" s="521"/>
      <c r="I76" s="522"/>
      <c r="J76" s="248"/>
      <c r="K76" s="227"/>
      <c r="L76" s="227"/>
      <c r="M76" s="148"/>
      <c r="N76" s="165"/>
      <c r="O76" s="148"/>
      <c r="P76" s="203"/>
      <c r="Q76" s="520"/>
      <c r="R76" s="229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s="140" customFormat="1" ht="33.950000000000003" customHeight="1" x14ac:dyDescent="0.25">
      <c r="A77" s="141"/>
      <c r="B77" s="150"/>
      <c r="C77" s="227"/>
      <c r="D77" s="227"/>
      <c r="E77" s="148"/>
      <c r="F77" s="165"/>
      <c r="G77" s="148"/>
      <c r="H77" s="521"/>
      <c r="I77" s="522"/>
      <c r="J77" s="248"/>
      <c r="K77" s="227"/>
      <c r="L77" s="227"/>
      <c r="M77" s="148"/>
      <c r="N77" s="165"/>
      <c r="O77" s="148"/>
      <c r="P77" s="203"/>
      <c r="Q77" s="520"/>
      <c r="R77" s="229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s="140" customFormat="1" ht="33.950000000000003" customHeight="1" x14ac:dyDescent="0.25">
      <c r="A78" s="141"/>
      <c r="B78" s="150"/>
      <c r="C78" s="227"/>
      <c r="D78" s="227"/>
      <c r="E78" s="148"/>
      <c r="F78" s="165"/>
      <c r="G78" s="148"/>
      <c r="H78" s="521"/>
      <c r="I78" s="522"/>
      <c r="J78" s="248"/>
      <c r="K78" s="227"/>
      <c r="L78" s="227"/>
      <c r="M78" s="148"/>
      <c r="N78" s="165"/>
      <c r="O78" s="148"/>
      <c r="P78" s="203"/>
      <c r="Q78" s="520"/>
      <c r="R78" s="229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s="140" customFormat="1" ht="33.950000000000003" customHeight="1" x14ac:dyDescent="0.25">
      <c r="A79" s="141"/>
      <c r="B79" s="150"/>
      <c r="C79" s="227"/>
      <c r="D79" s="227"/>
      <c r="E79" s="148"/>
      <c r="F79" s="165"/>
      <c r="G79" s="148"/>
      <c r="H79" s="521"/>
      <c r="I79" s="522"/>
      <c r="J79" s="248"/>
      <c r="K79" s="227"/>
      <c r="L79" s="227"/>
      <c r="M79" s="148"/>
      <c r="N79" s="165"/>
      <c r="O79" s="148"/>
      <c r="P79" s="203"/>
      <c r="Q79" s="520"/>
      <c r="R79" s="229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39" s="140" customFormat="1" ht="33.950000000000003" customHeight="1" x14ac:dyDescent="0.25">
      <c r="A80" s="141"/>
      <c r="B80" s="150"/>
      <c r="C80" s="227"/>
      <c r="D80" s="227"/>
      <c r="E80" s="148"/>
      <c r="F80" s="165"/>
      <c r="G80" s="148"/>
      <c r="H80" s="521"/>
      <c r="I80" s="522"/>
      <c r="J80" s="248"/>
      <c r="K80" s="227"/>
      <c r="L80" s="227"/>
      <c r="M80" s="148"/>
      <c r="N80" s="165"/>
      <c r="O80" s="148"/>
      <c r="P80" s="203"/>
      <c r="Q80" s="520"/>
      <c r="R80" s="229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 s="140" customFormat="1" ht="33.950000000000003" customHeight="1" x14ac:dyDescent="0.25">
      <c r="A81" s="141"/>
      <c r="B81" s="150"/>
      <c r="C81" s="227"/>
      <c r="D81" s="227"/>
      <c r="E81" s="148"/>
      <c r="F81" s="165"/>
      <c r="G81" s="148"/>
      <c r="H81" s="521"/>
      <c r="I81" s="522"/>
      <c r="J81" s="248"/>
      <c r="K81" s="227"/>
      <c r="L81" s="227"/>
      <c r="M81" s="148"/>
      <c r="N81" s="165"/>
      <c r="O81" s="148"/>
      <c r="P81" s="203"/>
      <c r="Q81" s="520"/>
      <c r="R81" s="229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 s="140" customFormat="1" ht="33.950000000000003" customHeight="1" x14ac:dyDescent="0.25">
      <c r="A82" s="141"/>
      <c r="B82" s="150"/>
      <c r="C82" s="227"/>
      <c r="D82" s="227"/>
      <c r="E82" s="148"/>
      <c r="F82" s="165"/>
      <c r="G82" s="148"/>
      <c r="H82" s="521"/>
      <c r="I82" s="522"/>
      <c r="J82" s="248"/>
      <c r="K82" s="227"/>
      <c r="L82" s="227"/>
      <c r="M82" s="148"/>
      <c r="N82" s="165"/>
      <c r="O82" s="148"/>
      <c r="P82" s="203"/>
      <c r="Q82" s="520"/>
      <c r="R82" s="229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 s="140" customFormat="1" ht="33.950000000000003" customHeight="1" x14ac:dyDescent="0.25">
      <c r="A83" s="141"/>
      <c r="B83" s="150"/>
      <c r="C83" s="227"/>
      <c r="D83" s="227"/>
      <c r="E83" s="148"/>
      <c r="F83" s="165"/>
      <c r="G83" s="148"/>
      <c r="H83" s="521"/>
      <c r="I83" s="522"/>
      <c r="J83" s="248"/>
      <c r="K83" s="227"/>
      <c r="L83" s="227"/>
      <c r="M83" s="148"/>
      <c r="N83" s="165"/>
      <c r="O83" s="148"/>
      <c r="P83" s="203"/>
      <c r="Q83" s="520"/>
      <c r="R83" s="229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39" s="140" customFormat="1" ht="33.950000000000003" customHeight="1" x14ac:dyDescent="0.25">
      <c r="A84" s="141"/>
      <c r="B84" s="150"/>
      <c r="C84" s="227"/>
      <c r="D84" s="227"/>
      <c r="E84" s="148"/>
      <c r="F84" s="165"/>
      <c r="G84" s="148"/>
      <c r="H84" s="521"/>
      <c r="I84" s="522"/>
      <c r="J84" s="248"/>
      <c r="K84" s="227"/>
      <c r="L84" s="227"/>
      <c r="M84" s="148"/>
      <c r="N84" s="165"/>
      <c r="O84" s="148"/>
      <c r="P84" s="203"/>
      <c r="Q84" s="520"/>
      <c r="R84" s="229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39" s="140" customFormat="1" ht="33.950000000000003" customHeight="1" x14ac:dyDescent="0.25">
      <c r="A85" s="141"/>
      <c r="B85" s="150"/>
      <c r="C85" s="227"/>
      <c r="D85" s="227"/>
      <c r="E85" s="148"/>
      <c r="F85" s="165"/>
      <c r="G85" s="148"/>
      <c r="H85" s="521"/>
      <c r="I85" s="522"/>
      <c r="J85" s="248"/>
      <c r="K85" s="227"/>
      <c r="L85" s="227"/>
      <c r="M85" s="148"/>
      <c r="N85" s="165"/>
      <c r="O85" s="148"/>
      <c r="P85" s="203"/>
      <c r="Q85" s="520"/>
      <c r="R85" s="229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s="140" customFormat="1" ht="33.950000000000003" customHeight="1" x14ac:dyDescent="0.25">
      <c r="A86" s="141"/>
      <c r="B86" s="150"/>
      <c r="C86" s="227"/>
      <c r="D86" s="227"/>
      <c r="E86" s="148"/>
      <c r="F86" s="165"/>
      <c r="G86" s="148"/>
      <c r="H86" s="521"/>
      <c r="I86" s="522"/>
      <c r="J86" s="248"/>
      <c r="K86" s="227"/>
      <c r="L86" s="227"/>
      <c r="M86" s="148"/>
      <c r="N86" s="165"/>
      <c r="O86" s="148"/>
      <c r="P86" s="203"/>
      <c r="Q86" s="520"/>
      <c r="R86" s="229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s="140" customFormat="1" ht="33.950000000000003" customHeight="1" x14ac:dyDescent="0.25">
      <c r="A87" s="141"/>
      <c r="B87" s="150"/>
      <c r="C87" s="227"/>
      <c r="D87" s="227"/>
      <c r="E87" s="148"/>
      <c r="F87" s="165"/>
      <c r="G87" s="148"/>
      <c r="H87" s="521"/>
      <c r="I87" s="522"/>
      <c r="J87" s="248"/>
      <c r="K87" s="227"/>
      <c r="L87" s="227"/>
      <c r="M87" s="148"/>
      <c r="N87" s="165"/>
      <c r="O87" s="148"/>
      <c r="P87" s="203"/>
      <c r="Q87" s="520"/>
      <c r="R87" s="229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1:39" s="140" customFormat="1" ht="33.950000000000003" customHeight="1" x14ac:dyDescent="0.25">
      <c r="A88" s="141"/>
      <c r="B88" s="150"/>
      <c r="C88" s="227"/>
      <c r="D88" s="227"/>
      <c r="E88" s="148"/>
      <c r="F88" s="165"/>
      <c r="G88" s="148"/>
      <c r="H88" s="521"/>
      <c r="I88" s="522"/>
      <c r="J88" s="248"/>
      <c r="K88" s="227"/>
      <c r="L88" s="227"/>
      <c r="M88" s="148"/>
      <c r="N88" s="165"/>
      <c r="O88" s="148"/>
      <c r="P88" s="203"/>
      <c r="Q88" s="520"/>
      <c r="R88" s="229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s="140" customFormat="1" ht="33.950000000000003" customHeight="1" x14ac:dyDescent="0.25">
      <c r="A89" s="141"/>
      <c r="B89" s="150"/>
      <c r="C89" s="227"/>
      <c r="D89" s="227"/>
      <c r="E89" s="148"/>
      <c r="F89" s="165"/>
      <c r="G89" s="148"/>
      <c r="H89" s="521"/>
      <c r="I89" s="522"/>
      <c r="J89" s="248"/>
      <c r="K89" s="227"/>
      <c r="L89" s="227"/>
      <c r="M89" s="148"/>
      <c r="N89" s="165"/>
      <c r="O89" s="148"/>
      <c r="P89" s="203"/>
      <c r="Q89" s="520"/>
      <c r="R89" s="229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1:39" s="140" customFormat="1" ht="33.950000000000003" customHeight="1" x14ac:dyDescent="0.25">
      <c r="A90" s="141"/>
      <c r="B90" s="150"/>
      <c r="C90" s="227"/>
      <c r="D90" s="227"/>
      <c r="E90" s="148"/>
      <c r="F90" s="165"/>
      <c r="G90" s="148"/>
      <c r="H90" s="521"/>
      <c r="I90" s="522"/>
      <c r="J90" s="248"/>
      <c r="K90" s="227"/>
      <c r="L90" s="227"/>
      <c r="M90" s="148"/>
      <c r="N90" s="165"/>
      <c r="O90" s="148"/>
      <c r="P90" s="203"/>
      <c r="Q90" s="520"/>
      <c r="R90" s="229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s="140" customFormat="1" ht="33.950000000000003" customHeight="1" x14ac:dyDescent="0.25">
      <c r="A91" s="141"/>
      <c r="B91" s="150"/>
      <c r="C91" s="227"/>
      <c r="D91" s="227"/>
      <c r="E91" s="148"/>
      <c r="F91" s="165"/>
      <c r="G91" s="148"/>
      <c r="H91" s="521"/>
      <c r="I91" s="522"/>
      <c r="J91" s="248"/>
      <c r="K91" s="227"/>
      <c r="L91" s="227"/>
      <c r="M91" s="148"/>
      <c r="N91" s="165"/>
      <c r="O91" s="148"/>
      <c r="P91" s="203"/>
      <c r="Q91" s="520"/>
      <c r="R91" s="229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1:39" s="140" customFormat="1" ht="33.950000000000003" customHeight="1" x14ac:dyDescent="0.25">
      <c r="A92" s="141"/>
      <c r="B92" s="150"/>
      <c r="C92" s="227"/>
      <c r="D92" s="227"/>
      <c r="E92" s="148"/>
      <c r="F92" s="165"/>
      <c r="G92" s="148"/>
      <c r="H92" s="521"/>
      <c r="I92" s="522"/>
      <c r="J92" s="248"/>
      <c r="K92" s="227"/>
      <c r="L92" s="227"/>
      <c r="M92" s="148"/>
      <c r="N92" s="165"/>
      <c r="O92" s="148"/>
      <c r="P92" s="203"/>
      <c r="Q92" s="520"/>
      <c r="R92" s="229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s="140" customFormat="1" ht="33.950000000000003" customHeight="1" x14ac:dyDescent="0.25">
      <c r="A93" s="141"/>
      <c r="B93" s="150"/>
      <c r="C93" s="227"/>
      <c r="D93" s="227"/>
      <c r="E93" s="148"/>
      <c r="F93" s="165"/>
      <c r="G93" s="148"/>
      <c r="H93" s="521"/>
      <c r="I93" s="522"/>
      <c r="J93" s="248"/>
      <c r="K93" s="227"/>
      <c r="L93" s="227"/>
      <c r="M93" s="148"/>
      <c r="N93" s="165"/>
      <c r="O93" s="148"/>
      <c r="P93" s="203"/>
      <c r="Q93" s="520"/>
      <c r="R93" s="229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1:39" s="140" customFormat="1" ht="33.950000000000003" customHeight="1" x14ac:dyDescent="0.25">
      <c r="A94" s="141"/>
      <c r="B94" s="150"/>
      <c r="C94" s="227"/>
      <c r="D94" s="227"/>
      <c r="E94" s="148"/>
      <c r="F94" s="165"/>
      <c r="G94" s="148"/>
      <c r="H94" s="521"/>
      <c r="I94" s="522"/>
      <c r="J94" s="248"/>
      <c r="K94" s="227"/>
      <c r="L94" s="227"/>
      <c r="M94" s="148"/>
      <c r="N94" s="165"/>
      <c r="O94" s="148"/>
      <c r="P94" s="203"/>
      <c r="Q94" s="520"/>
      <c r="R94" s="229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1:39" s="140" customFormat="1" ht="33.950000000000003" customHeight="1" x14ac:dyDescent="0.25">
      <c r="A95" s="141"/>
      <c r="B95" s="150"/>
      <c r="C95" s="227"/>
      <c r="D95" s="227"/>
      <c r="E95" s="148"/>
      <c r="F95" s="165"/>
      <c r="G95" s="148"/>
      <c r="H95" s="521"/>
      <c r="I95" s="522"/>
      <c r="J95" s="248"/>
      <c r="K95" s="227"/>
      <c r="L95" s="227"/>
      <c r="M95" s="148"/>
      <c r="N95" s="165"/>
      <c r="O95" s="148"/>
      <c r="P95" s="203"/>
      <c r="Q95" s="520"/>
      <c r="R95" s="229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1:39" s="140" customFormat="1" ht="33.950000000000003" customHeight="1" x14ac:dyDescent="0.25">
      <c r="A96" s="141"/>
      <c r="B96" s="150"/>
      <c r="C96" s="227"/>
      <c r="D96" s="227"/>
      <c r="E96" s="148"/>
      <c r="F96" s="165"/>
      <c r="G96" s="148"/>
      <c r="H96" s="521"/>
      <c r="I96" s="522"/>
      <c r="J96" s="248"/>
      <c r="K96" s="227"/>
      <c r="L96" s="227"/>
      <c r="M96" s="148"/>
      <c r="N96" s="165"/>
      <c r="O96" s="148"/>
      <c r="P96" s="203"/>
      <c r="Q96" s="520"/>
      <c r="R96" s="229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s="140" customFormat="1" ht="33.950000000000003" customHeight="1" x14ac:dyDescent="0.25">
      <c r="A97" s="141"/>
      <c r="B97" s="150"/>
      <c r="C97" s="227"/>
      <c r="D97" s="227"/>
      <c r="E97" s="148"/>
      <c r="F97" s="165"/>
      <c r="G97" s="148"/>
      <c r="H97" s="521"/>
      <c r="I97" s="522"/>
      <c r="J97" s="248"/>
      <c r="K97" s="227"/>
      <c r="L97" s="227"/>
      <c r="M97" s="148"/>
      <c r="N97" s="165"/>
      <c r="O97" s="148"/>
      <c r="P97" s="203"/>
      <c r="Q97" s="520"/>
      <c r="R97" s="229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s="140" customFormat="1" ht="33.950000000000003" customHeight="1" x14ac:dyDescent="0.25">
      <c r="A98" s="141"/>
      <c r="B98" s="150"/>
      <c r="C98" s="227"/>
      <c r="D98" s="227"/>
      <c r="E98" s="148"/>
      <c r="F98" s="165"/>
      <c r="G98" s="148"/>
      <c r="H98" s="521"/>
      <c r="I98" s="522"/>
      <c r="J98" s="248"/>
      <c r="K98" s="227"/>
      <c r="L98" s="227"/>
      <c r="M98" s="148"/>
      <c r="N98" s="165"/>
      <c r="O98" s="148"/>
      <c r="P98" s="203"/>
      <c r="Q98" s="520"/>
      <c r="R98" s="229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 spans="1:39" s="140" customFormat="1" ht="33.950000000000003" customHeight="1" x14ac:dyDescent="0.25">
      <c r="A99" s="141"/>
      <c r="B99" s="150"/>
      <c r="C99" s="227"/>
      <c r="D99" s="227"/>
      <c r="E99" s="148"/>
      <c r="F99" s="165"/>
      <c r="G99" s="148"/>
      <c r="H99" s="521"/>
      <c r="I99" s="522"/>
      <c r="J99" s="248"/>
      <c r="K99" s="227"/>
      <c r="L99" s="227"/>
      <c r="M99" s="148"/>
      <c r="N99" s="165"/>
      <c r="O99" s="148"/>
      <c r="P99" s="203"/>
      <c r="Q99" s="520"/>
      <c r="R99" s="229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 spans="1:39" s="140" customFormat="1" ht="33.950000000000003" customHeight="1" x14ac:dyDescent="0.25">
      <c r="A100" s="141"/>
      <c r="B100" s="150"/>
      <c r="C100" s="227"/>
      <c r="D100" s="227"/>
      <c r="E100" s="148"/>
      <c r="F100" s="165"/>
      <c r="G100" s="148"/>
      <c r="H100" s="521"/>
      <c r="I100" s="522"/>
      <c r="J100" s="248"/>
      <c r="K100" s="227"/>
      <c r="L100" s="227"/>
      <c r="M100" s="148"/>
      <c r="N100" s="165"/>
      <c r="O100" s="148"/>
      <c r="P100" s="203"/>
      <c r="Q100" s="520"/>
      <c r="R100" s="229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s="140" customFormat="1" ht="33.950000000000003" customHeight="1" x14ac:dyDescent="0.25">
      <c r="A101" s="141"/>
      <c r="B101" s="150"/>
      <c r="C101" s="227"/>
      <c r="D101" s="227"/>
      <c r="E101" s="148"/>
      <c r="F101" s="165"/>
      <c r="G101" s="148"/>
      <c r="H101" s="521"/>
      <c r="I101" s="522"/>
      <c r="J101" s="248"/>
      <c r="K101" s="227"/>
      <c r="L101" s="227"/>
      <c r="M101" s="148"/>
      <c r="N101" s="165"/>
      <c r="O101" s="148"/>
      <c r="P101" s="203"/>
      <c r="Q101" s="520"/>
      <c r="R101" s="229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s="140" customFormat="1" ht="33.950000000000003" customHeight="1" x14ac:dyDescent="0.25">
      <c r="A102" s="141"/>
      <c r="B102" s="150"/>
      <c r="C102" s="227"/>
      <c r="D102" s="227"/>
      <c r="E102" s="148"/>
      <c r="F102" s="165"/>
      <c r="G102" s="148"/>
      <c r="H102" s="521"/>
      <c r="I102" s="522"/>
      <c r="J102" s="248"/>
      <c r="K102" s="227"/>
      <c r="L102" s="227"/>
      <c r="M102" s="148"/>
      <c r="N102" s="165"/>
      <c r="O102" s="148"/>
      <c r="P102" s="203"/>
      <c r="Q102" s="520"/>
      <c r="R102" s="229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s="140" customFormat="1" ht="33.950000000000003" customHeight="1" x14ac:dyDescent="0.25">
      <c r="A103" s="141"/>
      <c r="B103" s="150"/>
      <c r="C103" s="227"/>
      <c r="D103" s="227"/>
      <c r="E103" s="148"/>
      <c r="F103" s="165"/>
      <c r="G103" s="148"/>
      <c r="H103" s="521"/>
      <c r="I103" s="522"/>
      <c r="J103" s="248"/>
      <c r="K103" s="227"/>
      <c r="L103" s="227"/>
      <c r="M103" s="148"/>
      <c r="N103" s="165"/>
      <c r="O103" s="148"/>
      <c r="P103" s="203"/>
      <c r="Q103" s="520"/>
      <c r="R103" s="229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s="140" customFormat="1" ht="33.950000000000003" customHeight="1" x14ac:dyDescent="0.25">
      <c r="A104" s="141"/>
      <c r="B104" s="150"/>
      <c r="C104" s="227"/>
      <c r="D104" s="227"/>
      <c r="E104" s="148"/>
      <c r="F104" s="165"/>
      <c r="G104" s="148"/>
      <c r="H104" s="521"/>
      <c r="I104" s="522"/>
      <c r="J104" s="248"/>
      <c r="K104" s="227"/>
      <c r="L104" s="227"/>
      <c r="M104" s="148"/>
      <c r="N104" s="165"/>
      <c r="O104" s="148"/>
      <c r="P104" s="203"/>
      <c r="Q104" s="520"/>
      <c r="R104" s="229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s="140" customFormat="1" ht="33.950000000000003" customHeight="1" x14ac:dyDescent="0.25">
      <c r="A105" s="141"/>
      <c r="B105" s="150"/>
      <c r="C105" s="227"/>
      <c r="D105" s="227"/>
      <c r="E105" s="148"/>
      <c r="F105" s="165"/>
      <c r="G105" s="148"/>
      <c r="H105" s="521"/>
      <c r="I105" s="522"/>
      <c r="J105" s="248"/>
      <c r="K105" s="227"/>
      <c r="L105" s="227"/>
      <c r="M105" s="148"/>
      <c r="N105" s="165"/>
      <c r="O105" s="148"/>
      <c r="P105" s="203"/>
      <c r="Q105" s="520"/>
      <c r="R105" s="229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s="140" customFormat="1" ht="33.950000000000003" customHeight="1" x14ac:dyDescent="0.25">
      <c r="A106" s="141"/>
      <c r="B106" s="150"/>
      <c r="C106" s="227"/>
      <c r="D106" s="227"/>
      <c r="E106" s="148"/>
      <c r="F106" s="165"/>
      <c r="G106" s="148"/>
      <c r="H106" s="521"/>
      <c r="I106" s="522"/>
      <c r="J106" s="248"/>
      <c r="K106" s="227"/>
      <c r="L106" s="227"/>
      <c r="M106" s="148"/>
      <c r="N106" s="165"/>
      <c r="O106" s="148"/>
      <c r="P106" s="203"/>
      <c r="Q106" s="520"/>
      <c r="R106" s="229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s="140" customFormat="1" ht="33.950000000000003" customHeight="1" x14ac:dyDescent="0.25">
      <c r="A107" s="141"/>
      <c r="B107" s="150"/>
      <c r="C107" s="227"/>
      <c r="D107" s="227"/>
      <c r="E107" s="148"/>
      <c r="F107" s="165"/>
      <c r="G107" s="148"/>
      <c r="H107" s="521"/>
      <c r="I107" s="522"/>
      <c r="J107" s="248"/>
      <c r="K107" s="227"/>
      <c r="L107" s="227"/>
      <c r="M107" s="148"/>
      <c r="N107" s="165"/>
      <c r="O107" s="148"/>
      <c r="P107" s="203"/>
      <c r="Q107" s="520"/>
      <c r="R107" s="229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s="140" customFormat="1" ht="33.950000000000003" customHeight="1" x14ac:dyDescent="0.25">
      <c r="A108" s="141"/>
      <c r="B108" s="150"/>
      <c r="C108" s="227"/>
      <c r="D108" s="227"/>
      <c r="E108" s="148"/>
      <c r="F108" s="165"/>
      <c r="G108" s="148"/>
      <c r="H108" s="521"/>
      <c r="I108" s="522"/>
      <c r="J108" s="248"/>
      <c r="K108" s="227"/>
      <c r="L108" s="227"/>
      <c r="M108" s="148"/>
      <c r="N108" s="165"/>
      <c r="O108" s="148"/>
      <c r="P108" s="203"/>
      <c r="Q108" s="520"/>
      <c r="R108" s="229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s="140" customFormat="1" ht="33.950000000000003" customHeight="1" x14ac:dyDescent="0.25">
      <c r="A109" s="141"/>
      <c r="B109" s="150"/>
      <c r="C109" s="227"/>
      <c r="D109" s="227"/>
      <c r="E109" s="148"/>
      <c r="F109" s="165"/>
      <c r="G109" s="148"/>
      <c r="H109" s="521"/>
      <c r="I109" s="522"/>
      <c r="J109" s="248"/>
      <c r="K109" s="227"/>
      <c r="L109" s="227"/>
      <c r="M109" s="148"/>
      <c r="N109" s="165"/>
      <c r="O109" s="148"/>
      <c r="P109" s="203"/>
      <c r="Q109" s="520"/>
      <c r="R109" s="229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s="140" customFormat="1" ht="33.950000000000003" customHeight="1" x14ac:dyDescent="0.25">
      <c r="A110" s="141"/>
      <c r="B110" s="150"/>
      <c r="C110" s="227"/>
      <c r="D110" s="227"/>
      <c r="E110" s="148"/>
      <c r="F110" s="165"/>
      <c r="G110" s="148"/>
      <c r="H110" s="521"/>
      <c r="I110" s="522"/>
      <c r="J110" s="248"/>
      <c r="K110" s="227"/>
      <c r="L110" s="227"/>
      <c r="M110" s="148"/>
      <c r="N110" s="165"/>
      <c r="O110" s="148"/>
      <c r="P110" s="203"/>
      <c r="Q110" s="520"/>
      <c r="R110" s="229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s="140" customFormat="1" ht="33.950000000000003" customHeight="1" x14ac:dyDescent="0.25">
      <c r="A111" s="141"/>
      <c r="B111" s="150"/>
      <c r="C111" s="227"/>
      <c r="D111" s="227"/>
      <c r="E111" s="148"/>
      <c r="F111" s="165"/>
      <c r="G111" s="148"/>
      <c r="H111" s="521"/>
      <c r="I111" s="522"/>
      <c r="J111" s="248"/>
      <c r="K111" s="227"/>
      <c r="L111" s="227"/>
      <c r="M111" s="148"/>
      <c r="N111" s="165"/>
      <c r="O111" s="148"/>
      <c r="P111" s="203"/>
      <c r="Q111" s="520"/>
      <c r="R111" s="229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s="140" customFormat="1" ht="33.950000000000003" customHeight="1" x14ac:dyDescent="0.25">
      <c r="A112" s="141"/>
      <c r="B112" s="150"/>
      <c r="C112" s="227"/>
      <c r="D112" s="227"/>
      <c r="E112" s="148"/>
      <c r="F112" s="165"/>
      <c r="G112" s="148"/>
      <c r="H112" s="521"/>
      <c r="I112" s="522"/>
      <c r="J112" s="248"/>
      <c r="K112" s="227"/>
      <c r="L112" s="227"/>
      <c r="M112" s="148"/>
      <c r="N112" s="165"/>
      <c r="O112" s="148"/>
      <c r="P112" s="203"/>
      <c r="Q112" s="520"/>
      <c r="R112" s="229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s="140" customFormat="1" ht="33.950000000000003" customHeight="1" x14ac:dyDescent="0.25">
      <c r="A113" s="141"/>
      <c r="B113" s="150"/>
      <c r="C113" s="227"/>
      <c r="D113" s="227"/>
      <c r="E113" s="148"/>
      <c r="F113" s="165"/>
      <c r="G113" s="148"/>
      <c r="H113" s="521"/>
      <c r="I113" s="522"/>
      <c r="J113" s="248"/>
      <c r="K113" s="227"/>
      <c r="L113" s="227"/>
      <c r="M113" s="148"/>
      <c r="N113" s="165"/>
      <c r="O113" s="148"/>
      <c r="P113" s="203"/>
      <c r="Q113" s="520"/>
      <c r="R113" s="229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s="140" customFormat="1" ht="33.950000000000003" customHeight="1" x14ac:dyDescent="0.25">
      <c r="A114" s="141"/>
      <c r="B114" s="150"/>
      <c r="C114" s="227"/>
      <c r="D114" s="227"/>
      <c r="E114" s="148"/>
      <c r="F114" s="165"/>
      <c r="G114" s="148"/>
      <c r="H114" s="521"/>
      <c r="I114" s="522"/>
      <c r="J114" s="248"/>
      <c r="K114" s="227"/>
      <c r="L114" s="227"/>
      <c r="M114" s="148"/>
      <c r="N114" s="165"/>
      <c r="O114" s="148"/>
      <c r="P114" s="203"/>
      <c r="Q114" s="520"/>
      <c r="R114" s="229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s="140" customFormat="1" ht="33.950000000000003" customHeight="1" x14ac:dyDescent="0.25">
      <c r="A115" s="141"/>
      <c r="B115" s="150"/>
      <c r="C115" s="227"/>
      <c r="D115" s="227"/>
      <c r="E115" s="148"/>
      <c r="F115" s="165"/>
      <c r="G115" s="148"/>
      <c r="H115" s="521"/>
      <c r="I115" s="522"/>
      <c r="J115" s="248"/>
      <c r="K115" s="227"/>
      <c r="L115" s="227"/>
      <c r="M115" s="148"/>
      <c r="N115" s="165"/>
      <c r="O115" s="148"/>
      <c r="P115" s="203"/>
      <c r="Q115" s="520"/>
      <c r="R115" s="229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s="140" customFormat="1" ht="33.950000000000003" customHeight="1" x14ac:dyDescent="0.25">
      <c r="A116" s="141"/>
      <c r="B116" s="150"/>
      <c r="C116" s="227"/>
      <c r="D116" s="227"/>
      <c r="E116" s="148"/>
      <c r="F116" s="165"/>
      <c r="G116" s="148"/>
      <c r="H116" s="521"/>
      <c r="I116" s="522"/>
      <c r="J116" s="248"/>
      <c r="K116" s="227"/>
      <c r="L116" s="227"/>
      <c r="M116" s="148"/>
      <c r="N116" s="165"/>
      <c r="O116" s="148"/>
      <c r="P116" s="203"/>
      <c r="Q116" s="520"/>
      <c r="R116" s="229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s="140" customFormat="1" ht="33.950000000000003" customHeight="1" x14ac:dyDescent="0.25">
      <c r="A117" s="141"/>
      <c r="B117" s="150"/>
      <c r="C117" s="227"/>
      <c r="D117" s="227"/>
      <c r="E117" s="148"/>
      <c r="F117" s="165"/>
      <c r="G117" s="148"/>
      <c r="H117" s="521"/>
      <c r="I117" s="522"/>
      <c r="J117" s="248"/>
      <c r="K117" s="227"/>
      <c r="L117" s="227"/>
      <c r="M117" s="148"/>
      <c r="N117" s="165"/>
      <c r="O117" s="148"/>
      <c r="P117" s="203"/>
      <c r="Q117" s="520"/>
      <c r="R117" s="229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s="140" customFormat="1" ht="33.950000000000003" customHeight="1" x14ac:dyDescent="0.25">
      <c r="A118" s="141"/>
      <c r="B118" s="150"/>
      <c r="C118" s="227"/>
      <c r="D118" s="227"/>
      <c r="E118" s="148"/>
      <c r="F118" s="165"/>
      <c r="G118" s="148"/>
      <c r="H118" s="521"/>
      <c r="I118" s="522"/>
      <c r="J118" s="248"/>
      <c r="K118" s="227"/>
      <c r="L118" s="227"/>
      <c r="M118" s="148"/>
      <c r="N118" s="165"/>
      <c r="O118" s="148"/>
      <c r="P118" s="203"/>
      <c r="Q118" s="520"/>
      <c r="R118" s="229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s="140" customFormat="1" ht="33.950000000000003" customHeight="1" x14ac:dyDescent="0.25">
      <c r="A119" s="141"/>
      <c r="B119" s="150"/>
      <c r="C119" s="227"/>
      <c r="D119" s="227"/>
      <c r="E119" s="148"/>
      <c r="F119" s="165"/>
      <c r="G119" s="148"/>
      <c r="H119" s="521"/>
      <c r="I119" s="522"/>
      <c r="J119" s="248"/>
      <c r="K119" s="227"/>
      <c r="L119" s="227"/>
      <c r="M119" s="148"/>
      <c r="N119" s="165"/>
      <c r="O119" s="148"/>
      <c r="P119" s="203"/>
      <c r="Q119" s="520"/>
      <c r="R119" s="229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s="140" customFormat="1" ht="33.950000000000003" customHeight="1" x14ac:dyDescent="0.25">
      <c r="A120" s="141"/>
      <c r="B120" s="150"/>
      <c r="C120" s="227"/>
      <c r="D120" s="227"/>
      <c r="E120" s="148"/>
      <c r="F120" s="165"/>
      <c r="G120" s="148"/>
      <c r="H120" s="521"/>
      <c r="I120" s="522"/>
      <c r="J120" s="248"/>
      <c r="K120" s="227"/>
      <c r="L120" s="227"/>
      <c r="M120" s="148"/>
      <c r="N120" s="165"/>
      <c r="O120" s="148"/>
      <c r="P120" s="203"/>
      <c r="Q120" s="520"/>
      <c r="R120" s="229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s="140" customFormat="1" ht="33.950000000000003" customHeight="1" x14ac:dyDescent="0.25">
      <c r="A121" s="141"/>
      <c r="B121" s="150"/>
      <c r="C121" s="227"/>
      <c r="D121" s="227"/>
      <c r="E121" s="148"/>
      <c r="F121" s="165"/>
      <c r="G121" s="148"/>
      <c r="H121" s="521"/>
      <c r="I121" s="522"/>
      <c r="J121" s="248"/>
      <c r="K121" s="227"/>
      <c r="L121" s="227"/>
      <c r="M121" s="148"/>
      <c r="N121" s="165"/>
      <c r="O121" s="148"/>
      <c r="P121" s="203"/>
      <c r="Q121" s="520"/>
      <c r="R121" s="229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s="140" customFormat="1" ht="33.950000000000003" customHeight="1" x14ac:dyDescent="0.25">
      <c r="A122" s="141"/>
      <c r="B122" s="150"/>
      <c r="C122" s="227"/>
      <c r="D122" s="227"/>
      <c r="E122" s="148"/>
      <c r="F122" s="165"/>
      <c r="G122" s="148"/>
      <c r="H122" s="521"/>
      <c r="I122" s="522"/>
      <c r="J122" s="248"/>
      <c r="K122" s="227"/>
      <c r="L122" s="227"/>
      <c r="M122" s="148"/>
      <c r="N122" s="165"/>
      <c r="O122" s="148"/>
      <c r="P122" s="203"/>
      <c r="Q122" s="520"/>
      <c r="R122" s="229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s="140" customFormat="1" ht="33.950000000000003" customHeight="1" x14ac:dyDescent="0.25">
      <c r="A123" s="141"/>
      <c r="B123" s="150"/>
      <c r="C123" s="227"/>
      <c r="D123" s="227"/>
      <c r="E123" s="148"/>
      <c r="F123" s="165"/>
      <c r="G123" s="148"/>
      <c r="H123" s="521"/>
      <c r="I123" s="522"/>
      <c r="J123" s="248"/>
      <c r="K123" s="227"/>
      <c r="L123" s="227"/>
      <c r="M123" s="148"/>
      <c r="N123" s="165"/>
      <c r="O123" s="148"/>
      <c r="P123" s="203"/>
      <c r="Q123" s="520"/>
      <c r="R123" s="229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s="140" customFormat="1" ht="33.950000000000003" customHeight="1" x14ac:dyDescent="0.25">
      <c r="A124" s="141"/>
      <c r="B124" s="150"/>
      <c r="C124" s="227"/>
      <c r="D124" s="227"/>
      <c r="E124" s="148"/>
      <c r="F124" s="165"/>
      <c r="G124" s="148"/>
      <c r="H124" s="521"/>
      <c r="I124" s="522"/>
      <c r="J124" s="248"/>
      <c r="K124" s="227"/>
      <c r="L124" s="227"/>
      <c r="M124" s="148"/>
      <c r="N124" s="165"/>
      <c r="O124" s="148"/>
      <c r="P124" s="203"/>
      <c r="Q124" s="520"/>
      <c r="R124" s="229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s="140" customFormat="1" ht="33.950000000000003" customHeight="1" x14ac:dyDescent="0.25">
      <c r="A125" s="141"/>
      <c r="B125" s="150"/>
      <c r="C125" s="227"/>
      <c r="D125" s="227"/>
      <c r="E125" s="148"/>
      <c r="F125" s="165"/>
      <c r="G125" s="148"/>
      <c r="H125" s="521"/>
      <c r="I125" s="522"/>
      <c r="J125" s="248"/>
      <c r="K125" s="227"/>
      <c r="L125" s="227"/>
      <c r="M125" s="148"/>
      <c r="N125" s="165"/>
      <c r="O125" s="148"/>
      <c r="P125" s="203"/>
      <c r="Q125" s="520"/>
      <c r="R125" s="229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s="140" customFormat="1" ht="33.950000000000003" customHeight="1" x14ac:dyDescent="0.25">
      <c r="A126" s="141"/>
      <c r="B126" s="150"/>
      <c r="C126" s="227"/>
      <c r="D126" s="227"/>
      <c r="E126" s="148"/>
      <c r="F126" s="165"/>
      <c r="G126" s="148"/>
      <c r="H126" s="521"/>
      <c r="I126" s="522"/>
      <c r="J126" s="248"/>
      <c r="K126" s="227"/>
      <c r="L126" s="227"/>
      <c r="M126" s="148"/>
      <c r="N126" s="165"/>
      <c r="O126" s="148"/>
      <c r="P126" s="203"/>
      <c r="Q126" s="520"/>
      <c r="R126" s="229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s="140" customFormat="1" ht="33.950000000000003" customHeight="1" x14ac:dyDescent="0.25">
      <c r="A127" s="141"/>
      <c r="B127" s="150"/>
      <c r="C127" s="227"/>
      <c r="D127" s="227"/>
      <c r="E127" s="148"/>
      <c r="F127" s="165"/>
      <c r="G127" s="148"/>
      <c r="H127" s="521"/>
      <c r="I127" s="522"/>
      <c r="J127" s="248"/>
      <c r="K127" s="227"/>
      <c r="L127" s="227"/>
      <c r="M127" s="148"/>
      <c r="N127" s="165"/>
      <c r="O127" s="148"/>
      <c r="P127" s="203"/>
      <c r="Q127" s="520"/>
      <c r="R127" s="229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s="140" customFormat="1" ht="33.950000000000003" customHeight="1" x14ac:dyDescent="0.25">
      <c r="A128" s="141"/>
      <c r="B128" s="150"/>
      <c r="C128" s="227"/>
      <c r="D128" s="227"/>
      <c r="E128" s="148"/>
      <c r="F128" s="165"/>
      <c r="G128" s="148"/>
      <c r="H128" s="521"/>
      <c r="I128" s="522"/>
      <c r="J128" s="248"/>
      <c r="K128" s="227"/>
      <c r="L128" s="227"/>
      <c r="M128" s="148"/>
      <c r="N128" s="165"/>
      <c r="O128" s="148"/>
      <c r="P128" s="203"/>
      <c r="Q128" s="520"/>
      <c r="R128" s="229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s="140" customFormat="1" ht="33.950000000000003" customHeight="1" x14ac:dyDescent="0.25">
      <c r="A129" s="141"/>
      <c r="B129" s="150"/>
      <c r="C129" s="227"/>
      <c r="D129" s="227"/>
      <c r="E129" s="148"/>
      <c r="F129" s="165"/>
      <c r="G129" s="148"/>
      <c r="H129" s="521"/>
      <c r="I129" s="522"/>
      <c r="J129" s="248"/>
      <c r="K129" s="227"/>
      <c r="L129" s="227"/>
      <c r="M129" s="148"/>
      <c r="N129" s="165"/>
      <c r="O129" s="148"/>
      <c r="P129" s="203"/>
      <c r="Q129" s="520"/>
      <c r="R129" s="229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s="140" customFormat="1" ht="33.950000000000003" customHeight="1" x14ac:dyDescent="0.25">
      <c r="A130" s="141"/>
      <c r="B130" s="150"/>
      <c r="C130" s="227"/>
      <c r="D130" s="227"/>
      <c r="E130" s="148"/>
      <c r="F130" s="165"/>
      <c r="G130" s="148"/>
      <c r="H130" s="521"/>
      <c r="I130" s="522"/>
      <c r="J130" s="248"/>
      <c r="K130" s="227"/>
      <c r="L130" s="227"/>
      <c r="M130" s="148"/>
      <c r="N130" s="165"/>
      <c r="O130" s="148"/>
      <c r="P130" s="203"/>
      <c r="Q130" s="520"/>
      <c r="R130" s="229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s="140" customFormat="1" ht="33.950000000000003" customHeight="1" x14ac:dyDescent="0.25">
      <c r="A131" s="141"/>
      <c r="B131" s="150"/>
      <c r="C131" s="227"/>
      <c r="D131" s="227"/>
      <c r="E131" s="148"/>
      <c r="F131" s="165"/>
      <c r="G131" s="148"/>
      <c r="H131" s="521"/>
      <c r="I131" s="522"/>
      <c r="J131" s="248"/>
      <c r="K131" s="227"/>
      <c r="L131" s="227"/>
      <c r="M131" s="148"/>
      <c r="N131" s="165"/>
      <c r="O131" s="148"/>
      <c r="P131" s="203"/>
      <c r="Q131" s="520"/>
      <c r="R131" s="229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s="140" customFormat="1" ht="33.950000000000003" customHeight="1" x14ac:dyDescent="0.25">
      <c r="A132" s="141"/>
      <c r="B132" s="150"/>
      <c r="C132" s="227"/>
      <c r="D132" s="227"/>
      <c r="E132" s="148"/>
      <c r="F132" s="165"/>
      <c r="G132" s="148"/>
      <c r="H132" s="521"/>
      <c r="I132" s="522"/>
      <c r="J132" s="248"/>
      <c r="K132" s="227"/>
      <c r="L132" s="227"/>
      <c r="M132" s="148"/>
      <c r="N132" s="165"/>
      <c r="O132" s="148"/>
      <c r="P132" s="203"/>
      <c r="Q132" s="520"/>
      <c r="R132" s="229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s="140" customFormat="1" ht="33.950000000000003" customHeight="1" x14ac:dyDescent="0.25">
      <c r="A133" s="141"/>
      <c r="B133" s="150"/>
      <c r="C133" s="227"/>
      <c r="D133" s="227"/>
      <c r="E133" s="148"/>
      <c r="F133" s="165"/>
      <c r="G133" s="148"/>
      <c r="H133" s="521"/>
      <c r="I133" s="522"/>
      <c r="J133" s="248"/>
      <c r="K133" s="227"/>
      <c r="L133" s="227"/>
      <c r="M133" s="148"/>
      <c r="N133" s="165"/>
      <c r="O133" s="148"/>
      <c r="P133" s="203"/>
      <c r="Q133" s="520"/>
      <c r="R133" s="229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s="140" customFormat="1" ht="33.950000000000003" customHeight="1" x14ac:dyDescent="0.25">
      <c r="A134" s="141"/>
      <c r="B134" s="150"/>
      <c r="C134" s="227"/>
      <c r="D134" s="227"/>
      <c r="E134" s="148"/>
      <c r="F134" s="165"/>
      <c r="G134" s="148"/>
      <c r="H134" s="521"/>
      <c r="I134" s="522"/>
      <c r="J134" s="248"/>
      <c r="K134" s="227"/>
      <c r="L134" s="227"/>
      <c r="M134" s="148"/>
      <c r="N134" s="165"/>
      <c r="O134" s="148"/>
      <c r="P134" s="203"/>
      <c r="Q134" s="520"/>
      <c r="R134" s="229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s="140" customFormat="1" ht="33.950000000000003" customHeight="1" x14ac:dyDescent="0.25">
      <c r="A135" s="141"/>
      <c r="B135" s="150"/>
      <c r="C135" s="227"/>
      <c r="D135" s="227"/>
      <c r="E135" s="148"/>
      <c r="F135" s="165"/>
      <c r="G135" s="148"/>
      <c r="H135" s="521"/>
      <c r="I135" s="522"/>
      <c r="J135" s="248"/>
      <c r="K135" s="227"/>
      <c r="L135" s="227"/>
      <c r="M135" s="148"/>
      <c r="N135" s="165"/>
      <c r="O135" s="148"/>
      <c r="P135" s="203"/>
      <c r="Q135" s="520"/>
      <c r="R135" s="229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s="140" customFormat="1" ht="33.950000000000003" customHeight="1" x14ac:dyDescent="0.25">
      <c r="A136" s="141"/>
      <c r="B136" s="150"/>
      <c r="C136" s="227"/>
      <c r="D136" s="227"/>
      <c r="E136" s="148"/>
      <c r="F136" s="165"/>
      <c r="G136" s="148"/>
      <c r="H136" s="521"/>
      <c r="I136" s="522"/>
      <c r="J136" s="248"/>
      <c r="K136" s="227"/>
      <c r="L136" s="227"/>
      <c r="M136" s="148"/>
      <c r="N136" s="165"/>
      <c r="O136" s="148"/>
      <c r="P136" s="203"/>
      <c r="Q136" s="520"/>
      <c r="R136" s="229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s="140" customFormat="1" ht="33.950000000000003" customHeight="1" x14ac:dyDescent="0.25">
      <c r="A137" s="141"/>
      <c r="B137" s="150"/>
      <c r="C137" s="227"/>
      <c r="D137" s="227"/>
      <c r="E137" s="148"/>
      <c r="F137" s="165"/>
      <c r="G137" s="148"/>
      <c r="H137" s="521"/>
      <c r="I137" s="522"/>
      <c r="J137" s="248"/>
      <c r="K137" s="227"/>
      <c r="L137" s="227"/>
      <c r="M137" s="148"/>
      <c r="N137" s="165"/>
      <c r="O137" s="148"/>
      <c r="P137" s="203"/>
      <c r="Q137" s="520"/>
      <c r="R137" s="229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s="140" customFormat="1" ht="33.950000000000003" customHeight="1" x14ac:dyDescent="0.25">
      <c r="A138" s="141"/>
      <c r="B138" s="150"/>
      <c r="C138" s="227"/>
      <c r="D138" s="227"/>
      <c r="E138" s="148"/>
      <c r="F138" s="165"/>
      <c r="G138" s="148"/>
      <c r="H138" s="521"/>
      <c r="I138" s="522"/>
      <c r="J138" s="248"/>
      <c r="K138" s="227"/>
      <c r="L138" s="227"/>
      <c r="M138" s="148"/>
      <c r="N138" s="165"/>
      <c r="O138" s="148"/>
      <c r="P138" s="203"/>
      <c r="Q138" s="520"/>
      <c r="R138" s="229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s="140" customFormat="1" ht="33.950000000000003" customHeight="1" x14ac:dyDescent="0.25">
      <c r="A139" s="141"/>
      <c r="B139" s="150"/>
      <c r="C139" s="227"/>
      <c r="D139" s="227"/>
      <c r="E139" s="148"/>
      <c r="F139" s="165"/>
      <c r="G139" s="148"/>
      <c r="H139" s="521"/>
      <c r="I139" s="522"/>
      <c r="J139" s="248"/>
      <c r="K139" s="227"/>
      <c r="L139" s="227"/>
      <c r="M139" s="148"/>
      <c r="N139" s="165"/>
      <c r="O139" s="148"/>
      <c r="P139" s="203"/>
      <c r="Q139" s="520"/>
      <c r="R139" s="229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s="140" customFormat="1" ht="33.950000000000003" customHeight="1" x14ac:dyDescent="0.25">
      <c r="A140" s="141"/>
      <c r="B140" s="150"/>
      <c r="C140" s="227"/>
      <c r="D140" s="227"/>
      <c r="E140" s="148"/>
      <c r="F140" s="165"/>
      <c r="G140" s="148"/>
      <c r="H140" s="521"/>
      <c r="I140" s="522"/>
      <c r="J140" s="248"/>
      <c r="K140" s="227"/>
      <c r="L140" s="227"/>
      <c r="M140" s="148"/>
      <c r="N140" s="165"/>
      <c r="O140" s="148"/>
      <c r="P140" s="203"/>
      <c r="Q140" s="520"/>
      <c r="R140" s="229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s="140" customFormat="1" ht="33.950000000000003" customHeight="1" x14ac:dyDescent="0.25">
      <c r="A141" s="141"/>
      <c r="B141" s="150"/>
      <c r="C141" s="227"/>
      <c r="D141" s="227"/>
      <c r="E141" s="148"/>
      <c r="F141" s="165"/>
      <c r="G141" s="148"/>
      <c r="H141" s="521"/>
      <c r="I141" s="522"/>
      <c r="J141" s="248"/>
      <c r="K141" s="227"/>
      <c r="L141" s="227"/>
      <c r="M141" s="148"/>
      <c r="N141" s="165"/>
      <c r="O141" s="148"/>
      <c r="P141" s="203"/>
      <c r="Q141" s="520"/>
      <c r="R141" s="229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s="140" customFormat="1" ht="33.950000000000003" customHeight="1" x14ac:dyDescent="0.25">
      <c r="A142" s="141"/>
      <c r="B142" s="150"/>
      <c r="C142" s="227"/>
      <c r="D142" s="227"/>
      <c r="E142" s="148"/>
      <c r="F142" s="165"/>
      <c r="G142" s="148"/>
      <c r="H142" s="521"/>
      <c r="I142" s="522"/>
      <c r="J142" s="248"/>
      <c r="K142" s="227"/>
      <c r="L142" s="227"/>
      <c r="M142" s="148"/>
      <c r="N142" s="165"/>
      <c r="O142" s="148"/>
      <c r="P142" s="203"/>
      <c r="Q142" s="520"/>
      <c r="R142" s="229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s="140" customFormat="1" ht="33.950000000000003" customHeight="1" x14ac:dyDescent="0.25">
      <c r="A143" s="141"/>
      <c r="B143" s="150"/>
      <c r="C143" s="227"/>
      <c r="D143" s="227"/>
      <c r="E143" s="148"/>
      <c r="F143" s="165"/>
      <c r="G143" s="148"/>
      <c r="H143" s="521"/>
      <c r="I143" s="522"/>
      <c r="J143" s="248"/>
      <c r="K143" s="227"/>
      <c r="L143" s="227"/>
      <c r="M143" s="148"/>
      <c r="N143" s="165"/>
      <c r="O143" s="148"/>
      <c r="P143" s="203"/>
      <c r="Q143" s="520"/>
      <c r="R143" s="229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s="140" customFormat="1" ht="33.950000000000003" customHeight="1" x14ac:dyDescent="0.25">
      <c r="A144" s="141"/>
      <c r="B144" s="150"/>
      <c r="C144" s="227"/>
      <c r="D144" s="227"/>
      <c r="E144" s="148"/>
      <c r="F144" s="165"/>
      <c r="G144" s="148"/>
      <c r="H144" s="521"/>
      <c r="I144" s="522"/>
      <c r="J144" s="248"/>
      <c r="K144" s="227"/>
      <c r="L144" s="227"/>
      <c r="M144" s="148"/>
      <c r="N144" s="165"/>
      <c r="O144" s="148"/>
      <c r="P144" s="203"/>
      <c r="Q144" s="520"/>
      <c r="R144" s="229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18" ht="33.950000000000003" customHeight="1" x14ac:dyDescent="0.25">
      <c r="A145" s="141"/>
      <c r="B145" s="150"/>
      <c r="C145" s="227"/>
      <c r="D145" s="227"/>
      <c r="E145" s="148"/>
      <c r="F145" s="165"/>
      <c r="G145" s="148"/>
      <c r="H145" s="521"/>
      <c r="I145" s="522"/>
      <c r="J145" s="248"/>
      <c r="K145" s="227"/>
      <c r="L145" s="227"/>
      <c r="M145" s="148"/>
      <c r="N145" s="165"/>
      <c r="O145" s="148"/>
      <c r="P145" s="203"/>
      <c r="Q145" s="520"/>
      <c r="R145" s="229"/>
    </row>
    <row r="146" spans="1:18" ht="33.950000000000003" customHeight="1" x14ac:dyDescent="0.25">
      <c r="A146" s="141"/>
      <c r="B146" s="150"/>
      <c r="C146" s="227"/>
      <c r="D146" s="227"/>
      <c r="E146" s="148"/>
      <c r="F146" s="165"/>
      <c r="G146" s="148"/>
      <c r="H146" s="521"/>
      <c r="I146" s="522"/>
      <c r="J146" s="248"/>
      <c r="K146" s="227"/>
      <c r="L146" s="227"/>
      <c r="M146" s="148"/>
      <c r="N146" s="165"/>
      <c r="O146" s="148"/>
      <c r="P146" s="203"/>
      <c r="Q146" s="520"/>
      <c r="R146" s="229"/>
    </row>
    <row r="147" spans="1:18" ht="33.950000000000003" customHeight="1" x14ac:dyDescent="0.25">
      <c r="A147" s="141"/>
      <c r="B147" s="150"/>
      <c r="C147" s="227"/>
      <c r="D147" s="227"/>
      <c r="E147" s="148"/>
      <c r="F147" s="165"/>
      <c r="G147" s="148"/>
      <c r="H147" s="521"/>
      <c r="I147" s="522"/>
      <c r="J147" s="248"/>
      <c r="K147" s="227"/>
      <c r="L147" s="227"/>
      <c r="M147" s="148"/>
      <c r="N147" s="165"/>
      <c r="O147" s="148"/>
      <c r="P147" s="203"/>
      <c r="Q147" s="520"/>
      <c r="R147" s="229"/>
    </row>
    <row r="148" spans="1:18" ht="33.950000000000003" customHeight="1" x14ac:dyDescent="0.25">
      <c r="A148" s="141"/>
      <c r="B148" s="150"/>
      <c r="C148" s="227"/>
      <c r="D148" s="227"/>
      <c r="E148" s="148"/>
      <c r="F148" s="165"/>
      <c r="G148" s="148"/>
      <c r="H148" s="521"/>
      <c r="I148" s="522"/>
      <c r="J148" s="248"/>
      <c r="K148" s="227"/>
      <c r="L148" s="227"/>
      <c r="M148" s="148"/>
      <c r="N148" s="165"/>
      <c r="O148" s="148"/>
      <c r="P148" s="203"/>
      <c r="Q148" s="520"/>
      <c r="R148" s="229"/>
    </row>
    <row r="149" spans="1:18" ht="33.950000000000003" customHeight="1" x14ac:dyDescent="0.25">
      <c r="A149" s="141"/>
      <c r="B149" s="150"/>
      <c r="C149" s="227"/>
      <c r="D149" s="227"/>
      <c r="E149" s="148"/>
      <c r="F149" s="165"/>
      <c r="G149" s="148"/>
      <c r="H149" s="521"/>
      <c r="I149" s="522"/>
      <c r="J149" s="248"/>
      <c r="K149" s="227"/>
      <c r="L149" s="227"/>
      <c r="M149" s="148"/>
      <c r="N149" s="165"/>
      <c r="O149" s="148"/>
      <c r="P149" s="203"/>
      <c r="Q149" s="520"/>
      <c r="R149" s="229"/>
    </row>
    <row r="150" spans="1:18" ht="33.950000000000003" customHeight="1" x14ac:dyDescent="0.25">
      <c r="A150" s="141"/>
      <c r="B150" s="150"/>
      <c r="C150" s="227"/>
      <c r="D150" s="227"/>
      <c r="E150" s="148"/>
      <c r="F150" s="165"/>
      <c r="G150" s="148"/>
      <c r="H150" s="521"/>
      <c r="I150" s="522"/>
      <c r="J150" s="248"/>
      <c r="K150" s="227"/>
      <c r="L150" s="227"/>
      <c r="M150" s="148"/>
      <c r="N150" s="165"/>
      <c r="O150" s="148"/>
      <c r="P150" s="203"/>
      <c r="Q150" s="520"/>
      <c r="R150" s="229"/>
    </row>
    <row r="151" spans="1:18" ht="33.950000000000003" customHeight="1" x14ac:dyDescent="0.25">
      <c r="B151" s="150"/>
      <c r="C151" s="227"/>
      <c r="D151" s="227"/>
      <c r="E151" s="148"/>
      <c r="F151" s="165"/>
      <c r="G151" s="148"/>
      <c r="H151" s="521"/>
      <c r="I151" s="522"/>
      <c r="J151" s="248"/>
      <c r="K151" s="227"/>
      <c r="L151" s="227"/>
      <c r="M151" s="148"/>
      <c r="N151" s="165"/>
      <c r="O151" s="148"/>
      <c r="P151" s="203"/>
      <c r="Q151" s="520"/>
      <c r="R151" s="229"/>
    </row>
    <row r="152" spans="1:18" ht="33.950000000000003" customHeight="1" x14ac:dyDescent="0.25">
      <c r="B152" s="150"/>
      <c r="C152" s="227"/>
      <c r="D152" s="227"/>
      <c r="E152" s="148"/>
      <c r="F152" s="165"/>
      <c r="G152" s="148"/>
      <c r="H152" s="521"/>
      <c r="I152" s="522"/>
      <c r="J152" s="248"/>
      <c r="K152" s="227"/>
      <c r="L152" s="227"/>
      <c r="M152" s="148"/>
      <c r="N152" s="165"/>
      <c r="O152" s="148"/>
      <c r="P152" s="203"/>
      <c r="Q152" s="520"/>
      <c r="R152" s="229"/>
    </row>
    <row r="153" spans="1:18" ht="33.950000000000003" customHeight="1" x14ac:dyDescent="0.25">
      <c r="B153" s="150"/>
      <c r="C153" s="227"/>
      <c r="D153" s="227"/>
      <c r="E153" s="148"/>
      <c r="F153" s="165"/>
      <c r="G153" s="148"/>
      <c r="H153" s="521"/>
      <c r="I153" s="522"/>
      <c r="J153" s="248"/>
      <c r="K153" s="227"/>
      <c r="L153" s="227"/>
      <c r="M153" s="148"/>
      <c r="N153" s="165"/>
      <c r="O153" s="148"/>
      <c r="P153" s="203"/>
      <c r="Q153" s="520"/>
      <c r="R153" s="229"/>
    </row>
    <row r="154" spans="1:18" ht="33.950000000000003" customHeight="1" x14ac:dyDescent="0.25">
      <c r="B154" s="150"/>
      <c r="C154" s="227"/>
      <c r="D154" s="227"/>
      <c r="E154" s="148"/>
      <c r="F154" s="165"/>
      <c r="G154" s="148"/>
      <c r="H154" s="521"/>
      <c r="I154" s="522"/>
      <c r="J154" s="248"/>
      <c r="K154" s="227"/>
      <c r="L154" s="227"/>
      <c r="M154" s="148"/>
      <c r="N154" s="165"/>
      <c r="O154" s="148"/>
      <c r="P154" s="203"/>
      <c r="Q154" s="520"/>
      <c r="R154" s="229"/>
    </row>
    <row r="155" spans="1:18" ht="33.950000000000003" customHeight="1" x14ac:dyDescent="0.25">
      <c r="B155" s="150"/>
      <c r="C155" s="227"/>
      <c r="D155" s="227"/>
      <c r="E155" s="148"/>
      <c r="F155" s="165"/>
      <c r="G155" s="148"/>
      <c r="H155" s="521"/>
      <c r="I155" s="522"/>
      <c r="J155" s="248"/>
      <c r="K155" s="227"/>
      <c r="L155" s="227"/>
      <c r="M155" s="148"/>
      <c r="N155" s="165"/>
      <c r="O155" s="148"/>
      <c r="P155" s="203"/>
      <c r="Q155" s="520"/>
      <c r="R155" s="229"/>
    </row>
    <row r="156" spans="1:18" ht="33.950000000000003" customHeight="1" x14ac:dyDescent="0.25">
      <c r="B156" s="150"/>
      <c r="C156" s="227"/>
      <c r="D156" s="227"/>
      <c r="E156" s="148"/>
      <c r="F156" s="165"/>
      <c r="G156" s="148"/>
      <c r="H156" s="521"/>
      <c r="I156" s="522"/>
      <c r="J156" s="248"/>
      <c r="K156" s="227"/>
      <c r="L156" s="227"/>
      <c r="M156" s="148"/>
      <c r="N156" s="165"/>
      <c r="O156" s="148"/>
      <c r="P156" s="203"/>
      <c r="Q156" s="520"/>
      <c r="R156" s="229"/>
    </row>
    <row r="157" spans="1:18" ht="33.950000000000003" customHeight="1" x14ac:dyDescent="0.25">
      <c r="B157" s="150"/>
      <c r="C157" s="227"/>
      <c r="D157" s="227"/>
      <c r="E157" s="148"/>
      <c r="F157" s="165"/>
      <c r="G157" s="148"/>
      <c r="H157" s="521"/>
      <c r="I157" s="522"/>
      <c r="J157" s="248"/>
      <c r="K157" s="227"/>
      <c r="L157" s="227"/>
      <c r="M157" s="148"/>
      <c r="N157" s="165"/>
      <c r="O157" s="148"/>
      <c r="P157" s="203"/>
      <c r="Q157" s="520"/>
      <c r="R157" s="229"/>
    </row>
    <row r="158" spans="1:18" ht="33.950000000000003" customHeight="1" x14ac:dyDescent="0.25">
      <c r="B158" s="150"/>
      <c r="C158" s="227"/>
      <c r="D158" s="227"/>
      <c r="E158" s="148"/>
      <c r="F158" s="165"/>
      <c r="G158" s="148"/>
      <c r="H158" s="521"/>
      <c r="I158" s="522"/>
      <c r="J158" s="248"/>
      <c r="K158" s="227"/>
      <c r="L158" s="227"/>
      <c r="M158" s="148"/>
      <c r="N158" s="165"/>
      <c r="O158" s="148"/>
      <c r="P158" s="203"/>
      <c r="Q158" s="520"/>
      <c r="R158" s="229"/>
    </row>
    <row r="159" spans="1:18" ht="33.950000000000003" customHeight="1" x14ac:dyDescent="0.25">
      <c r="B159" s="150"/>
      <c r="C159" s="227"/>
      <c r="D159" s="227"/>
      <c r="E159" s="148"/>
      <c r="F159" s="165"/>
      <c r="G159" s="148"/>
      <c r="H159" s="521"/>
      <c r="I159" s="522"/>
      <c r="J159" s="248"/>
      <c r="K159" s="227"/>
      <c r="L159" s="227"/>
      <c r="M159" s="148"/>
      <c r="N159" s="165"/>
      <c r="O159" s="148"/>
      <c r="P159" s="203"/>
      <c r="Q159" s="520"/>
      <c r="R159" s="229"/>
    </row>
    <row r="160" spans="1:18" ht="33.950000000000003" customHeight="1" x14ac:dyDescent="0.25">
      <c r="B160" s="150"/>
      <c r="C160" s="227"/>
      <c r="D160" s="227"/>
      <c r="E160" s="148"/>
      <c r="F160" s="165"/>
      <c r="G160" s="148"/>
      <c r="H160" s="521"/>
      <c r="I160" s="522"/>
      <c r="J160" s="248"/>
      <c r="K160" s="227"/>
      <c r="L160" s="227"/>
      <c r="M160" s="148"/>
      <c r="N160" s="165"/>
      <c r="O160" s="148"/>
      <c r="P160" s="203"/>
      <c r="Q160" s="520"/>
      <c r="R160" s="229"/>
    </row>
    <row r="161" spans="2:18" ht="33.950000000000003" customHeight="1" x14ac:dyDescent="0.25">
      <c r="B161" s="150"/>
      <c r="C161" s="227"/>
      <c r="D161" s="227"/>
      <c r="E161" s="148"/>
      <c r="F161" s="165"/>
      <c r="G161" s="148"/>
      <c r="H161" s="521"/>
      <c r="I161" s="522"/>
      <c r="J161" s="248"/>
      <c r="K161" s="227"/>
      <c r="L161" s="227"/>
      <c r="M161" s="148"/>
      <c r="N161" s="165"/>
      <c r="O161" s="148"/>
      <c r="P161" s="203"/>
      <c r="Q161" s="520"/>
      <c r="R161" s="229"/>
    </row>
    <row r="162" spans="2:18" ht="33.950000000000003" customHeight="1" x14ac:dyDescent="0.25">
      <c r="B162" s="150"/>
      <c r="C162" s="227"/>
      <c r="D162" s="227"/>
      <c r="E162" s="148"/>
      <c r="F162" s="165"/>
      <c r="G162" s="148"/>
      <c r="H162" s="521"/>
      <c r="I162" s="522"/>
      <c r="J162" s="248"/>
      <c r="K162" s="227"/>
      <c r="L162" s="227"/>
      <c r="M162" s="148"/>
      <c r="N162" s="165"/>
      <c r="O162" s="148"/>
      <c r="P162" s="203"/>
      <c r="Q162" s="520"/>
      <c r="R162" s="229"/>
    </row>
    <row r="163" spans="2:18" ht="33.950000000000003" customHeight="1" x14ac:dyDescent="0.25">
      <c r="B163" s="150"/>
      <c r="C163" s="227"/>
      <c r="D163" s="227"/>
      <c r="E163" s="148"/>
      <c r="F163" s="165"/>
      <c r="G163" s="148"/>
      <c r="H163" s="521"/>
      <c r="I163" s="522"/>
      <c r="J163" s="248"/>
      <c r="K163" s="227"/>
      <c r="L163" s="227"/>
      <c r="M163" s="148"/>
      <c r="N163" s="165"/>
      <c r="O163" s="148"/>
      <c r="P163" s="203"/>
      <c r="Q163" s="520"/>
      <c r="R163" s="229"/>
    </row>
    <row r="164" spans="2:18" ht="33.950000000000003" customHeight="1" x14ac:dyDescent="0.25">
      <c r="B164" s="150"/>
      <c r="C164" s="227"/>
      <c r="D164" s="227"/>
      <c r="E164" s="148"/>
      <c r="F164" s="165"/>
      <c r="G164" s="148"/>
      <c r="H164" s="521"/>
      <c r="I164" s="522"/>
      <c r="J164" s="248"/>
      <c r="K164" s="227"/>
      <c r="L164" s="227"/>
      <c r="M164" s="148"/>
      <c r="N164" s="165"/>
      <c r="O164" s="148"/>
      <c r="P164" s="203"/>
      <c r="Q164" s="520"/>
      <c r="R164" s="229"/>
    </row>
    <row r="165" spans="2:18" ht="33.950000000000003" customHeight="1" x14ac:dyDescent="0.25">
      <c r="B165" s="150"/>
      <c r="C165" s="227"/>
      <c r="D165" s="227"/>
      <c r="E165" s="148"/>
      <c r="F165" s="165"/>
      <c r="G165" s="148"/>
      <c r="H165" s="521"/>
      <c r="I165" s="522"/>
      <c r="J165" s="248"/>
      <c r="K165" s="227"/>
      <c r="L165" s="227"/>
      <c r="M165" s="148"/>
      <c r="N165" s="165"/>
      <c r="O165" s="148"/>
      <c r="P165" s="203"/>
      <c r="Q165" s="520"/>
      <c r="R165" s="229"/>
    </row>
    <row r="166" spans="2:18" ht="33.950000000000003" customHeight="1" x14ac:dyDescent="0.25">
      <c r="B166" s="150"/>
      <c r="C166" s="227"/>
      <c r="D166" s="227"/>
      <c r="E166" s="148"/>
      <c r="F166" s="165"/>
      <c r="G166" s="148"/>
      <c r="H166" s="521"/>
      <c r="I166" s="522"/>
      <c r="J166" s="248"/>
      <c r="K166" s="227"/>
      <c r="L166" s="227"/>
      <c r="M166" s="148"/>
      <c r="N166" s="165"/>
      <c r="O166" s="148"/>
      <c r="P166" s="203"/>
      <c r="Q166" s="520"/>
      <c r="R166" s="229"/>
    </row>
    <row r="167" spans="2:18" ht="33.950000000000003" customHeight="1" x14ac:dyDescent="0.25">
      <c r="B167" s="150"/>
      <c r="C167" s="227"/>
      <c r="D167" s="227"/>
      <c r="E167" s="148"/>
      <c r="F167" s="165"/>
      <c r="G167" s="148"/>
      <c r="H167" s="521"/>
      <c r="I167" s="522"/>
      <c r="J167" s="248"/>
      <c r="K167" s="227"/>
      <c r="L167" s="227"/>
      <c r="M167" s="148"/>
      <c r="N167" s="165"/>
      <c r="O167" s="148"/>
      <c r="P167" s="203"/>
      <c r="Q167" s="520"/>
      <c r="R167" s="229"/>
    </row>
    <row r="168" spans="2:18" ht="33.950000000000003" customHeight="1" x14ac:dyDescent="0.25">
      <c r="B168" s="150"/>
      <c r="C168" s="227"/>
      <c r="D168" s="227"/>
      <c r="E168" s="148"/>
      <c r="F168" s="165"/>
      <c r="G168" s="148"/>
      <c r="H168" s="521"/>
      <c r="I168" s="522"/>
      <c r="J168" s="248"/>
      <c r="K168" s="227"/>
      <c r="L168" s="227"/>
      <c r="M168" s="148"/>
      <c r="N168" s="165"/>
      <c r="O168" s="148"/>
      <c r="P168" s="203"/>
      <c r="Q168" s="520"/>
      <c r="R168" s="229"/>
    </row>
    <row r="169" spans="2:18" ht="33.950000000000003" customHeight="1" x14ac:dyDescent="0.25">
      <c r="B169" s="150"/>
      <c r="C169" s="227"/>
      <c r="D169" s="227"/>
      <c r="E169" s="148"/>
      <c r="F169" s="165"/>
      <c r="G169" s="148"/>
      <c r="H169" s="521"/>
      <c r="I169" s="522"/>
      <c r="J169" s="248"/>
      <c r="K169" s="227"/>
      <c r="L169" s="227"/>
      <c r="M169" s="148"/>
      <c r="N169" s="165"/>
      <c r="O169" s="148"/>
      <c r="P169" s="203"/>
      <c r="Q169" s="520"/>
      <c r="R169" s="229"/>
    </row>
    <row r="170" spans="2:18" ht="33.950000000000003" customHeight="1" x14ac:dyDescent="0.25">
      <c r="B170" s="150"/>
      <c r="C170" s="227"/>
      <c r="D170" s="227"/>
      <c r="E170" s="148"/>
      <c r="F170" s="165"/>
      <c r="G170" s="148"/>
      <c r="H170" s="521"/>
      <c r="I170" s="522"/>
      <c r="J170" s="248"/>
      <c r="K170" s="227"/>
      <c r="L170" s="227"/>
      <c r="M170" s="148"/>
      <c r="N170" s="165"/>
      <c r="O170" s="148"/>
      <c r="P170" s="203"/>
      <c r="Q170" s="520"/>
      <c r="R170" s="229"/>
    </row>
    <row r="171" spans="2:18" ht="33.950000000000003" customHeight="1" x14ac:dyDescent="0.25">
      <c r="B171" s="150"/>
      <c r="C171" s="227"/>
      <c r="D171" s="227"/>
      <c r="E171" s="148"/>
      <c r="F171" s="165"/>
      <c r="G171" s="148"/>
      <c r="H171" s="521"/>
      <c r="I171" s="522"/>
      <c r="J171" s="248"/>
      <c r="K171" s="227"/>
      <c r="L171" s="227"/>
      <c r="M171" s="148"/>
      <c r="N171" s="165"/>
      <c r="O171" s="148"/>
      <c r="P171" s="203"/>
      <c r="Q171" s="520"/>
      <c r="R171" s="229"/>
    </row>
    <row r="172" spans="2:18" ht="33.950000000000003" customHeight="1" x14ac:dyDescent="0.25">
      <c r="B172" s="150"/>
      <c r="C172" s="227"/>
      <c r="D172" s="227"/>
      <c r="E172" s="148"/>
      <c r="F172" s="165"/>
      <c r="G172" s="148"/>
      <c r="H172" s="521"/>
      <c r="I172" s="522"/>
      <c r="J172" s="248"/>
      <c r="K172" s="227"/>
      <c r="L172" s="227"/>
      <c r="M172" s="148"/>
      <c r="N172" s="165"/>
      <c r="O172" s="148"/>
      <c r="P172" s="203"/>
      <c r="Q172" s="520"/>
      <c r="R172" s="229"/>
    </row>
    <row r="173" spans="2:18" ht="33.950000000000003" customHeight="1" x14ac:dyDescent="0.25">
      <c r="B173" s="150"/>
      <c r="C173" s="227"/>
      <c r="D173" s="227"/>
      <c r="E173" s="148"/>
      <c r="F173" s="165"/>
      <c r="G173" s="148"/>
      <c r="H173" s="521"/>
      <c r="I173" s="522"/>
      <c r="J173" s="248"/>
      <c r="K173" s="227"/>
      <c r="L173" s="227"/>
      <c r="M173" s="148"/>
      <c r="N173" s="165"/>
      <c r="O173" s="148"/>
      <c r="P173" s="203"/>
      <c r="Q173" s="520"/>
      <c r="R173" s="229"/>
    </row>
    <row r="174" spans="2:18" ht="33.950000000000003" customHeight="1" x14ac:dyDescent="0.25">
      <c r="B174" s="150"/>
      <c r="C174" s="227"/>
      <c r="D174" s="227"/>
      <c r="E174" s="148"/>
      <c r="F174" s="165"/>
      <c r="G174" s="148"/>
      <c r="H174" s="521"/>
      <c r="I174" s="522"/>
      <c r="J174" s="248"/>
      <c r="K174" s="227"/>
      <c r="L174" s="227"/>
      <c r="M174" s="148"/>
      <c r="N174" s="165"/>
      <c r="O174" s="148"/>
      <c r="P174" s="203"/>
      <c r="Q174" s="520"/>
      <c r="R174" s="229"/>
    </row>
    <row r="175" spans="2:18" ht="33.950000000000003" customHeight="1" x14ac:dyDescent="0.25">
      <c r="B175" s="150"/>
      <c r="C175" s="227"/>
      <c r="D175" s="227"/>
      <c r="E175" s="148"/>
      <c r="F175" s="165"/>
      <c r="G175" s="148"/>
      <c r="H175" s="521"/>
      <c r="I175" s="522"/>
      <c r="J175" s="248"/>
      <c r="K175" s="227"/>
      <c r="L175" s="227"/>
      <c r="M175" s="148"/>
      <c r="N175" s="165"/>
      <c r="O175" s="148"/>
      <c r="P175" s="203"/>
      <c r="Q175" s="520"/>
      <c r="R175" s="229"/>
    </row>
    <row r="176" spans="2:18" ht="33.950000000000003" customHeight="1" x14ac:dyDescent="0.25">
      <c r="B176" s="150"/>
      <c r="C176" s="227"/>
      <c r="D176" s="227"/>
      <c r="E176" s="148"/>
      <c r="F176" s="165"/>
      <c r="G176" s="148"/>
      <c r="H176" s="521"/>
      <c r="I176" s="522"/>
      <c r="J176" s="248"/>
      <c r="K176" s="227"/>
      <c r="L176" s="227"/>
      <c r="M176" s="148"/>
      <c r="N176" s="165"/>
      <c r="O176" s="148"/>
      <c r="P176" s="203"/>
      <c r="Q176" s="520"/>
      <c r="R176" s="229"/>
    </row>
    <row r="177" spans="2:18" ht="33.950000000000003" customHeight="1" x14ac:dyDescent="0.25">
      <c r="B177" s="150"/>
      <c r="C177" s="227"/>
      <c r="D177" s="227"/>
      <c r="E177" s="148"/>
      <c r="F177" s="165"/>
      <c r="G177" s="148"/>
      <c r="H177" s="521"/>
      <c r="I177" s="522"/>
      <c r="J177" s="248"/>
      <c r="K177" s="227"/>
      <c r="L177" s="227"/>
      <c r="M177" s="148"/>
      <c r="N177" s="165"/>
      <c r="O177" s="148"/>
      <c r="P177" s="203"/>
      <c r="Q177" s="520"/>
      <c r="R177" s="229"/>
    </row>
    <row r="178" spans="2:18" ht="33.950000000000003" customHeight="1" x14ac:dyDescent="0.25">
      <c r="B178" s="150"/>
      <c r="C178" s="227"/>
      <c r="D178" s="227"/>
      <c r="E178" s="148"/>
      <c r="F178" s="165"/>
      <c r="G178" s="148"/>
      <c r="H178" s="521"/>
      <c r="I178" s="522"/>
      <c r="J178" s="248"/>
      <c r="K178" s="227"/>
      <c r="L178" s="227"/>
      <c r="M178" s="148"/>
      <c r="N178" s="165"/>
      <c r="O178" s="148"/>
      <c r="P178" s="203"/>
      <c r="Q178" s="520"/>
      <c r="R178" s="229"/>
    </row>
    <row r="179" spans="2:18" ht="33.950000000000003" customHeight="1" x14ac:dyDescent="0.25">
      <c r="B179" s="150"/>
      <c r="C179" s="227"/>
      <c r="D179" s="227"/>
      <c r="E179" s="148"/>
      <c r="F179" s="165"/>
      <c r="G179" s="148"/>
      <c r="H179" s="521"/>
      <c r="I179" s="522"/>
      <c r="J179" s="248"/>
      <c r="K179" s="227"/>
      <c r="L179" s="227"/>
      <c r="M179" s="148"/>
      <c r="N179" s="165"/>
      <c r="O179" s="148"/>
      <c r="P179" s="203"/>
      <c r="Q179" s="520"/>
      <c r="R179" s="229"/>
    </row>
    <row r="180" spans="2:18" ht="33.950000000000003" customHeight="1" x14ac:dyDescent="0.25">
      <c r="B180" s="150"/>
      <c r="C180" s="227"/>
      <c r="D180" s="227"/>
      <c r="E180" s="148"/>
      <c r="F180" s="165"/>
      <c r="G180" s="148"/>
      <c r="H180" s="521"/>
      <c r="I180" s="522"/>
      <c r="J180" s="248"/>
      <c r="K180" s="227"/>
      <c r="L180" s="227"/>
      <c r="M180" s="148"/>
      <c r="N180" s="165"/>
      <c r="O180" s="148"/>
      <c r="P180" s="203"/>
      <c r="Q180" s="520"/>
      <c r="R180" s="229"/>
    </row>
    <row r="181" spans="2:18" ht="33.950000000000003" customHeight="1" x14ac:dyDescent="0.25">
      <c r="B181" s="150"/>
      <c r="C181" s="227"/>
      <c r="D181" s="227"/>
      <c r="E181" s="148"/>
      <c r="F181" s="165"/>
      <c r="G181" s="148"/>
      <c r="H181" s="521"/>
      <c r="I181" s="522"/>
      <c r="J181" s="248"/>
      <c r="K181" s="227"/>
      <c r="L181" s="227"/>
      <c r="M181" s="148"/>
      <c r="N181" s="165"/>
      <c r="O181" s="148"/>
      <c r="P181" s="203"/>
      <c r="Q181" s="520"/>
      <c r="R181" s="229"/>
    </row>
    <row r="182" spans="2:18" ht="33.950000000000003" customHeight="1" x14ac:dyDescent="0.25">
      <c r="B182" s="150"/>
      <c r="C182" s="227"/>
      <c r="D182" s="227"/>
      <c r="E182" s="148"/>
      <c r="F182" s="165"/>
      <c r="G182" s="148"/>
      <c r="H182" s="521"/>
      <c r="I182" s="522"/>
      <c r="J182" s="248"/>
      <c r="K182" s="227"/>
      <c r="L182" s="227"/>
      <c r="M182" s="148"/>
      <c r="N182" s="165"/>
      <c r="O182" s="148"/>
      <c r="P182" s="203"/>
      <c r="Q182" s="520"/>
      <c r="R182" s="229"/>
    </row>
    <row r="183" spans="2:18" ht="33.950000000000003" customHeight="1" x14ac:dyDescent="0.25">
      <c r="B183" s="150"/>
      <c r="C183" s="227"/>
      <c r="D183" s="227"/>
      <c r="E183" s="148"/>
      <c r="F183" s="165"/>
      <c r="G183" s="148"/>
      <c r="H183" s="521"/>
      <c r="I183" s="522"/>
      <c r="J183" s="248"/>
      <c r="K183" s="227"/>
      <c r="L183" s="227"/>
      <c r="M183" s="148"/>
      <c r="N183" s="165"/>
      <c r="O183" s="148"/>
      <c r="P183" s="203"/>
      <c r="Q183" s="520"/>
      <c r="R183" s="229"/>
    </row>
    <row r="184" spans="2:18" ht="33.950000000000003" customHeight="1" x14ac:dyDescent="0.25">
      <c r="B184" s="150"/>
      <c r="C184" s="227"/>
      <c r="D184" s="227"/>
      <c r="E184" s="148"/>
      <c r="F184" s="165"/>
      <c r="G184" s="148"/>
      <c r="H184" s="521"/>
      <c r="I184" s="522"/>
      <c r="J184" s="248"/>
      <c r="K184" s="227"/>
      <c r="L184" s="227"/>
      <c r="M184" s="148"/>
      <c r="N184" s="165"/>
      <c r="O184" s="148"/>
      <c r="P184" s="203"/>
      <c r="Q184" s="520"/>
      <c r="R184" s="229"/>
    </row>
    <row r="185" spans="2:18" ht="33.950000000000003" customHeight="1" x14ac:dyDescent="0.25">
      <c r="B185" s="150"/>
      <c r="C185" s="227"/>
      <c r="D185" s="227"/>
      <c r="E185" s="148"/>
      <c r="F185" s="165"/>
      <c r="G185" s="148"/>
      <c r="H185" s="521"/>
      <c r="I185" s="522"/>
      <c r="J185" s="248"/>
      <c r="K185" s="227"/>
      <c r="L185" s="227"/>
      <c r="M185" s="148"/>
      <c r="N185" s="165"/>
      <c r="O185" s="148"/>
      <c r="P185" s="203"/>
      <c r="Q185" s="520"/>
      <c r="R185" s="229"/>
    </row>
    <row r="186" spans="2:18" ht="33.950000000000003" customHeight="1" x14ac:dyDescent="0.25">
      <c r="B186" s="150"/>
      <c r="C186" s="227"/>
      <c r="D186" s="227"/>
      <c r="E186" s="148"/>
      <c r="F186" s="165"/>
      <c r="G186" s="148"/>
      <c r="H186" s="521"/>
      <c r="I186" s="522"/>
      <c r="J186" s="248"/>
      <c r="K186" s="227"/>
      <c r="L186" s="227"/>
      <c r="M186" s="148"/>
      <c r="N186" s="165"/>
      <c r="O186" s="148"/>
      <c r="P186" s="203"/>
      <c r="Q186" s="520"/>
      <c r="R186" s="229"/>
    </row>
    <row r="187" spans="2:18" ht="33.950000000000003" customHeight="1" x14ac:dyDescent="0.25">
      <c r="B187" s="150"/>
      <c r="C187" s="227"/>
      <c r="D187" s="227"/>
      <c r="E187" s="148"/>
      <c r="F187" s="165"/>
      <c r="G187" s="148"/>
      <c r="H187" s="521"/>
      <c r="I187" s="522"/>
      <c r="J187" s="248"/>
      <c r="K187" s="227"/>
      <c r="L187" s="227"/>
      <c r="M187" s="148"/>
      <c r="N187" s="165"/>
      <c r="O187" s="148"/>
      <c r="P187" s="203"/>
      <c r="Q187" s="520"/>
      <c r="R187" s="229"/>
    </row>
    <row r="188" spans="2:18" ht="33.950000000000003" customHeight="1" x14ac:dyDescent="0.25">
      <c r="B188" s="150"/>
      <c r="C188" s="227"/>
      <c r="D188" s="227"/>
      <c r="E188" s="148"/>
      <c r="F188" s="165"/>
      <c r="G188" s="148"/>
      <c r="H188" s="521"/>
      <c r="I188" s="522"/>
      <c r="J188" s="248"/>
      <c r="K188" s="227"/>
      <c r="L188" s="227"/>
      <c r="M188" s="148"/>
      <c r="N188" s="165"/>
      <c r="O188" s="148"/>
      <c r="P188" s="203"/>
      <c r="Q188" s="520"/>
      <c r="R188" s="229"/>
    </row>
    <row r="189" spans="2:18" ht="33.950000000000003" customHeight="1" x14ac:dyDescent="0.25">
      <c r="B189" s="150"/>
      <c r="C189" s="227"/>
      <c r="D189" s="227"/>
      <c r="E189" s="148"/>
      <c r="F189" s="165"/>
      <c r="G189" s="148"/>
      <c r="H189" s="521"/>
      <c r="I189" s="522"/>
      <c r="J189" s="248"/>
      <c r="K189" s="227"/>
      <c r="L189" s="227"/>
      <c r="M189" s="148"/>
      <c r="N189" s="165"/>
      <c r="O189" s="148"/>
      <c r="P189" s="203"/>
      <c r="Q189" s="520"/>
      <c r="R189" s="229"/>
    </row>
    <row r="190" spans="2:18" ht="33.950000000000003" customHeight="1" x14ac:dyDescent="0.25">
      <c r="B190" s="150"/>
      <c r="C190" s="227"/>
      <c r="D190" s="227"/>
      <c r="E190" s="148"/>
      <c r="F190" s="165"/>
      <c r="G190" s="148"/>
      <c r="H190" s="521"/>
      <c r="I190" s="522"/>
      <c r="J190" s="248"/>
      <c r="K190" s="227"/>
      <c r="L190" s="227"/>
      <c r="M190" s="148"/>
      <c r="N190" s="165"/>
      <c r="O190" s="148"/>
      <c r="P190" s="203"/>
      <c r="Q190" s="520"/>
      <c r="R190" s="229"/>
    </row>
    <row r="191" spans="2:18" ht="33.950000000000003" customHeight="1" x14ac:dyDescent="0.25">
      <c r="B191" s="150"/>
      <c r="C191" s="227"/>
      <c r="D191" s="227"/>
      <c r="E191" s="148"/>
      <c r="F191" s="165"/>
      <c r="G191" s="148"/>
      <c r="H191" s="521"/>
      <c r="I191" s="522"/>
      <c r="J191" s="248"/>
      <c r="K191" s="227"/>
      <c r="L191" s="227"/>
      <c r="M191" s="148"/>
      <c r="N191" s="165"/>
      <c r="O191" s="148"/>
      <c r="P191" s="203"/>
      <c r="Q191" s="520"/>
      <c r="R191" s="229"/>
    </row>
    <row r="192" spans="2:18" ht="33.950000000000003" customHeight="1" x14ac:dyDescent="0.25">
      <c r="B192" s="150"/>
      <c r="C192" s="227"/>
      <c r="D192" s="227"/>
      <c r="E192" s="148"/>
      <c r="F192" s="165"/>
      <c r="G192" s="148"/>
      <c r="H192" s="521"/>
      <c r="I192" s="522"/>
      <c r="J192" s="248"/>
      <c r="K192" s="227"/>
      <c r="L192" s="227"/>
      <c r="M192" s="148"/>
      <c r="N192" s="165"/>
      <c r="O192" s="148"/>
      <c r="P192" s="203"/>
      <c r="Q192" s="520"/>
      <c r="R192" s="229"/>
    </row>
    <row r="193" spans="2:18" ht="33.950000000000003" customHeight="1" x14ac:dyDescent="0.25">
      <c r="B193" s="150"/>
      <c r="C193" s="227"/>
      <c r="D193" s="227"/>
      <c r="E193" s="148"/>
      <c r="F193" s="165"/>
      <c r="G193" s="148"/>
      <c r="H193" s="521"/>
      <c r="I193" s="522"/>
      <c r="J193" s="248"/>
      <c r="K193" s="227"/>
      <c r="L193" s="227"/>
      <c r="M193" s="148"/>
      <c r="N193" s="165"/>
      <c r="O193" s="148"/>
      <c r="P193" s="203"/>
      <c r="Q193" s="520"/>
      <c r="R193" s="229"/>
    </row>
    <row r="194" spans="2:18" ht="33.950000000000003" customHeight="1" x14ac:dyDescent="0.25">
      <c r="B194" s="150"/>
      <c r="C194" s="227"/>
      <c r="D194" s="227"/>
      <c r="E194" s="148"/>
      <c r="F194" s="165"/>
      <c r="G194" s="148"/>
      <c r="H194" s="521"/>
      <c r="I194" s="522"/>
      <c r="J194" s="248"/>
      <c r="K194" s="227"/>
      <c r="L194" s="227"/>
      <c r="M194" s="148"/>
      <c r="N194" s="165"/>
      <c r="O194" s="148"/>
      <c r="P194" s="203"/>
      <c r="Q194" s="520"/>
      <c r="R194" s="229"/>
    </row>
    <row r="195" spans="2:18" ht="33.950000000000003" customHeight="1" x14ac:dyDescent="0.25">
      <c r="B195" s="150"/>
      <c r="C195" s="227"/>
      <c r="D195" s="227"/>
      <c r="E195" s="148"/>
      <c r="F195" s="165"/>
      <c r="G195" s="148"/>
      <c r="H195" s="521"/>
      <c r="I195" s="522"/>
      <c r="J195" s="248"/>
      <c r="K195" s="227"/>
      <c r="L195" s="227"/>
      <c r="M195" s="148"/>
      <c r="N195" s="165"/>
      <c r="O195" s="148"/>
      <c r="P195" s="203"/>
      <c r="Q195" s="520"/>
      <c r="R195" s="229"/>
    </row>
    <row r="196" spans="2:18" ht="33.950000000000003" customHeight="1" x14ac:dyDescent="0.25">
      <c r="B196" s="150"/>
      <c r="C196" s="227"/>
      <c r="D196" s="227"/>
      <c r="E196" s="148"/>
      <c r="F196" s="165"/>
      <c r="G196" s="148"/>
      <c r="H196" s="521"/>
      <c r="I196" s="522"/>
      <c r="J196" s="248"/>
      <c r="K196" s="227"/>
      <c r="L196" s="227"/>
      <c r="M196" s="148"/>
      <c r="N196" s="165"/>
      <c r="O196" s="148"/>
      <c r="P196" s="203"/>
      <c r="Q196" s="520"/>
      <c r="R196" s="229"/>
    </row>
    <row r="197" spans="2:18" ht="33.950000000000003" customHeight="1" x14ac:dyDescent="0.25">
      <c r="B197" s="150"/>
      <c r="C197" s="227"/>
      <c r="D197" s="227"/>
      <c r="E197" s="148"/>
      <c r="F197" s="165"/>
      <c r="G197" s="148"/>
      <c r="H197" s="521"/>
      <c r="I197" s="522"/>
      <c r="J197" s="248"/>
      <c r="K197" s="227"/>
      <c r="L197" s="227"/>
      <c r="M197" s="148"/>
      <c r="N197" s="165"/>
      <c r="O197" s="148"/>
      <c r="P197" s="203"/>
      <c r="Q197" s="520"/>
      <c r="R197" s="229"/>
    </row>
    <row r="198" spans="2:18" ht="33.950000000000003" customHeight="1" x14ac:dyDescent="0.25">
      <c r="B198" s="150"/>
      <c r="C198" s="227"/>
      <c r="D198" s="227"/>
      <c r="E198" s="148"/>
      <c r="F198" s="165"/>
      <c r="G198" s="148"/>
      <c r="H198" s="521"/>
      <c r="I198" s="522"/>
      <c r="J198" s="248"/>
      <c r="K198" s="227"/>
      <c r="L198" s="227"/>
      <c r="M198" s="148"/>
      <c r="N198" s="165"/>
      <c r="O198" s="148"/>
      <c r="P198" s="203"/>
      <c r="Q198" s="520"/>
      <c r="R198" s="229"/>
    </row>
    <row r="199" spans="2:18" ht="33.950000000000003" customHeight="1" x14ac:dyDescent="0.25">
      <c r="B199" s="150"/>
      <c r="C199" s="227"/>
      <c r="D199" s="227"/>
      <c r="E199" s="148"/>
      <c r="F199" s="165"/>
      <c r="G199" s="148"/>
      <c r="H199" s="521"/>
      <c r="I199" s="522"/>
      <c r="J199" s="248"/>
      <c r="K199" s="227"/>
      <c r="L199" s="227"/>
      <c r="M199" s="148"/>
      <c r="N199" s="165"/>
      <c r="O199" s="148"/>
      <c r="P199" s="203"/>
      <c r="Q199" s="520"/>
      <c r="R199" s="229"/>
    </row>
    <row r="200" spans="2:18" ht="33.950000000000003" customHeight="1" x14ac:dyDescent="0.25">
      <c r="B200" s="150"/>
      <c r="C200" s="227"/>
      <c r="D200" s="227"/>
      <c r="E200" s="148"/>
      <c r="F200" s="165"/>
      <c r="G200" s="148"/>
      <c r="H200" s="521"/>
      <c r="I200" s="522"/>
      <c r="J200" s="248"/>
      <c r="K200" s="227"/>
      <c r="L200" s="227"/>
      <c r="M200" s="148"/>
      <c r="N200" s="165"/>
      <c r="O200" s="148"/>
      <c r="P200" s="203"/>
      <c r="Q200" s="520"/>
      <c r="R200" s="229"/>
    </row>
    <row r="201" spans="2:18" ht="33.950000000000003" customHeight="1" x14ac:dyDescent="0.25">
      <c r="B201" s="150"/>
      <c r="C201" s="227"/>
      <c r="D201" s="227"/>
      <c r="E201" s="148"/>
      <c r="F201" s="165"/>
      <c r="G201" s="148"/>
      <c r="H201" s="521"/>
      <c r="I201" s="522"/>
      <c r="J201" s="248"/>
      <c r="K201" s="227"/>
      <c r="L201" s="227"/>
      <c r="M201" s="148"/>
      <c r="N201" s="165"/>
      <c r="O201" s="148"/>
      <c r="P201" s="203"/>
      <c r="Q201" s="520"/>
      <c r="R201" s="229"/>
    </row>
    <row r="202" spans="2:18" ht="33.950000000000003" customHeight="1" x14ac:dyDescent="0.25">
      <c r="B202" s="150"/>
      <c r="C202" s="227"/>
      <c r="D202" s="227"/>
      <c r="E202" s="148"/>
      <c r="F202" s="165"/>
      <c r="G202" s="148"/>
      <c r="H202" s="521"/>
      <c r="I202" s="522"/>
      <c r="J202" s="248"/>
      <c r="K202" s="227"/>
      <c r="L202" s="227"/>
      <c r="M202" s="148"/>
      <c r="N202" s="165"/>
      <c r="O202" s="148"/>
      <c r="P202" s="203"/>
      <c r="Q202" s="520"/>
      <c r="R202" s="229"/>
    </row>
    <row r="203" spans="2:18" ht="33.950000000000003" customHeight="1" x14ac:dyDescent="0.25">
      <c r="B203" s="150"/>
      <c r="C203" s="227"/>
      <c r="D203" s="227"/>
      <c r="E203" s="148"/>
      <c r="F203" s="165"/>
      <c r="G203" s="148"/>
      <c r="H203" s="521"/>
      <c r="I203" s="522"/>
      <c r="J203" s="248"/>
      <c r="K203" s="227"/>
      <c r="L203" s="227"/>
      <c r="M203" s="148"/>
      <c r="N203" s="165"/>
      <c r="O203" s="148"/>
      <c r="P203" s="203"/>
      <c r="Q203" s="520"/>
      <c r="R203" s="229"/>
    </row>
    <row r="204" spans="2:18" ht="33.950000000000003" customHeight="1" x14ac:dyDescent="0.25">
      <c r="B204" s="150"/>
      <c r="C204" s="227"/>
      <c r="D204" s="227"/>
      <c r="E204" s="148"/>
      <c r="F204" s="165"/>
      <c r="G204" s="148"/>
      <c r="H204" s="521"/>
      <c r="I204" s="522"/>
      <c r="J204" s="248"/>
      <c r="K204" s="227"/>
      <c r="L204" s="227"/>
      <c r="M204" s="148"/>
      <c r="N204" s="165"/>
      <c r="O204" s="148"/>
      <c r="P204" s="203"/>
      <c r="Q204" s="520"/>
      <c r="R204" s="229"/>
    </row>
    <row r="205" spans="2:18" ht="33.950000000000003" customHeight="1" x14ac:dyDescent="0.25">
      <c r="B205" s="150"/>
      <c r="C205" s="227"/>
      <c r="D205" s="227"/>
      <c r="E205" s="148"/>
      <c r="F205" s="165"/>
      <c r="G205" s="148"/>
      <c r="H205" s="521"/>
      <c r="I205" s="522"/>
      <c r="J205" s="248"/>
      <c r="K205" s="227"/>
      <c r="L205" s="227"/>
      <c r="M205" s="148"/>
      <c r="N205" s="165"/>
      <c r="O205" s="148"/>
      <c r="P205" s="203"/>
      <c r="Q205" s="520"/>
      <c r="R205" s="229"/>
    </row>
    <row r="206" spans="2:18" ht="33.950000000000003" customHeight="1" x14ac:dyDescent="0.25">
      <c r="B206" s="150"/>
      <c r="C206" s="227"/>
      <c r="D206" s="227"/>
      <c r="E206" s="148"/>
      <c r="F206" s="165"/>
      <c r="G206" s="148"/>
      <c r="H206" s="521"/>
      <c r="I206" s="522"/>
      <c r="J206" s="248"/>
      <c r="K206" s="227"/>
      <c r="L206" s="227"/>
      <c r="M206" s="148"/>
      <c r="N206" s="165"/>
      <c r="O206" s="148"/>
      <c r="P206" s="203"/>
      <c r="Q206" s="520"/>
      <c r="R206" s="229"/>
    </row>
    <row r="207" spans="2:18" ht="33.950000000000003" customHeight="1" x14ac:dyDescent="0.25">
      <c r="B207" s="150"/>
      <c r="C207" s="227"/>
      <c r="D207" s="227"/>
      <c r="E207" s="148"/>
      <c r="F207" s="165"/>
      <c r="G207" s="148"/>
      <c r="H207" s="521"/>
      <c r="I207" s="522"/>
      <c r="J207" s="248"/>
      <c r="K207" s="227"/>
      <c r="L207" s="227"/>
      <c r="M207" s="148"/>
      <c r="N207" s="165"/>
      <c r="O207" s="148"/>
      <c r="P207" s="203"/>
      <c r="Q207" s="520"/>
      <c r="R207" s="229"/>
    </row>
    <row r="208" spans="2:18" ht="33.950000000000003" customHeight="1" x14ac:dyDescent="0.25">
      <c r="B208" s="150"/>
      <c r="C208" s="227"/>
      <c r="D208" s="227"/>
      <c r="E208" s="148"/>
      <c r="F208" s="165"/>
      <c r="G208" s="148"/>
      <c r="H208" s="521"/>
      <c r="I208" s="522"/>
      <c r="J208" s="248"/>
      <c r="K208" s="227"/>
      <c r="L208" s="227"/>
      <c r="M208" s="148"/>
      <c r="N208" s="165"/>
      <c r="O208" s="148"/>
      <c r="P208" s="203"/>
      <c r="Q208" s="520"/>
      <c r="R208" s="229"/>
    </row>
    <row r="209" spans="2:18" ht="33.950000000000003" customHeight="1" x14ac:dyDescent="0.25">
      <c r="B209" s="150"/>
      <c r="C209" s="227"/>
      <c r="D209" s="227"/>
      <c r="E209" s="148"/>
      <c r="F209" s="165"/>
      <c r="G209" s="148"/>
      <c r="H209" s="521"/>
      <c r="I209" s="522"/>
      <c r="J209" s="248"/>
      <c r="K209" s="227"/>
      <c r="L209" s="227"/>
      <c r="M209" s="148"/>
      <c r="N209" s="165"/>
      <c r="O209" s="148"/>
      <c r="P209" s="203"/>
      <c r="Q209" s="520"/>
      <c r="R209" s="229"/>
    </row>
    <row r="210" spans="2:18" ht="33.950000000000003" customHeight="1" x14ac:dyDescent="0.25">
      <c r="B210" s="150"/>
      <c r="C210" s="227"/>
      <c r="D210" s="227"/>
      <c r="E210" s="148"/>
      <c r="F210" s="165"/>
      <c r="G210" s="148"/>
      <c r="H210" s="521"/>
      <c r="I210" s="522"/>
      <c r="J210" s="248"/>
      <c r="K210" s="227"/>
      <c r="L210" s="227"/>
      <c r="M210" s="148"/>
      <c r="N210" s="165"/>
      <c r="O210" s="148"/>
      <c r="P210" s="203"/>
      <c r="Q210" s="520"/>
      <c r="R210" s="229"/>
    </row>
    <row r="211" spans="2:18" ht="33.950000000000003" customHeight="1" x14ac:dyDescent="0.25">
      <c r="B211" s="150"/>
      <c r="C211" s="227"/>
      <c r="D211" s="227"/>
      <c r="E211" s="148"/>
      <c r="F211" s="165"/>
      <c r="G211" s="148"/>
      <c r="H211" s="521"/>
      <c r="I211" s="522"/>
      <c r="J211" s="248"/>
      <c r="K211" s="227"/>
      <c r="L211" s="227"/>
      <c r="M211" s="148"/>
      <c r="N211" s="165"/>
      <c r="O211" s="148"/>
      <c r="P211" s="203"/>
      <c r="Q211" s="520"/>
      <c r="R211" s="229"/>
    </row>
    <row r="212" spans="2:18" ht="33.950000000000003" customHeight="1" x14ac:dyDescent="0.25">
      <c r="B212" s="150"/>
      <c r="C212" s="227"/>
      <c r="D212" s="227"/>
      <c r="E212" s="148"/>
      <c r="F212" s="165"/>
      <c r="G212" s="148"/>
      <c r="H212" s="521"/>
      <c r="I212" s="522"/>
      <c r="J212" s="248"/>
      <c r="K212" s="227"/>
      <c r="L212" s="227"/>
      <c r="M212" s="148"/>
      <c r="N212" s="165"/>
      <c r="O212" s="148"/>
      <c r="P212" s="203"/>
      <c r="Q212" s="520"/>
      <c r="R212" s="229"/>
    </row>
    <row r="213" spans="2:18" ht="33.950000000000003" customHeight="1" x14ac:dyDescent="0.25">
      <c r="B213" s="150"/>
      <c r="C213" s="227"/>
      <c r="D213" s="227"/>
      <c r="E213" s="148"/>
      <c r="F213" s="165"/>
      <c r="G213" s="148"/>
      <c r="H213" s="521"/>
      <c r="I213" s="522"/>
      <c r="J213" s="248"/>
      <c r="K213" s="227"/>
      <c r="L213" s="227"/>
      <c r="M213" s="148"/>
      <c r="N213" s="165"/>
      <c r="O213" s="148"/>
      <c r="P213" s="203"/>
      <c r="Q213" s="520"/>
      <c r="R213" s="229"/>
    </row>
    <row r="214" spans="2:18" ht="33.950000000000003" customHeight="1" x14ac:dyDescent="0.25">
      <c r="B214" s="150"/>
      <c r="C214" s="227"/>
      <c r="D214" s="227"/>
      <c r="E214" s="148"/>
      <c r="F214" s="165"/>
      <c r="G214" s="148"/>
      <c r="H214" s="521"/>
      <c r="I214" s="522"/>
      <c r="J214" s="248"/>
      <c r="K214" s="227"/>
      <c r="L214" s="227"/>
      <c r="M214" s="148"/>
      <c r="N214" s="165"/>
      <c r="O214" s="148"/>
      <c r="P214" s="203"/>
      <c r="Q214" s="520"/>
      <c r="R214" s="229"/>
    </row>
    <row r="215" spans="2:18" ht="33.950000000000003" customHeight="1" x14ac:dyDescent="0.25">
      <c r="B215" s="150"/>
      <c r="C215" s="227"/>
      <c r="D215" s="227"/>
      <c r="E215" s="148"/>
      <c r="F215" s="165"/>
      <c r="G215" s="148"/>
      <c r="H215" s="521"/>
      <c r="I215" s="522"/>
      <c r="J215" s="248"/>
      <c r="K215" s="227"/>
      <c r="L215" s="227"/>
      <c r="M215" s="148"/>
      <c r="N215" s="165"/>
      <c r="O215" s="148"/>
      <c r="P215" s="203"/>
      <c r="Q215" s="520"/>
      <c r="R215" s="229"/>
    </row>
    <row r="216" spans="2:18" ht="33.950000000000003" customHeight="1" x14ac:dyDescent="0.25">
      <c r="B216" s="150"/>
      <c r="C216" s="227"/>
      <c r="D216" s="227"/>
      <c r="E216" s="148"/>
      <c r="F216" s="165"/>
      <c r="G216" s="148"/>
      <c r="H216" s="521"/>
      <c r="I216" s="522"/>
      <c r="J216" s="248"/>
      <c r="K216" s="227"/>
      <c r="L216" s="227"/>
      <c r="M216" s="148"/>
      <c r="N216" s="165"/>
      <c r="O216" s="148"/>
      <c r="P216" s="203"/>
      <c r="Q216" s="520"/>
      <c r="R216" s="229"/>
    </row>
    <row r="217" spans="2:18" ht="33.950000000000003" customHeight="1" x14ac:dyDescent="0.25">
      <c r="B217" s="150"/>
      <c r="C217" s="227"/>
      <c r="D217" s="227"/>
      <c r="E217" s="148"/>
      <c r="F217" s="165"/>
      <c r="G217" s="148"/>
      <c r="H217" s="521"/>
      <c r="I217" s="522"/>
      <c r="J217" s="248"/>
      <c r="K217" s="227"/>
      <c r="L217" s="227"/>
      <c r="M217" s="148"/>
      <c r="N217" s="165"/>
      <c r="O217" s="148"/>
      <c r="P217" s="203"/>
      <c r="Q217" s="520"/>
      <c r="R217" s="229"/>
    </row>
    <row r="218" spans="2:18" ht="33.950000000000003" customHeight="1" x14ac:dyDescent="0.25">
      <c r="B218" s="150"/>
      <c r="C218" s="227"/>
      <c r="D218" s="227"/>
      <c r="E218" s="148"/>
      <c r="F218" s="165"/>
      <c r="G218" s="148"/>
      <c r="H218" s="521"/>
      <c r="I218" s="522"/>
      <c r="J218" s="248"/>
      <c r="K218" s="227"/>
      <c r="L218" s="227"/>
      <c r="M218" s="148"/>
      <c r="N218" s="165"/>
      <c r="O218" s="148"/>
      <c r="P218" s="203"/>
      <c r="Q218" s="520"/>
      <c r="R218" s="229"/>
    </row>
    <row r="219" spans="2:18" ht="33.950000000000003" customHeight="1" x14ac:dyDescent="0.25">
      <c r="B219" s="150"/>
      <c r="C219" s="227"/>
      <c r="D219" s="227"/>
      <c r="E219" s="148"/>
      <c r="F219" s="165"/>
      <c r="G219" s="148"/>
      <c r="H219" s="521"/>
      <c r="I219" s="522"/>
      <c r="J219" s="248"/>
      <c r="K219" s="227"/>
      <c r="L219" s="227"/>
      <c r="M219" s="148"/>
      <c r="N219" s="165"/>
      <c r="O219" s="148"/>
      <c r="P219" s="203"/>
      <c r="Q219" s="520"/>
      <c r="R219" s="229"/>
    </row>
    <row r="220" spans="2:18" ht="33.950000000000003" customHeight="1" x14ac:dyDescent="0.25">
      <c r="B220" s="150"/>
      <c r="C220" s="227"/>
      <c r="D220" s="227"/>
      <c r="E220" s="148"/>
      <c r="F220" s="165"/>
      <c r="G220" s="148"/>
      <c r="H220" s="521"/>
      <c r="I220" s="522"/>
      <c r="J220" s="248"/>
      <c r="K220" s="227"/>
      <c r="L220" s="227"/>
      <c r="M220" s="148"/>
      <c r="N220" s="165"/>
      <c r="O220" s="148"/>
      <c r="P220" s="203"/>
      <c r="Q220" s="520"/>
      <c r="R220" s="229"/>
    </row>
    <row r="221" spans="2:18" ht="33.950000000000003" customHeight="1" x14ac:dyDescent="0.25">
      <c r="B221" s="150"/>
      <c r="C221" s="227"/>
      <c r="D221" s="227"/>
      <c r="E221" s="148"/>
      <c r="F221" s="165"/>
      <c r="G221" s="148"/>
      <c r="H221" s="521"/>
      <c r="I221" s="522"/>
      <c r="J221" s="248"/>
      <c r="K221" s="227"/>
      <c r="L221" s="227"/>
      <c r="M221" s="148"/>
      <c r="N221" s="165"/>
      <c r="O221" s="148"/>
      <c r="P221" s="203"/>
      <c r="Q221" s="520"/>
      <c r="R221" s="229"/>
    </row>
    <row r="222" spans="2:18" ht="33.950000000000003" customHeight="1" x14ac:dyDescent="0.25">
      <c r="B222" s="150"/>
      <c r="C222" s="227"/>
      <c r="D222" s="227"/>
      <c r="E222" s="148"/>
      <c r="F222" s="165"/>
      <c r="G222" s="148"/>
      <c r="H222" s="521"/>
      <c r="I222" s="522"/>
      <c r="J222" s="248"/>
      <c r="K222" s="227"/>
      <c r="L222" s="227"/>
      <c r="M222" s="148"/>
      <c r="N222" s="165"/>
      <c r="O222" s="148"/>
      <c r="P222" s="203"/>
      <c r="Q222" s="520"/>
      <c r="R222" s="229"/>
    </row>
    <row r="223" spans="2:18" ht="33.950000000000003" customHeight="1" x14ac:dyDescent="0.25">
      <c r="B223" s="150"/>
      <c r="C223" s="227"/>
      <c r="D223" s="227"/>
      <c r="E223" s="148"/>
      <c r="F223" s="165"/>
      <c r="G223" s="148"/>
      <c r="H223" s="521"/>
      <c r="I223" s="522"/>
      <c r="J223" s="248"/>
      <c r="K223" s="227"/>
      <c r="L223" s="227"/>
      <c r="M223" s="148"/>
      <c r="N223" s="165"/>
      <c r="O223" s="148"/>
      <c r="P223" s="203"/>
      <c r="Q223" s="520"/>
      <c r="R223" s="229"/>
    </row>
    <row r="224" spans="2:18" ht="33.950000000000003" customHeight="1" x14ac:dyDescent="0.25">
      <c r="B224" s="150"/>
      <c r="C224" s="227"/>
      <c r="D224" s="227"/>
      <c r="E224" s="148"/>
      <c r="F224" s="165"/>
      <c r="G224" s="148"/>
      <c r="H224" s="521"/>
      <c r="I224" s="522"/>
      <c r="J224" s="248"/>
      <c r="K224" s="227"/>
      <c r="L224" s="227"/>
      <c r="M224" s="148"/>
      <c r="N224" s="165"/>
      <c r="O224" s="148"/>
      <c r="P224" s="203"/>
      <c r="Q224" s="520"/>
      <c r="R224" s="229"/>
    </row>
    <row r="225" spans="2:18" ht="33.950000000000003" customHeight="1" x14ac:dyDescent="0.25">
      <c r="B225" s="150"/>
      <c r="C225" s="227"/>
      <c r="D225" s="227"/>
      <c r="E225" s="148"/>
      <c r="F225" s="165"/>
      <c r="G225" s="148"/>
      <c r="H225" s="521"/>
      <c r="I225" s="522"/>
      <c r="J225" s="248"/>
      <c r="K225" s="227"/>
      <c r="L225" s="227"/>
      <c r="M225" s="148"/>
      <c r="N225" s="165"/>
      <c r="O225" s="148"/>
      <c r="P225" s="203"/>
      <c r="Q225" s="520"/>
      <c r="R225" s="229"/>
    </row>
    <row r="226" spans="2:18" ht="33.950000000000003" customHeight="1" x14ac:dyDescent="0.25">
      <c r="B226" s="150"/>
      <c r="C226" s="227"/>
      <c r="D226" s="227"/>
      <c r="E226" s="148"/>
      <c r="F226" s="165"/>
      <c r="G226" s="148"/>
      <c r="H226" s="521"/>
      <c r="I226" s="522"/>
      <c r="J226" s="248"/>
      <c r="K226" s="227"/>
      <c r="L226" s="227"/>
      <c r="M226" s="148"/>
      <c r="N226" s="165"/>
      <c r="O226" s="148"/>
      <c r="P226" s="203"/>
      <c r="Q226" s="520"/>
      <c r="R226" s="229"/>
    </row>
    <row r="227" spans="2:18" ht="33.950000000000003" customHeight="1" x14ac:dyDescent="0.25">
      <c r="B227" s="150"/>
      <c r="C227" s="227"/>
      <c r="D227" s="227"/>
      <c r="E227" s="148"/>
      <c r="F227" s="165"/>
      <c r="G227" s="148"/>
      <c r="H227" s="521"/>
      <c r="I227" s="522"/>
      <c r="J227" s="248"/>
      <c r="K227" s="227"/>
      <c r="L227" s="227"/>
      <c r="M227" s="148"/>
      <c r="N227" s="165"/>
      <c r="O227" s="148"/>
      <c r="P227" s="203"/>
      <c r="Q227" s="520"/>
      <c r="R227" s="229"/>
    </row>
    <row r="228" spans="2:18" ht="33.950000000000003" customHeight="1" x14ac:dyDescent="0.25">
      <c r="B228" s="150"/>
      <c r="C228" s="227"/>
      <c r="D228" s="227"/>
      <c r="E228" s="148"/>
      <c r="F228" s="165"/>
      <c r="G228" s="148"/>
      <c r="H228" s="521"/>
      <c r="I228" s="522"/>
      <c r="J228" s="248"/>
      <c r="K228" s="227"/>
      <c r="L228" s="227"/>
      <c r="M228" s="148"/>
      <c r="N228" s="165"/>
      <c r="O228" s="148"/>
      <c r="P228" s="203"/>
      <c r="Q228" s="520"/>
      <c r="R228" s="229"/>
    </row>
    <row r="229" spans="2:18" ht="33.950000000000003" customHeight="1" x14ac:dyDescent="0.25">
      <c r="B229" s="150"/>
      <c r="C229" s="227"/>
      <c r="D229" s="227"/>
      <c r="E229" s="148"/>
      <c r="F229" s="165"/>
      <c r="G229" s="148"/>
      <c r="H229" s="521"/>
      <c r="I229" s="522"/>
      <c r="J229" s="248"/>
      <c r="K229" s="227"/>
      <c r="L229" s="227"/>
      <c r="M229" s="148"/>
      <c r="N229" s="165"/>
      <c r="O229" s="148"/>
      <c r="P229" s="203"/>
      <c r="Q229" s="520"/>
      <c r="R229" s="229"/>
    </row>
    <row r="230" spans="2:18" ht="33.950000000000003" customHeight="1" x14ac:dyDescent="0.25">
      <c r="B230" s="150"/>
      <c r="C230" s="227"/>
      <c r="D230" s="227"/>
      <c r="E230" s="148"/>
      <c r="F230" s="165"/>
      <c r="G230" s="148"/>
      <c r="H230" s="521"/>
      <c r="I230" s="522"/>
      <c r="J230" s="248"/>
      <c r="K230" s="227"/>
      <c r="L230" s="227"/>
      <c r="M230" s="148"/>
      <c r="N230" s="165"/>
      <c r="O230" s="148"/>
      <c r="P230" s="203"/>
      <c r="Q230" s="520"/>
      <c r="R230" s="229"/>
    </row>
    <row r="231" spans="2:18" ht="33.950000000000003" customHeight="1" x14ac:dyDescent="0.25">
      <c r="B231" s="150"/>
      <c r="C231" s="227"/>
      <c r="D231" s="227"/>
      <c r="E231" s="148"/>
      <c r="F231" s="165"/>
      <c r="G231" s="148"/>
      <c r="H231" s="521"/>
      <c r="I231" s="522"/>
      <c r="J231" s="248"/>
      <c r="K231" s="227"/>
      <c r="L231" s="227"/>
      <c r="M231" s="148"/>
      <c r="N231" s="165"/>
      <c r="O231" s="148"/>
      <c r="P231" s="203"/>
      <c r="Q231" s="520"/>
      <c r="R231" s="229"/>
    </row>
    <row r="232" spans="2:18" ht="33.950000000000003" customHeight="1" x14ac:dyDescent="0.25">
      <c r="B232" s="150"/>
      <c r="C232" s="227"/>
      <c r="D232" s="227"/>
      <c r="E232" s="148"/>
      <c r="F232" s="165"/>
      <c r="G232" s="148"/>
      <c r="H232" s="521"/>
      <c r="I232" s="522"/>
      <c r="J232" s="248"/>
      <c r="K232" s="227"/>
      <c r="L232" s="227"/>
      <c r="M232" s="148"/>
      <c r="N232" s="165"/>
      <c r="O232" s="148"/>
      <c r="P232" s="203"/>
      <c r="Q232" s="520"/>
      <c r="R232" s="229"/>
    </row>
    <row r="233" spans="2:18" ht="33.950000000000003" customHeight="1" x14ac:dyDescent="0.25">
      <c r="B233" s="150"/>
      <c r="C233" s="227"/>
      <c r="D233" s="227"/>
      <c r="E233" s="148"/>
      <c r="F233" s="165"/>
      <c r="G233" s="148"/>
      <c r="H233" s="521"/>
      <c r="I233" s="522"/>
      <c r="J233" s="248"/>
      <c r="K233" s="227"/>
      <c r="L233" s="227"/>
      <c r="M233" s="148"/>
      <c r="N233" s="165"/>
      <c r="O233" s="148"/>
      <c r="P233" s="203"/>
      <c r="Q233" s="520"/>
      <c r="R233" s="229"/>
    </row>
    <row r="234" spans="2:18" ht="33.950000000000003" customHeight="1" x14ac:dyDescent="0.25">
      <c r="B234" s="150"/>
      <c r="C234" s="227"/>
      <c r="D234" s="227"/>
      <c r="E234" s="148"/>
      <c r="F234" s="165"/>
      <c r="G234" s="148"/>
      <c r="H234" s="521"/>
      <c r="I234" s="522"/>
      <c r="J234" s="248"/>
      <c r="K234" s="227"/>
      <c r="L234" s="227"/>
      <c r="M234" s="148"/>
      <c r="N234" s="165"/>
      <c r="O234" s="148"/>
      <c r="P234" s="203"/>
      <c r="Q234" s="520"/>
      <c r="R234" s="229"/>
    </row>
    <row r="235" spans="2:18" ht="33.950000000000003" customHeight="1" x14ac:dyDescent="0.25">
      <c r="B235" s="150"/>
      <c r="C235" s="227"/>
      <c r="D235" s="227"/>
      <c r="E235" s="148"/>
      <c r="F235" s="165"/>
      <c r="G235" s="148"/>
      <c r="H235" s="521"/>
      <c r="I235" s="522"/>
      <c r="J235" s="248"/>
      <c r="K235" s="227"/>
      <c r="L235" s="227"/>
      <c r="M235" s="148"/>
      <c r="N235" s="165"/>
      <c r="O235" s="148"/>
      <c r="P235" s="203"/>
      <c r="Q235" s="520"/>
      <c r="R235" s="229"/>
    </row>
    <row r="236" spans="2:18" ht="33.950000000000003" customHeight="1" x14ac:dyDescent="0.25">
      <c r="B236" s="150"/>
      <c r="C236" s="227"/>
      <c r="D236" s="227"/>
      <c r="E236" s="148"/>
      <c r="F236" s="165"/>
      <c r="G236" s="148"/>
      <c r="H236" s="521"/>
      <c r="I236" s="522"/>
      <c r="J236" s="248"/>
      <c r="K236" s="227"/>
      <c r="L236" s="227"/>
      <c r="M236" s="148"/>
      <c r="N236" s="165"/>
      <c r="O236" s="148"/>
      <c r="P236" s="203"/>
      <c r="Q236" s="520"/>
      <c r="R236" s="229"/>
    </row>
    <row r="237" spans="2:18" ht="33.950000000000003" customHeight="1" x14ac:dyDescent="0.25">
      <c r="B237" s="150"/>
      <c r="C237" s="227"/>
      <c r="D237" s="227"/>
      <c r="E237" s="148"/>
      <c r="F237" s="165"/>
      <c r="G237" s="148"/>
      <c r="H237" s="521"/>
      <c r="I237" s="522"/>
      <c r="J237" s="248"/>
      <c r="K237" s="227"/>
      <c r="L237" s="227"/>
      <c r="M237" s="148"/>
      <c r="N237" s="165"/>
      <c r="O237" s="148"/>
      <c r="P237" s="203"/>
      <c r="Q237" s="520"/>
      <c r="R237" s="229"/>
    </row>
    <row r="238" spans="2:18" ht="33.950000000000003" customHeight="1" x14ac:dyDescent="0.25">
      <c r="B238" s="150"/>
      <c r="C238" s="227"/>
      <c r="D238" s="227"/>
      <c r="E238" s="148"/>
      <c r="F238" s="165"/>
      <c r="G238" s="148"/>
      <c r="H238" s="521"/>
      <c r="I238" s="522"/>
      <c r="J238" s="248"/>
      <c r="K238" s="227"/>
      <c r="L238" s="227"/>
      <c r="M238" s="148"/>
      <c r="N238" s="165"/>
      <c r="O238" s="148"/>
      <c r="P238" s="203"/>
      <c r="Q238" s="520"/>
      <c r="R238" s="229"/>
    </row>
    <row r="239" spans="2:18" ht="33.950000000000003" customHeight="1" x14ac:dyDescent="0.25">
      <c r="B239" s="150"/>
      <c r="C239" s="227"/>
      <c r="D239" s="227"/>
      <c r="E239" s="148"/>
      <c r="F239" s="165"/>
      <c r="G239" s="148"/>
      <c r="H239" s="521"/>
      <c r="I239" s="522"/>
      <c r="J239" s="248"/>
      <c r="K239" s="227"/>
      <c r="L239" s="227"/>
      <c r="M239" s="148"/>
      <c r="N239" s="165"/>
      <c r="O239" s="148"/>
      <c r="P239" s="203"/>
      <c r="Q239" s="520"/>
      <c r="R239" s="229"/>
    </row>
    <row r="240" spans="2:18" ht="33.950000000000003" customHeight="1" x14ac:dyDescent="0.25">
      <c r="B240" s="150"/>
      <c r="C240" s="227"/>
      <c r="D240" s="227"/>
      <c r="E240" s="148"/>
      <c r="F240" s="165"/>
      <c r="G240" s="148"/>
      <c r="H240" s="521"/>
      <c r="I240" s="522"/>
      <c r="J240" s="248"/>
      <c r="K240" s="227"/>
      <c r="L240" s="227"/>
      <c r="M240" s="148"/>
      <c r="N240" s="165"/>
      <c r="O240" s="148"/>
      <c r="P240" s="203"/>
      <c r="Q240" s="520"/>
      <c r="R240" s="229"/>
    </row>
    <row r="241" spans="2:18" ht="33.950000000000003" customHeight="1" x14ac:dyDescent="0.25">
      <c r="B241" s="150"/>
      <c r="C241" s="227"/>
      <c r="D241" s="227"/>
      <c r="E241" s="148"/>
      <c r="F241" s="165"/>
      <c r="G241" s="148"/>
      <c r="H241" s="521"/>
      <c r="I241" s="522"/>
      <c r="J241" s="248"/>
      <c r="K241" s="227"/>
      <c r="L241" s="227"/>
      <c r="M241" s="148"/>
      <c r="N241" s="165"/>
      <c r="O241" s="148"/>
      <c r="P241" s="203"/>
      <c r="Q241" s="520"/>
      <c r="R241" s="229"/>
    </row>
    <row r="242" spans="2:18" ht="33.950000000000003" customHeight="1" x14ac:dyDescent="0.25">
      <c r="B242" s="150"/>
      <c r="C242" s="227"/>
      <c r="D242" s="227"/>
      <c r="E242" s="148"/>
      <c r="F242" s="165"/>
      <c r="G242" s="148"/>
      <c r="H242" s="521"/>
      <c r="I242" s="522"/>
      <c r="J242" s="248"/>
      <c r="K242" s="227"/>
      <c r="L242" s="227"/>
      <c r="M242" s="148"/>
      <c r="N242" s="165"/>
      <c r="O242" s="148"/>
      <c r="P242" s="203"/>
      <c r="Q242" s="520"/>
      <c r="R242" s="229"/>
    </row>
    <row r="243" spans="2:18" ht="33.950000000000003" customHeight="1" x14ac:dyDescent="0.25">
      <c r="B243" s="150"/>
      <c r="C243" s="227"/>
      <c r="D243" s="227"/>
      <c r="E243" s="148"/>
      <c r="F243" s="165"/>
      <c r="G243" s="148"/>
      <c r="H243" s="521"/>
      <c r="I243" s="522"/>
      <c r="J243" s="248"/>
      <c r="K243" s="227"/>
      <c r="L243" s="227"/>
      <c r="M243" s="148"/>
      <c r="N243" s="165"/>
      <c r="O243" s="148"/>
      <c r="P243" s="203"/>
      <c r="Q243" s="520"/>
      <c r="R243" s="229"/>
    </row>
    <row r="244" spans="2:18" ht="33.950000000000003" customHeight="1" x14ac:dyDescent="0.25">
      <c r="B244" s="150"/>
      <c r="C244" s="227"/>
      <c r="D244" s="227"/>
      <c r="E244" s="148"/>
      <c r="F244" s="165"/>
      <c r="G244" s="148"/>
      <c r="H244" s="521"/>
      <c r="I244" s="522"/>
      <c r="J244" s="248"/>
      <c r="K244" s="227"/>
      <c r="L244" s="227"/>
      <c r="M244" s="148"/>
      <c r="N244" s="165"/>
      <c r="O244" s="148"/>
      <c r="P244" s="203"/>
      <c r="Q244" s="520"/>
      <c r="R244" s="229"/>
    </row>
    <row r="245" spans="2:18" ht="33.950000000000003" customHeight="1" x14ac:dyDescent="0.25">
      <c r="B245" s="150"/>
      <c r="C245" s="227"/>
      <c r="D245" s="227"/>
      <c r="E245" s="148"/>
      <c r="F245" s="165"/>
      <c r="G245" s="148"/>
      <c r="H245" s="521"/>
      <c r="I245" s="522"/>
      <c r="J245" s="248"/>
      <c r="K245" s="227"/>
      <c r="L245" s="227"/>
      <c r="M245" s="148"/>
      <c r="N245" s="165"/>
      <c r="O245" s="148"/>
      <c r="P245" s="203"/>
      <c r="Q245" s="520"/>
      <c r="R245" s="229"/>
    </row>
    <row r="246" spans="2:18" ht="33.950000000000003" customHeight="1" x14ac:dyDescent="0.25">
      <c r="B246" s="150"/>
      <c r="C246" s="227"/>
      <c r="D246" s="227"/>
      <c r="E246" s="148"/>
      <c r="F246" s="165"/>
      <c r="G246" s="148"/>
      <c r="H246" s="521"/>
      <c r="I246" s="522"/>
      <c r="J246" s="248"/>
      <c r="K246" s="227"/>
      <c r="L246" s="227"/>
      <c r="M246" s="148"/>
      <c r="N246" s="165"/>
      <c r="O246" s="148"/>
      <c r="P246" s="203"/>
      <c r="Q246" s="520"/>
      <c r="R246" s="229"/>
    </row>
    <row r="247" spans="2:18" ht="33.950000000000003" customHeight="1" x14ac:dyDescent="0.25">
      <c r="B247" s="150"/>
      <c r="C247" s="227"/>
      <c r="D247" s="227"/>
      <c r="E247" s="148"/>
      <c r="F247" s="165"/>
      <c r="G247" s="148"/>
      <c r="H247" s="521"/>
      <c r="I247" s="522"/>
      <c r="J247" s="248"/>
      <c r="K247" s="227"/>
      <c r="L247" s="227"/>
      <c r="M247" s="148"/>
      <c r="N247" s="165"/>
      <c r="O247" s="148"/>
      <c r="P247" s="203"/>
      <c r="Q247" s="520"/>
      <c r="R247" s="229"/>
    </row>
    <row r="248" spans="2:18" ht="33.950000000000003" customHeight="1" x14ac:dyDescent="0.25">
      <c r="B248" s="150"/>
      <c r="C248" s="227"/>
      <c r="D248" s="227"/>
      <c r="E248" s="148"/>
      <c r="F248" s="165"/>
      <c r="G248" s="148"/>
      <c r="H248" s="521"/>
      <c r="I248" s="522"/>
      <c r="J248" s="248"/>
      <c r="K248" s="227"/>
      <c r="L248" s="227"/>
      <c r="M248" s="148"/>
      <c r="N248" s="165"/>
      <c r="O248" s="148"/>
      <c r="P248" s="203"/>
      <c r="Q248" s="520"/>
      <c r="R248" s="229"/>
    </row>
    <row r="249" spans="2:18" ht="33.950000000000003" customHeight="1" x14ac:dyDescent="0.25">
      <c r="B249" s="150"/>
      <c r="C249" s="227"/>
      <c r="D249" s="227"/>
      <c r="E249" s="148"/>
      <c r="F249" s="165"/>
      <c r="G249" s="148"/>
      <c r="H249" s="521"/>
      <c r="I249" s="522"/>
      <c r="J249" s="248"/>
      <c r="K249" s="227"/>
      <c r="L249" s="227"/>
      <c r="M249" s="148"/>
      <c r="N249" s="165"/>
      <c r="O249" s="148"/>
      <c r="P249" s="203"/>
      <c r="Q249" s="520"/>
      <c r="R249" s="229"/>
    </row>
    <row r="250" spans="2:18" ht="33.950000000000003" customHeight="1" x14ac:dyDescent="0.25">
      <c r="B250" s="150"/>
      <c r="C250" s="227"/>
      <c r="D250" s="227"/>
      <c r="E250" s="148"/>
      <c r="F250" s="165"/>
      <c r="G250" s="148"/>
      <c r="H250" s="521"/>
      <c r="I250" s="522"/>
      <c r="J250" s="248"/>
      <c r="K250" s="227"/>
      <c r="L250" s="227"/>
      <c r="M250" s="148"/>
      <c r="N250" s="165"/>
      <c r="O250" s="148"/>
      <c r="P250" s="203"/>
      <c r="Q250" s="520"/>
      <c r="R250" s="229"/>
    </row>
    <row r="251" spans="2:18" ht="33.950000000000003" customHeight="1" x14ac:dyDescent="0.25">
      <c r="B251" s="150"/>
      <c r="C251" s="227"/>
      <c r="D251" s="227"/>
      <c r="E251" s="148"/>
      <c r="F251" s="165"/>
      <c r="G251" s="148"/>
      <c r="H251" s="521"/>
      <c r="I251" s="522"/>
      <c r="J251" s="248"/>
      <c r="K251" s="227"/>
      <c r="L251" s="227"/>
      <c r="M251" s="148"/>
      <c r="N251" s="165"/>
      <c r="O251" s="148"/>
      <c r="P251" s="203"/>
      <c r="Q251" s="520"/>
      <c r="R251" s="229"/>
    </row>
    <row r="252" spans="2:18" ht="33.950000000000003" customHeight="1" x14ac:dyDescent="0.25">
      <c r="B252" s="150"/>
      <c r="C252" s="227"/>
      <c r="D252" s="227"/>
      <c r="E252" s="148"/>
      <c r="F252" s="165"/>
      <c r="G252" s="148"/>
      <c r="H252" s="521"/>
      <c r="I252" s="522"/>
      <c r="J252" s="248"/>
      <c r="K252" s="227"/>
      <c r="L252" s="227"/>
      <c r="M252" s="148"/>
      <c r="N252" s="165"/>
      <c r="O252" s="148"/>
      <c r="P252" s="203"/>
      <c r="Q252" s="520"/>
      <c r="R252" s="229"/>
    </row>
    <row r="253" spans="2:18" ht="33.950000000000003" customHeight="1" x14ac:dyDescent="0.25">
      <c r="B253" s="150"/>
      <c r="C253" s="227"/>
      <c r="D253" s="227"/>
      <c r="E253" s="148"/>
      <c r="F253" s="165"/>
      <c r="G253" s="148"/>
      <c r="H253" s="521"/>
      <c r="I253" s="522"/>
      <c r="J253" s="248"/>
      <c r="K253" s="227"/>
      <c r="L253" s="227"/>
      <c r="M253" s="148"/>
      <c r="N253" s="165"/>
      <c r="O253" s="148"/>
      <c r="P253" s="203"/>
      <c r="Q253" s="520"/>
      <c r="R253" s="229"/>
    </row>
    <row r="254" spans="2:18" ht="33.950000000000003" customHeight="1" x14ac:dyDescent="0.25">
      <c r="B254" s="150"/>
      <c r="C254" s="227"/>
      <c r="D254" s="227"/>
      <c r="E254" s="148"/>
      <c r="F254" s="165"/>
      <c r="G254" s="148"/>
      <c r="H254" s="521"/>
      <c r="I254" s="522"/>
      <c r="J254" s="248"/>
      <c r="K254" s="227"/>
      <c r="L254" s="227"/>
      <c r="M254" s="148"/>
      <c r="N254" s="165"/>
      <c r="O254" s="148"/>
      <c r="P254" s="203"/>
      <c r="Q254" s="520"/>
      <c r="R254" s="229"/>
    </row>
    <row r="255" spans="2:18" ht="33.950000000000003" customHeight="1" x14ac:dyDescent="0.25">
      <c r="B255" s="150"/>
      <c r="C255" s="227"/>
      <c r="D255" s="227"/>
      <c r="E255" s="148"/>
      <c r="F255" s="165"/>
      <c r="G255" s="148"/>
      <c r="H255" s="521"/>
      <c r="I255" s="522"/>
      <c r="J255" s="248"/>
      <c r="K255" s="227"/>
      <c r="L255" s="227"/>
      <c r="M255" s="148"/>
      <c r="N255" s="165"/>
      <c r="O255" s="148"/>
      <c r="P255" s="203"/>
      <c r="Q255" s="520"/>
      <c r="R255" s="229"/>
    </row>
    <row r="256" spans="2:18" ht="33.950000000000003" customHeight="1" x14ac:dyDescent="0.25">
      <c r="B256" s="150"/>
      <c r="C256" s="227"/>
      <c r="D256" s="227"/>
      <c r="E256" s="148"/>
      <c r="F256" s="165"/>
      <c r="G256" s="148"/>
      <c r="H256" s="521"/>
      <c r="I256" s="522"/>
      <c r="J256" s="248"/>
      <c r="K256" s="227"/>
      <c r="L256" s="227"/>
      <c r="M256" s="148"/>
      <c r="N256" s="165"/>
      <c r="O256" s="148"/>
      <c r="P256" s="203"/>
      <c r="Q256" s="520"/>
      <c r="R256" s="229"/>
    </row>
    <row r="257" spans="2:18" ht="33.950000000000003" customHeight="1" x14ac:dyDescent="0.25">
      <c r="B257" s="150"/>
      <c r="C257" s="227"/>
      <c r="D257" s="227"/>
      <c r="E257" s="148"/>
      <c r="F257" s="165"/>
      <c r="G257" s="148"/>
      <c r="H257" s="521"/>
      <c r="I257" s="522"/>
      <c r="J257" s="248"/>
      <c r="K257" s="227"/>
      <c r="L257" s="227"/>
      <c r="M257" s="148"/>
      <c r="N257" s="165"/>
      <c r="O257" s="148"/>
      <c r="P257" s="203"/>
      <c r="Q257" s="520"/>
      <c r="R257" s="229"/>
    </row>
    <row r="258" spans="2:18" ht="33.950000000000003" customHeight="1" x14ac:dyDescent="0.25">
      <c r="B258" s="150"/>
      <c r="C258" s="227"/>
      <c r="D258" s="227"/>
      <c r="E258" s="148"/>
      <c r="F258" s="165"/>
      <c r="G258" s="148"/>
      <c r="H258" s="521"/>
      <c r="I258" s="522"/>
      <c r="J258" s="248"/>
      <c r="K258" s="227"/>
      <c r="L258" s="227"/>
      <c r="M258" s="148"/>
      <c r="N258" s="165"/>
      <c r="O258" s="148"/>
      <c r="P258" s="203"/>
      <c r="Q258" s="520"/>
      <c r="R258" s="229"/>
    </row>
    <row r="259" spans="2:18" ht="33.950000000000003" customHeight="1" x14ac:dyDescent="0.25">
      <c r="B259" s="150"/>
      <c r="C259" s="227"/>
      <c r="D259" s="227"/>
      <c r="E259" s="148"/>
      <c r="F259" s="165"/>
      <c r="G259" s="148"/>
      <c r="H259" s="521"/>
      <c r="I259" s="522"/>
      <c r="J259" s="248"/>
      <c r="K259" s="227"/>
      <c r="L259" s="227"/>
      <c r="M259" s="148"/>
      <c r="N259" s="165"/>
      <c r="O259" s="148"/>
      <c r="P259" s="203"/>
      <c r="Q259" s="520"/>
      <c r="R259" s="229"/>
    </row>
    <row r="260" spans="2:18" ht="33.950000000000003" customHeight="1" x14ac:dyDescent="0.25">
      <c r="B260" s="150"/>
      <c r="C260" s="227"/>
      <c r="D260" s="227"/>
      <c r="E260" s="148"/>
      <c r="F260" s="165"/>
      <c r="G260" s="148"/>
      <c r="H260" s="521"/>
      <c r="I260" s="522"/>
      <c r="J260" s="248"/>
      <c r="K260" s="227"/>
      <c r="L260" s="227"/>
      <c r="M260" s="148"/>
      <c r="N260" s="165"/>
      <c r="O260" s="148"/>
      <c r="P260" s="203"/>
      <c r="Q260" s="520"/>
      <c r="R260" s="229"/>
    </row>
    <row r="261" spans="2:18" ht="33.950000000000003" customHeight="1" x14ac:dyDescent="0.25">
      <c r="B261" s="150"/>
      <c r="C261" s="227"/>
      <c r="D261" s="227"/>
      <c r="E261" s="148"/>
      <c r="F261" s="165"/>
      <c r="G261" s="148"/>
      <c r="H261" s="521"/>
      <c r="I261" s="522"/>
      <c r="J261" s="248"/>
      <c r="K261" s="227"/>
      <c r="L261" s="227"/>
      <c r="M261" s="148"/>
      <c r="N261" s="165"/>
      <c r="O261" s="148"/>
      <c r="P261" s="203"/>
      <c r="Q261" s="520"/>
      <c r="R261" s="229"/>
    </row>
    <row r="262" spans="2:18" ht="33.950000000000003" customHeight="1" x14ac:dyDescent="0.25">
      <c r="B262" s="150"/>
      <c r="C262" s="227"/>
      <c r="D262" s="227"/>
      <c r="E262" s="148"/>
      <c r="F262" s="165"/>
      <c r="G262" s="148"/>
      <c r="H262" s="521"/>
      <c r="I262" s="522"/>
      <c r="J262" s="248"/>
      <c r="K262" s="227"/>
      <c r="L262" s="227"/>
      <c r="M262" s="148"/>
      <c r="N262" s="165"/>
      <c r="O262" s="148"/>
      <c r="P262" s="203"/>
      <c r="Q262" s="520"/>
      <c r="R262" s="229"/>
    </row>
    <row r="263" spans="2:18" ht="33.950000000000003" customHeight="1" x14ac:dyDescent="0.25">
      <c r="B263" s="150"/>
      <c r="C263" s="227"/>
      <c r="D263" s="227"/>
      <c r="E263" s="148"/>
      <c r="F263" s="165"/>
      <c r="G263" s="148"/>
      <c r="H263" s="521"/>
      <c r="I263" s="522"/>
      <c r="J263" s="248"/>
      <c r="K263" s="227"/>
      <c r="L263" s="227"/>
      <c r="M263" s="148"/>
      <c r="N263" s="165"/>
      <c r="O263" s="148"/>
      <c r="P263" s="203"/>
      <c r="Q263" s="520"/>
      <c r="R263" s="229"/>
    </row>
    <row r="264" spans="2:18" ht="33.950000000000003" customHeight="1" x14ac:dyDescent="0.25">
      <c r="B264" s="150"/>
      <c r="C264" s="227"/>
      <c r="D264" s="227"/>
      <c r="E264" s="148"/>
      <c r="F264" s="165"/>
      <c r="G264" s="148"/>
      <c r="H264" s="521"/>
      <c r="I264" s="522"/>
      <c r="J264" s="248"/>
      <c r="K264" s="227"/>
      <c r="L264" s="227"/>
      <c r="M264" s="148"/>
      <c r="N264" s="165"/>
      <c r="O264" s="148"/>
      <c r="P264" s="203"/>
      <c r="Q264" s="520"/>
      <c r="R264" s="229"/>
    </row>
    <row r="265" spans="2:18" ht="33.950000000000003" customHeight="1" x14ac:dyDescent="0.25">
      <c r="B265" s="150"/>
      <c r="C265" s="227"/>
      <c r="D265" s="227"/>
      <c r="E265" s="148"/>
      <c r="F265" s="165"/>
      <c r="G265" s="148"/>
      <c r="H265" s="521"/>
      <c r="I265" s="522"/>
      <c r="J265" s="248"/>
      <c r="K265" s="227"/>
      <c r="L265" s="227"/>
      <c r="M265" s="148"/>
      <c r="N265" s="165"/>
      <c r="O265" s="148"/>
      <c r="P265" s="203"/>
      <c r="Q265" s="520"/>
      <c r="R265" s="229"/>
    </row>
    <row r="266" spans="2:18" ht="33.950000000000003" customHeight="1" x14ac:dyDescent="0.25">
      <c r="B266" s="150"/>
      <c r="C266" s="227"/>
      <c r="D266" s="227"/>
      <c r="E266" s="148"/>
      <c r="F266" s="165"/>
      <c r="G266" s="148"/>
      <c r="H266" s="521"/>
      <c r="I266" s="522"/>
      <c r="J266" s="248"/>
      <c r="K266" s="227"/>
      <c r="L266" s="227"/>
      <c r="M266" s="148"/>
      <c r="N266" s="165"/>
      <c r="O266" s="148"/>
      <c r="P266" s="203"/>
      <c r="Q266" s="520"/>
      <c r="R266" s="229"/>
    </row>
    <row r="267" spans="2:18" ht="33.950000000000003" customHeight="1" x14ac:dyDescent="0.25">
      <c r="B267" s="150"/>
      <c r="C267" s="227"/>
      <c r="D267" s="227"/>
      <c r="E267" s="148"/>
      <c r="F267" s="165"/>
      <c r="G267" s="148"/>
      <c r="H267" s="521"/>
      <c r="I267" s="522"/>
      <c r="J267" s="248"/>
      <c r="K267" s="227"/>
      <c r="L267" s="227"/>
      <c r="M267" s="148"/>
      <c r="N267" s="165"/>
      <c r="O267" s="148"/>
      <c r="P267" s="203"/>
      <c r="Q267" s="520"/>
      <c r="R267" s="229"/>
    </row>
    <row r="268" spans="2:18" ht="33.950000000000003" customHeight="1" x14ac:dyDescent="0.25">
      <c r="B268" s="150"/>
      <c r="C268" s="227"/>
      <c r="D268" s="227"/>
      <c r="E268" s="148"/>
      <c r="F268" s="165"/>
      <c r="G268" s="148"/>
      <c r="H268" s="521"/>
      <c r="I268" s="522"/>
      <c r="J268" s="248"/>
      <c r="K268" s="227"/>
      <c r="L268" s="227"/>
      <c r="M268" s="148"/>
      <c r="N268" s="165"/>
      <c r="O268" s="148"/>
      <c r="P268" s="203"/>
      <c r="Q268" s="520"/>
      <c r="R268" s="229"/>
    </row>
    <row r="269" spans="2:18" ht="33.950000000000003" customHeight="1" x14ac:dyDescent="0.25">
      <c r="B269" s="150"/>
      <c r="C269" s="227"/>
      <c r="D269" s="227"/>
      <c r="E269" s="148"/>
      <c r="F269" s="165"/>
      <c r="G269" s="148"/>
      <c r="H269" s="521"/>
      <c r="I269" s="522"/>
      <c r="J269" s="248"/>
      <c r="K269" s="227"/>
      <c r="L269" s="227"/>
      <c r="M269" s="148"/>
      <c r="N269" s="165"/>
      <c r="O269" s="148"/>
      <c r="P269" s="203"/>
      <c r="Q269" s="520"/>
      <c r="R269" s="229"/>
    </row>
    <row r="270" spans="2:18" ht="33.950000000000003" customHeight="1" x14ac:dyDescent="0.25">
      <c r="B270" s="150"/>
      <c r="C270" s="227"/>
      <c r="D270" s="227"/>
      <c r="E270" s="148"/>
      <c r="F270" s="165"/>
      <c r="G270" s="148"/>
      <c r="H270" s="521"/>
      <c r="I270" s="522"/>
      <c r="J270" s="248"/>
      <c r="K270" s="227"/>
      <c r="L270" s="227"/>
      <c r="M270" s="148"/>
      <c r="N270" s="165"/>
      <c r="O270" s="148"/>
      <c r="P270" s="203"/>
      <c r="Q270" s="520"/>
      <c r="R270" s="229"/>
    </row>
    <row r="271" spans="2:18" ht="33.950000000000003" customHeight="1" x14ac:dyDescent="0.25">
      <c r="B271" s="150"/>
      <c r="C271" s="227"/>
      <c r="D271" s="227"/>
      <c r="E271" s="148"/>
      <c r="F271" s="165"/>
      <c r="G271" s="148"/>
      <c r="H271" s="521"/>
      <c r="I271" s="522"/>
      <c r="J271" s="248"/>
      <c r="K271" s="227"/>
      <c r="L271" s="227"/>
      <c r="M271" s="148"/>
      <c r="N271" s="165"/>
      <c r="O271" s="148"/>
      <c r="P271" s="203"/>
      <c r="Q271" s="520"/>
      <c r="R271" s="229"/>
    </row>
    <row r="272" spans="2:18" ht="33.950000000000003" customHeight="1" x14ac:dyDescent="0.25">
      <c r="B272" s="150"/>
      <c r="C272" s="227"/>
      <c r="D272" s="227"/>
      <c r="E272" s="148"/>
      <c r="F272" s="165"/>
      <c r="G272" s="148"/>
      <c r="H272" s="521"/>
      <c r="I272" s="522"/>
      <c r="J272" s="248"/>
      <c r="K272" s="227"/>
      <c r="L272" s="227"/>
      <c r="M272" s="148"/>
      <c r="N272" s="165"/>
      <c r="O272" s="148"/>
      <c r="P272" s="203"/>
      <c r="Q272" s="520"/>
      <c r="R272" s="229"/>
    </row>
    <row r="273" spans="2:18" ht="33.950000000000003" customHeight="1" x14ac:dyDescent="0.25">
      <c r="B273" s="150"/>
      <c r="C273" s="227"/>
      <c r="D273" s="227"/>
      <c r="E273" s="148"/>
      <c r="F273" s="165"/>
      <c r="G273" s="148"/>
      <c r="H273" s="521"/>
      <c r="I273" s="522"/>
      <c r="J273" s="248"/>
      <c r="K273" s="227"/>
      <c r="L273" s="227"/>
      <c r="M273" s="148"/>
      <c r="N273" s="165"/>
      <c r="O273" s="148"/>
      <c r="P273" s="203"/>
      <c r="Q273" s="520"/>
      <c r="R273" s="229"/>
    </row>
    <row r="274" spans="2:18" ht="33.950000000000003" customHeight="1" x14ac:dyDescent="0.25">
      <c r="B274" s="150"/>
      <c r="C274" s="227"/>
      <c r="D274" s="227"/>
      <c r="E274" s="148"/>
      <c r="F274" s="165"/>
      <c r="G274" s="148"/>
      <c r="H274" s="521"/>
      <c r="I274" s="522"/>
      <c r="J274" s="248"/>
      <c r="K274" s="227"/>
      <c r="L274" s="227"/>
      <c r="M274" s="148"/>
      <c r="N274" s="165"/>
      <c r="O274" s="148"/>
      <c r="P274" s="203"/>
      <c r="Q274" s="520"/>
      <c r="R274" s="229"/>
    </row>
    <row r="275" spans="2:18" ht="33.950000000000003" customHeight="1" x14ac:dyDescent="0.25">
      <c r="B275" s="150"/>
      <c r="C275" s="227"/>
      <c r="D275" s="227"/>
      <c r="E275" s="148"/>
      <c r="F275" s="165"/>
      <c r="G275" s="148"/>
      <c r="H275" s="521"/>
      <c r="I275" s="522"/>
      <c r="J275" s="248"/>
      <c r="K275" s="227"/>
      <c r="L275" s="227"/>
      <c r="M275" s="148"/>
      <c r="N275" s="165"/>
      <c r="O275" s="148"/>
      <c r="P275" s="203"/>
      <c r="Q275" s="520"/>
      <c r="R275" s="229"/>
    </row>
    <row r="276" spans="2:18" ht="33.950000000000003" customHeight="1" x14ac:dyDescent="0.25">
      <c r="B276" s="150"/>
      <c r="C276" s="227"/>
      <c r="D276" s="227"/>
      <c r="E276" s="148"/>
      <c r="F276" s="165"/>
      <c r="G276" s="148"/>
      <c r="H276" s="521"/>
      <c r="I276" s="522"/>
      <c r="J276" s="248"/>
      <c r="K276" s="227"/>
      <c r="L276" s="227"/>
      <c r="M276" s="148"/>
      <c r="N276" s="165"/>
      <c r="O276" s="148"/>
      <c r="P276" s="203"/>
      <c r="Q276" s="520"/>
      <c r="R276" s="229"/>
    </row>
    <row r="277" spans="2:18" ht="33.950000000000003" customHeight="1" x14ac:dyDescent="0.25">
      <c r="B277" s="150"/>
      <c r="C277" s="227"/>
      <c r="D277" s="227"/>
      <c r="E277" s="148"/>
      <c r="F277" s="165"/>
      <c r="G277" s="148"/>
      <c r="H277" s="521"/>
      <c r="I277" s="522"/>
      <c r="J277" s="248"/>
      <c r="K277" s="227"/>
      <c r="L277" s="227"/>
      <c r="M277" s="148"/>
      <c r="N277" s="165"/>
      <c r="O277" s="148"/>
      <c r="P277" s="203"/>
      <c r="Q277" s="520"/>
      <c r="R277" s="229"/>
    </row>
    <row r="278" spans="2:18" ht="33.950000000000003" customHeight="1" x14ac:dyDescent="0.25">
      <c r="B278" s="150"/>
      <c r="C278" s="227"/>
      <c r="D278" s="227"/>
      <c r="E278" s="148"/>
      <c r="F278" s="165"/>
      <c r="G278" s="148"/>
      <c r="H278" s="521"/>
      <c r="I278" s="522"/>
      <c r="J278" s="248"/>
      <c r="K278" s="227"/>
      <c r="L278" s="227"/>
      <c r="M278" s="148"/>
      <c r="N278" s="165"/>
      <c r="O278" s="148"/>
      <c r="P278" s="203"/>
      <c r="Q278" s="520"/>
      <c r="R278" s="229"/>
    </row>
    <row r="279" spans="2:18" ht="33.950000000000003" customHeight="1" x14ac:dyDescent="0.25">
      <c r="B279" s="150"/>
      <c r="C279" s="227"/>
      <c r="D279" s="227"/>
      <c r="E279" s="148"/>
      <c r="F279" s="165"/>
      <c r="G279" s="148"/>
      <c r="H279" s="521"/>
      <c r="I279" s="522"/>
      <c r="J279" s="248"/>
      <c r="K279" s="227"/>
      <c r="L279" s="227"/>
      <c r="M279" s="148"/>
      <c r="N279" s="165"/>
      <c r="O279" s="148"/>
      <c r="P279" s="203"/>
      <c r="Q279" s="520"/>
      <c r="R279" s="229"/>
    </row>
    <row r="280" spans="2:18" ht="33.950000000000003" customHeight="1" x14ac:dyDescent="0.25">
      <c r="B280" s="150"/>
      <c r="C280" s="227"/>
      <c r="D280" s="227"/>
      <c r="E280" s="148"/>
      <c r="F280" s="165"/>
      <c r="G280" s="148"/>
      <c r="H280" s="521"/>
      <c r="I280" s="522"/>
      <c r="J280" s="248"/>
      <c r="K280" s="227"/>
      <c r="L280" s="227"/>
      <c r="M280" s="148"/>
      <c r="N280" s="165"/>
      <c r="O280" s="148"/>
      <c r="P280" s="203"/>
      <c r="Q280" s="520"/>
      <c r="R280" s="229"/>
    </row>
    <row r="281" spans="2:18" ht="33.950000000000003" customHeight="1" x14ac:dyDescent="0.25">
      <c r="B281" s="150"/>
      <c r="C281" s="227"/>
      <c r="D281" s="227"/>
      <c r="E281" s="148"/>
      <c r="F281" s="165"/>
      <c r="G281" s="148"/>
      <c r="H281" s="521"/>
      <c r="I281" s="522"/>
      <c r="J281" s="248"/>
      <c r="K281" s="227"/>
      <c r="L281" s="227"/>
      <c r="M281" s="148"/>
      <c r="N281" s="165"/>
      <c r="O281" s="148"/>
      <c r="P281" s="203"/>
      <c r="Q281" s="520"/>
      <c r="R281" s="229"/>
    </row>
    <row r="282" spans="2:18" ht="33.950000000000003" customHeight="1" x14ac:dyDescent="0.25">
      <c r="B282" s="150"/>
      <c r="C282" s="227"/>
      <c r="D282" s="227"/>
      <c r="E282" s="148"/>
      <c r="F282" s="165"/>
      <c r="G282" s="148"/>
      <c r="H282" s="521"/>
      <c r="I282" s="522"/>
      <c r="J282" s="248"/>
      <c r="K282" s="227"/>
      <c r="L282" s="227"/>
      <c r="M282" s="148"/>
      <c r="N282" s="165"/>
      <c r="O282" s="148"/>
      <c r="P282" s="203"/>
      <c r="Q282" s="520"/>
      <c r="R282" s="229"/>
    </row>
    <row r="283" spans="2:18" ht="33.950000000000003" customHeight="1" x14ac:dyDescent="0.25">
      <c r="B283" s="150"/>
      <c r="C283" s="227"/>
      <c r="D283" s="227"/>
      <c r="E283" s="148"/>
      <c r="F283" s="165"/>
      <c r="G283" s="148"/>
      <c r="H283" s="521"/>
      <c r="I283" s="522"/>
      <c r="J283" s="248"/>
      <c r="K283" s="227"/>
      <c r="L283" s="227"/>
      <c r="M283" s="148"/>
      <c r="N283" s="165"/>
      <c r="O283" s="148"/>
      <c r="P283" s="203"/>
      <c r="Q283" s="520"/>
      <c r="R283" s="229"/>
    </row>
    <row r="284" spans="2:18" ht="33.950000000000003" customHeight="1" x14ac:dyDescent="0.25">
      <c r="B284" s="150"/>
      <c r="C284" s="227"/>
      <c r="D284" s="227"/>
      <c r="E284" s="148"/>
      <c r="F284" s="165"/>
      <c r="G284" s="148"/>
      <c r="H284" s="521"/>
      <c r="I284" s="522"/>
      <c r="J284" s="248"/>
      <c r="K284" s="227"/>
      <c r="L284" s="227"/>
      <c r="M284" s="148"/>
      <c r="N284" s="165"/>
      <c r="O284" s="148"/>
      <c r="P284" s="203"/>
      <c r="Q284" s="520"/>
      <c r="R284" s="229"/>
    </row>
    <row r="285" spans="2:18" ht="33.950000000000003" customHeight="1" x14ac:dyDescent="0.25">
      <c r="B285" s="150"/>
      <c r="C285" s="227"/>
      <c r="D285" s="227"/>
      <c r="E285" s="148"/>
      <c r="F285" s="165"/>
      <c r="G285" s="148"/>
      <c r="H285" s="521"/>
      <c r="I285" s="522"/>
      <c r="J285" s="248"/>
      <c r="K285" s="227"/>
      <c r="L285" s="227"/>
      <c r="M285" s="148"/>
      <c r="N285" s="165"/>
      <c r="O285" s="148"/>
      <c r="P285" s="203"/>
      <c r="Q285" s="520"/>
      <c r="R285" s="229"/>
    </row>
    <row r="286" spans="2:18" ht="33.950000000000003" customHeight="1" x14ac:dyDescent="0.25">
      <c r="B286" s="150"/>
      <c r="C286" s="227"/>
      <c r="D286" s="227"/>
      <c r="E286" s="148"/>
      <c r="F286" s="165"/>
      <c r="G286" s="148"/>
      <c r="H286" s="521"/>
      <c r="I286" s="522"/>
      <c r="J286" s="248"/>
      <c r="K286" s="227"/>
      <c r="L286" s="227"/>
      <c r="M286" s="148"/>
      <c r="N286" s="165"/>
      <c r="O286" s="148"/>
      <c r="P286" s="203"/>
      <c r="Q286" s="520"/>
      <c r="R286" s="229"/>
    </row>
    <row r="287" spans="2:18" ht="33.950000000000003" customHeight="1" x14ac:dyDescent="0.25">
      <c r="B287" s="150"/>
      <c r="C287" s="227"/>
      <c r="D287" s="227"/>
      <c r="E287" s="148"/>
      <c r="F287" s="165"/>
      <c r="G287" s="148"/>
      <c r="H287" s="521"/>
      <c r="I287" s="522"/>
      <c r="J287" s="248"/>
      <c r="K287" s="227"/>
      <c r="L287" s="227"/>
      <c r="M287" s="148"/>
      <c r="N287" s="165"/>
      <c r="O287" s="148"/>
      <c r="P287" s="203"/>
      <c r="Q287" s="520"/>
      <c r="R287" s="229"/>
    </row>
    <row r="288" spans="2:18" ht="33.950000000000003" customHeight="1" x14ac:dyDescent="0.25">
      <c r="B288" s="150"/>
      <c r="C288" s="227"/>
      <c r="D288" s="227"/>
      <c r="E288" s="148"/>
      <c r="F288" s="165"/>
      <c r="G288" s="148"/>
      <c r="H288" s="521"/>
      <c r="I288" s="522"/>
      <c r="J288" s="248"/>
      <c r="K288" s="227"/>
      <c r="L288" s="227"/>
      <c r="M288" s="148"/>
      <c r="N288" s="165"/>
      <c r="O288" s="148"/>
      <c r="P288" s="203"/>
      <c r="Q288" s="520"/>
      <c r="R288" s="229"/>
    </row>
    <row r="289" spans="2:18" ht="33.950000000000003" customHeight="1" x14ac:dyDescent="0.25">
      <c r="B289" s="150"/>
      <c r="C289" s="227"/>
      <c r="D289" s="227"/>
      <c r="E289" s="148"/>
      <c r="F289" s="165"/>
      <c r="G289" s="148"/>
      <c r="H289" s="521"/>
      <c r="I289" s="522"/>
      <c r="J289" s="248"/>
      <c r="K289" s="227"/>
      <c r="L289" s="227"/>
      <c r="M289" s="148"/>
      <c r="N289" s="165"/>
      <c r="O289" s="148"/>
      <c r="P289" s="203"/>
      <c r="Q289" s="520"/>
      <c r="R289" s="229"/>
    </row>
    <row r="290" spans="2:18" ht="33.950000000000003" customHeight="1" x14ac:dyDescent="0.25">
      <c r="B290" s="150"/>
      <c r="C290" s="227"/>
      <c r="D290" s="227"/>
      <c r="E290" s="148"/>
      <c r="F290" s="165"/>
      <c r="G290" s="148"/>
      <c r="H290" s="521"/>
      <c r="I290" s="522"/>
      <c r="J290" s="248"/>
      <c r="K290" s="227"/>
      <c r="L290" s="227"/>
      <c r="M290" s="148"/>
      <c r="N290" s="165"/>
      <c r="O290" s="148"/>
      <c r="P290" s="203"/>
      <c r="Q290" s="520"/>
      <c r="R290" s="229"/>
    </row>
    <row r="291" spans="2:18" ht="33.950000000000003" customHeight="1" x14ac:dyDescent="0.25">
      <c r="B291" s="150"/>
      <c r="C291" s="227"/>
      <c r="D291" s="227"/>
      <c r="E291" s="148"/>
      <c r="F291" s="165"/>
      <c r="G291" s="148"/>
      <c r="H291" s="521"/>
      <c r="I291" s="522"/>
      <c r="J291" s="248"/>
      <c r="K291" s="227"/>
      <c r="L291" s="227"/>
      <c r="M291" s="148"/>
      <c r="N291" s="165"/>
      <c r="O291" s="148"/>
      <c r="P291" s="203"/>
      <c r="Q291" s="520"/>
      <c r="R291" s="229"/>
    </row>
    <row r="292" spans="2:18" ht="33.950000000000003" customHeight="1" x14ac:dyDescent="0.25">
      <c r="B292" s="150"/>
      <c r="C292" s="227"/>
      <c r="D292" s="227"/>
      <c r="E292" s="148"/>
      <c r="F292" s="165"/>
      <c r="G292" s="148"/>
      <c r="H292" s="521"/>
      <c r="I292" s="522"/>
      <c r="J292" s="248"/>
      <c r="K292" s="227"/>
      <c r="L292" s="227"/>
      <c r="M292" s="148"/>
      <c r="N292" s="165"/>
      <c r="O292" s="148"/>
      <c r="P292" s="203"/>
      <c r="Q292" s="520"/>
      <c r="R292" s="229"/>
    </row>
    <row r="293" spans="2:18" ht="33.950000000000003" customHeight="1" x14ac:dyDescent="0.25">
      <c r="B293" s="150"/>
      <c r="C293" s="227"/>
      <c r="D293" s="227"/>
      <c r="E293" s="148"/>
      <c r="F293" s="165"/>
      <c r="G293" s="148"/>
      <c r="H293" s="521"/>
      <c r="I293" s="522"/>
      <c r="J293" s="248"/>
      <c r="K293" s="227"/>
      <c r="L293" s="227"/>
      <c r="M293" s="148"/>
      <c r="N293" s="165"/>
      <c r="O293" s="148"/>
      <c r="P293" s="203"/>
      <c r="Q293" s="520"/>
      <c r="R293" s="229"/>
    </row>
    <row r="294" spans="2:18" ht="33.950000000000003" customHeight="1" x14ac:dyDescent="0.25">
      <c r="B294" s="150"/>
      <c r="C294" s="227"/>
      <c r="D294" s="227"/>
      <c r="E294" s="148"/>
      <c r="F294" s="165"/>
      <c r="G294" s="148"/>
      <c r="H294" s="521"/>
      <c r="I294" s="522"/>
      <c r="J294" s="248"/>
      <c r="K294" s="227"/>
      <c r="L294" s="227"/>
      <c r="M294" s="148"/>
      <c r="N294" s="165"/>
      <c r="O294" s="148"/>
      <c r="P294" s="203"/>
      <c r="Q294" s="520"/>
      <c r="R294" s="229"/>
    </row>
    <row r="295" spans="2:18" ht="33.950000000000003" customHeight="1" x14ac:dyDescent="0.25">
      <c r="B295" s="150"/>
      <c r="C295" s="227"/>
      <c r="D295" s="227"/>
      <c r="E295" s="148"/>
      <c r="F295" s="165"/>
      <c r="G295" s="148"/>
      <c r="H295" s="521"/>
      <c r="I295" s="522"/>
      <c r="J295" s="248"/>
      <c r="K295" s="227"/>
      <c r="L295" s="227"/>
      <c r="M295" s="148"/>
      <c r="N295" s="165"/>
      <c r="O295" s="148"/>
      <c r="P295" s="203"/>
      <c r="Q295" s="520"/>
      <c r="R295" s="229"/>
    </row>
    <row r="296" spans="2:18" ht="33.950000000000003" customHeight="1" x14ac:dyDescent="0.25">
      <c r="B296" s="150"/>
      <c r="C296" s="227"/>
      <c r="D296" s="227"/>
      <c r="E296" s="148"/>
      <c r="F296" s="165"/>
      <c r="G296" s="148"/>
      <c r="H296" s="521"/>
      <c r="I296" s="522"/>
      <c r="J296" s="248"/>
      <c r="K296" s="227"/>
      <c r="L296" s="227"/>
      <c r="M296" s="148"/>
      <c r="N296" s="165"/>
      <c r="O296" s="148"/>
      <c r="P296" s="203"/>
      <c r="Q296" s="520"/>
      <c r="R296" s="229"/>
    </row>
    <row r="297" spans="2:18" ht="33.950000000000003" customHeight="1" x14ac:dyDescent="0.25">
      <c r="B297" s="150"/>
      <c r="C297" s="227"/>
      <c r="D297" s="227"/>
      <c r="E297" s="148"/>
      <c r="F297" s="165"/>
      <c r="G297" s="148"/>
      <c r="H297" s="521"/>
      <c r="I297" s="522"/>
      <c r="J297" s="248"/>
      <c r="K297" s="227"/>
      <c r="L297" s="227"/>
      <c r="M297" s="148"/>
      <c r="N297" s="165"/>
      <c r="O297" s="148"/>
      <c r="P297" s="203"/>
      <c r="Q297" s="520"/>
      <c r="R297" s="229"/>
    </row>
    <row r="298" spans="2:18" ht="33.950000000000003" customHeight="1" x14ac:dyDescent="0.25">
      <c r="B298" s="150"/>
      <c r="C298" s="227"/>
      <c r="D298" s="227"/>
      <c r="E298" s="148"/>
      <c r="F298" s="165"/>
      <c r="G298" s="148"/>
      <c r="H298" s="521"/>
      <c r="I298" s="522"/>
      <c r="J298" s="248"/>
      <c r="K298" s="227"/>
      <c r="L298" s="227"/>
      <c r="M298" s="148"/>
      <c r="N298" s="165"/>
      <c r="O298" s="148"/>
      <c r="P298" s="203"/>
      <c r="Q298" s="520"/>
      <c r="R298" s="229"/>
    </row>
    <row r="299" spans="2:18" ht="33.950000000000003" customHeight="1" x14ac:dyDescent="0.25">
      <c r="B299" s="150"/>
      <c r="C299" s="227"/>
      <c r="D299" s="227"/>
      <c r="E299" s="148"/>
      <c r="F299" s="165"/>
      <c r="G299" s="148"/>
      <c r="H299" s="521"/>
      <c r="I299" s="522"/>
      <c r="J299" s="248"/>
      <c r="K299" s="227"/>
      <c r="L299" s="227"/>
      <c r="M299" s="148"/>
      <c r="N299" s="165"/>
      <c r="O299" s="148"/>
      <c r="P299" s="203"/>
      <c r="Q299" s="520"/>
      <c r="R299" s="229"/>
    </row>
    <row r="300" spans="2:18" ht="33.950000000000003" customHeight="1" x14ac:dyDescent="0.25">
      <c r="B300" s="150"/>
      <c r="C300" s="227"/>
      <c r="D300" s="227"/>
      <c r="E300" s="148"/>
      <c r="F300" s="165"/>
      <c r="G300" s="148"/>
      <c r="H300" s="521"/>
      <c r="I300" s="522"/>
      <c r="J300" s="248"/>
      <c r="K300" s="227"/>
      <c r="L300" s="227"/>
      <c r="M300" s="148"/>
      <c r="N300" s="165"/>
      <c r="O300" s="148"/>
      <c r="P300" s="203"/>
      <c r="Q300" s="520"/>
      <c r="R300" s="229"/>
    </row>
    <row r="301" spans="2:18" ht="33.950000000000003" customHeight="1" x14ac:dyDescent="0.25">
      <c r="B301" s="150"/>
      <c r="C301" s="227"/>
      <c r="D301" s="227"/>
      <c r="E301" s="148"/>
      <c r="F301" s="165"/>
      <c r="G301" s="148"/>
      <c r="H301" s="521"/>
      <c r="I301" s="522"/>
      <c r="J301" s="248"/>
      <c r="K301" s="227"/>
      <c r="L301" s="227"/>
      <c r="M301" s="148"/>
      <c r="N301" s="165"/>
      <c r="O301" s="148"/>
      <c r="P301" s="203"/>
      <c r="Q301" s="520"/>
      <c r="R301" s="229"/>
    </row>
    <row r="302" spans="2:18" ht="33.950000000000003" customHeight="1" x14ac:dyDescent="0.25">
      <c r="B302" s="150"/>
      <c r="C302" s="227"/>
      <c r="D302" s="227"/>
      <c r="E302" s="148"/>
      <c r="F302" s="165"/>
      <c r="G302" s="148"/>
      <c r="H302" s="521"/>
      <c r="I302" s="522"/>
      <c r="J302" s="248"/>
      <c r="K302" s="227"/>
      <c r="L302" s="227"/>
      <c r="M302" s="148"/>
      <c r="N302" s="165"/>
      <c r="O302" s="148"/>
      <c r="P302" s="203"/>
      <c r="Q302" s="520"/>
      <c r="R302" s="229"/>
    </row>
    <row r="303" spans="2:18" ht="33.950000000000003" customHeight="1" x14ac:dyDescent="0.25">
      <c r="B303" s="150"/>
      <c r="C303" s="227"/>
      <c r="D303" s="227"/>
      <c r="E303" s="148"/>
      <c r="F303" s="165"/>
      <c r="G303" s="148"/>
      <c r="H303" s="521"/>
      <c r="I303" s="522"/>
      <c r="J303" s="248"/>
      <c r="K303" s="227"/>
      <c r="L303" s="227"/>
      <c r="M303" s="148"/>
      <c r="N303" s="165"/>
      <c r="O303" s="148"/>
      <c r="P303" s="203"/>
      <c r="Q303" s="520"/>
      <c r="R303" s="229"/>
    </row>
    <row r="304" spans="2:18" ht="33.950000000000003" customHeight="1" x14ac:dyDescent="0.25">
      <c r="B304" s="150"/>
      <c r="C304" s="227"/>
      <c r="D304" s="227"/>
      <c r="E304" s="148"/>
      <c r="F304" s="165"/>
      <c r="G304" s="148"/>
      <c r="H304" s="521"/>
      <c r="I304" s="522"/>
      <c r="J304" s="248"/>
      <c r="K304" s="227"/>
      <c r="L304" s="227"/>
      <c r="M304" s="148"/>
      <c r="N304" s="165"/>
      <c r="O304" s="148"/>
      <c r="P304" s="203"/>
      <c r="Q304" s="520"/>
      <c r="R304" s="229"/>
    </row>
    <row r="305" spans="2:18" ht="33.950000000000003" customHeight="1" x14ac:dyDescent="0.25">
      <c r="B305" s="150"/>
      <c r="C305" s="227"/>
      <c r="D305" s="227"/>
      <c r="E305" s="148"/>
      <c r="F305" s="165"/>
      <c r="G305" s="148"/>
      <c r="H305" s="521"/>
      <c r="I305" s="522"/>
      <c r="J305" s="248"/>
      <c r="K305" s="227"/>
      <c r="L305" s="227"/>
      <c r="M305" s="148"/>
      <c r="N305" s="165"/>
      <c r="O305" s="148"/>
      <c r="P305" s="203"/>
      <c r="Q305" s="520"/>
      <c r="R305" s="229"/>
    </row>
    <row r="306" spans="2:18" ht="33.950000000000003" customHeight="1" x14ac:dyDescent="0.25">
      <c r="B306" s="150"/>
      <c r="C306" s="227"/>
      <c r="D306" s="227"/>
      <c r="E306" s="148"/>
      <c r="F306" s="165"/>
      <c r="G306" s="148"/>
      <c r="H306" s="521"/>
      <c r="I306" s="522"/>
      <c r="J306" s="248"/>
      <c r="K306" s="227"/>
      <c r="L306" s="227"/>
      <c r="M306" s="148"/>
      <c r="N306" s="165"/>
      <c r="O306" s="148"/>
      <c r="P306" s="203"/>
      <c r="Q306" s="520"/>
      <c r="R306" s="229"/>
    </row>
    <row r="307" spans="2:18" ht="33.950000000000003" customHeight="1" x14ac:dyDescent="0.25">
      <c r="B307" s="150"/>
      <c r="C307" s="227"/>
      <c r="D307" s="227"/>
      <c r="E307" s="148"/>
      <c r="F307" s="165"/>
      <c r="G307" s="148"/>
      <c r="H307" s="521"/>
      <c r="I307" s="522"/>
      <c r="J307" s="248"/>
      <c r="K307" s="227"/>
      <c r="L307" s="227"/>
      <c r="M307" s="148"/>
      <c r="N307" s="165"/>
      <c r="O307" s="148"/>
      <c r="P307" s="203"/>
      <c r="Q307" s="520"/>
      <c r="R307" s="229"/>
    </row>
    <row r="308" spans="2:18" ht="33.950000000000003" customHeight="1" x14ac:dyDescent="0.25">
      <c r="B308" s="150"/>
      <c r="C308" s="227"/>
      <c r="D308" s="227"/>
      <c r="E308" s="148"/>
      <c r="F308" s="165"/>
      <c r="G308" s="148"/>
      <c r="H308" s="521"/>
      <c r="I308" s="522"/>
      <c r="J308" s="248"/>
      <c r="K308" s="227"/>
      <c r="L308" s="227"/>
      <c r="M308" s="148"/>
      <c r="N308" s="165"/>
      <c r="O308" s="148"/>
      <c r="P308" s="203"/>
      <c r="Q308" s="520"/>
      <c r="R308" s="229"/>
    </row>
    <row r="309" spans="2:18" ht="33.950000000000003" customHeight="1" x14ac:dyDescent="0.25">
      <c r="B309" s="150"/>
      <c r="C309" s="227"/>
      <c r="D309" s="227"/>
      <c r="E309" s="148"/>
      <c r="F309" s="165"/>
      <c r="G309" s="148"/>
      <c r="H309" s="521"/>
      <c r="I309" s="522"/>
      <c r="J309" s="248"/>
      <c r="K309" s="227"/>
      <c r="L309" s="227"/>
      <c r="M309" s="148"/>
      <c r="N309" s="165"/>
      <c r="O309" s="148"/>
      <c r="P309" s="203"/>
      <c r="Q309" s="520"/>
      <c r="R309" s="229"/>
    </row>
    <row r="310" spans="2:18" ht="33.950000000000003" customHeight="1" x14ac:dyDescent="0.25">
      <c r="B310" s="150"/>
      <c r="C310" s="227"/>
      <c r="D310" s="227"/>
      <c r="E310" s="148"/>
      <c r="F310" s="165"/>
      <c r="G310" s="148"/>
      <c r="H310" s="521"/>
      <c r="I310" s="522"/>
      <c r="J310" s="248"/>
      <c r="K310" s="227"/>
      <c r="L310" s="227"/>
      <c r="M310" s="148"/>
      <c r="N310" s="165"/>
      <c r="O310" s="148"/>
      <c r="P310" s="203"/>
      <c r="Q310" s="520"/>
      <c r="R310" s="229"/>
    </row>
    <row r="311" spans="2:18" ht="33.950000000000003" customHeight="1" x14ac:dyDescent="0.25">
      <c r="B311" s="150"/>
      <c r="C311" s="227"/>
      <c r="D311" s="227"/>
      <c r="E311" s="148"/>
      <c r="F311" s="165"/>
      <c r="G311" s="148"/>
      <c r="H311" s="521"/>
      <c r="I311" s="522"/>
      <c r="J311" s="248"/>
      <c r="K311" s="227"/>
      <c r="L311" s="227"/>
      <c r="M311" s="148"/>
      <c r="N311" s="165"/>
      <c r="O311" s="148"/>
      <c r="P311" s="203"/>
      <c r="Q311" s="520"/>
      <c r="R311" s="229"/>
    </row>
    <row r="312" spans="2:18" ht="33.950000000000003" customHeight="1" x14ac:dyDescent="0.25">
      <c r="B312" s="150"/>
      <c r="C312" s="227"/>
      <c r="D312" s="227"/>
      <c r="E312" s="148"/>
      <c r="F312" s="165"/>
      <c r="G312" s="148"/>
      <c r="H312" s="521"/>
      <c r="I312" s="522"/>
      <c r="J312" s="248"/>
      <c r="K312" s="227"/>
      <c r="L312" s="227"/>
      <c r="M312" s="148"/>
      <c r="N312" s="165"/>
      <c r="O312" s="148"/>
      <c r="P312" s="203"/>
      <c r="Q312" s="520"/>
      <c r="R312" s="229"/>
    </row>
    <row r="313" spans="2:18" ht="33.950000000000003" customHeight="1" x14ac:dyDescent="0.25">
      <c r="B313" s="150"/>
      <c r="C313" s="227"/>
      <c r="D313" s="227"/>
      <c r="E313" s="148"/>
      <c r="F313" s="165"/>
      <c r="G313" s="148"/>
      <c r="H313" s="521"/>
      <c r="I313" s="522"/>
      <c r="J313" s="248"/>
      <c r="K313" s="227"/>
      <c r="L313" s="227"/>
      <c r="M313" s="148"/>
      <c r="N313" s="165"/>
      <c r="O313" s="148"/>
      <c r="P313" s="203"/>
      <c r="Q313" s="520"/>
      <c r="R313" s="229"/>
    </row>
    <row r="314" spans="2:18" ht="33.950000000000003" customHeight="1" x14ac:dyDescent="0.25">
      <c r="B314" s="150"/>
      <c r="C314" s="227"/>
      <c r="D314" s="227"/>
      <c r="E314" s="148"/>
      <c r="F314" s="165"/>
      <c r="G314" s="148"/>
      <c r="H314" s="521"/>
      <c r="I314" s="522"/>
      <c r="J314" s="248"/>
      <c r="K314" s="227"/>
      <c r="L314" s="227"/>
      <c r="M314" s="148"/>
      <c r="N314" s="165"/>
      <c r="O314" s="148"/>
      <c r="P314" s="203"/>
      <c r="Q314" s="520"/>
      <c r="R314" s="229"/>
    </row>
    <row r="315" spans="2:18" ht="33.950000000000003" customHeight="1" x14ac:dyDescent="0.25">
      <c r="B315" s="150"/>
      <c r="C315" s="227"/>
      <c r="D315" s="227"/>
      <c r="E315" s="148"/>
      <c r="F315" s="165"/>
      <c r="G315" s="148"/>
      <c r="H315" s="521"/>
      <c r="I315" s="522"/>
      <c r="J315" s="248"/>
      <c r="K315" s="227"/>
      <c r="L315" s="227"/>
      <c r="M315" s="148"/>
      <c r="N315" s="165"/>
      <c r="O315" s="148"/>
      <c r="P315" s="203"/>
      <c r="Q315" s="520"/>
      <c r="R315" s="229"/>
    </row>
    <row r="316" spans="2:18" ht="33.950000000000003" customHeight="1" x14ac:dyDescent="0.25">
      <c r="B316" s="150"/>
      <c r="C316" s="227"/>
      <c r="D316" s="227"/>
      <c r="E316" s="148"/>
      <c r="F316" s="165"/>
      <c r="G316" s="148"/>
      <c r="H316" s="521"/>
      <c r="I316" s="522"/>
      <c r="J316" s="248"/>
      <c r="K316" s="227"/>
      <c r="L316" s="227"/>
      <c r="M316" s="148"/>
      <c r="N316" s="165"/>
      <c r="O316" s="148"/>
      <c r="P316" s="203"/>
      <c r="Q316" s="520"/>
      <c r="R316" s="229"/>
    </row>
    <row r="317" spans="2:18" ht="33.950000000000003" customHeight="1" x14ac:dyDescent="0.25">
      <c r="B317" s="150"/>
      <c r="C317" s="227"/>
      <c r="D317" s="227"/>
      <c r="E317" s="148"/>
      <c r="F317" s="165"/>
      <c r="G317" s="148"/>
      <c r="H317" s="521"/>
      <c r="I317" s="522"/>
      <c r="J317" s="248"/>
      <c r="K317" s="227"/>
      <c r="L317" s="227"/>
      <c r="M317" s="148"/>
      <c r="N317" s="165"/>
      <c r="O317" s="148"/>
      <c r="P317" s="203"/>
      <c r="Q317" s="520"/>
      <c r="R317" s="229"/>
    </row>
    <row r="318" spans="2:18" ht="33.950000000000003" customHeight="1" x14ac:dyDescent="0.25">
      <c r="B318" s="150"/>
      <c r="C318" s="227"/>
      <c r="D318" s="227"/>
      <c r="E318" s="148"/>
      <c r="F318" s="165"/>
      <c r="G318" s="148"/>
      <c r="H318" s="521"/>
      <c r="I318" s="522"/>
      <c r="J318" s="248"/>
      <c r="K318" s="227"/>
      <c r="L318" s="227"/>
      <c r="M318" s="148"/>
      <c r="N318" s="165"/>
      <c r="O318" s="148"/>
      <c r="P318" s="203"/>
      <c r="Q318" s="520"/>
      <c r="R318" s="229"/>
    </row>
    <row r="319" spans="2:18" ht="33.950000000000003" customHeight="1" x14ac:dyDescent="0.25">
      <c r="B319" s="150"/>
      <c r="C319" s="227"/>
      <c r="D319" s="227"/>
      <c r="E319" s="148"/>
      <c r="F319" s="165"/>
      <c r="G319" s="148"/>
      <c r="H319" s="521"/>
      <c r="I319" s="522"/>
      <c r="J319" s="248"/>
      <c r="K319" s="227"/>
      <c r="L319" s="227"/>
      <c r="M319" s="148"/>
      <c r="N319" s="165"/>
      <c r="O319" s="148"/>
      <c r="P319" s="203"/>
      <c r="Q319" s="520"/>
      <c r="R319" s="229"/>
    </row>
    <row r="320" spans="2:18" ht="33.950000000000003" customHeight="1" x14ac:dyDescent="0.25">
      <c r="B320" s="150"/>
      <c r="C320" s="227"/>
      <c r="D320" s="227"/>
      <c r="E320" s="148"/>
      <c r="F320" s="165"/>
      <c r="G320" s="148"/>
      <c r="H320" s="521"/>
      <c r="I320" s="522"/>
      <c r="J320" s="248"/>
      <c r="K320" s="227"/>
      <c r="L320" s="227"/>
      <c r="M320" s="148"/>
      <c r="N320" s="165"/>
      <c r="O320" s="148"/>
      <c r="P320" s="203"/>
      <c r="Q320" s="520"/>
      <c r="R320" s="229"/>
    </row>
    <row r="321" spans="2:18" ht="33.950000000000003" customHeight="1" x14ac:dyDescent="0.25">
      <c r="B321" s="150"/>
      <c r="C321" s="227"/>
      <c r="D321" s="227"/>
      <c r="E321" s="148"/>
      <c r="F321" s="165"/>
      <c r="G321" s="148"/>
      <c r="H321" s="521"/>
      <c r="I321" s="522"/>
      <c r="J321" s="248"/>
      <c r="K321" s="227"/>
      <c r="L321" s="227"/>
      <c r="M321" s="148"/>
      <c r="N321" s="165"/>
      <c r="O321" s="148"/>
      <c r="P321" s="203"/>
      <c r="Q321" s="520"/>
      <c r="R321" s="229"/>
    </row>
    <row r="322" spans="2:18" ht="33.950000000000003" customHeight="1" x14ac:dyDescent="0.25">
      <c r="B322" s="150"/>
      <c r="C322" s="227"/>
      <c r="D322" s="227"/>
      <c r="E322" s="148"/>
      <c r="F322" s="165"/>
      <c r="G322" s="148"/>
      <c r="H322" s="521"/>
      <c r="I322" s="522"/>
      <c r="J322" s="248"/>
      <c r="K322" s="227"/>
      <c r="L322" s="227"/>
      <c r="M322" s="148"/>
      <c r="N322" s="165"/>
      <c r="O322" s="148"/>
      <c r="P322" s="203"/>
      <c r="Q322" s="520"/>
      <c r="R322" s="229"/>
    </row>
    <row r="323" spans="2:18" ht="33.950000000000003" customHeight="1" x14ac:dyDescent="0.25">
      <c r="B323" s="150"/>
      <c r="C323" s="227"/>
      <c r="D323" s="227"/>
      <c r="E323" s="148"/>
      <c r="F323" s="165"/>
      <c r="G323" s="148"/>
      <c r="H323" s="521"/>
      <c r="I323" s="522"/>
      <c r="J323" s="248"/>
      <c r="K323" s="227"/>
      <c r="L323" s="227"/>
      <c r="M323" s="148"/>
      <c r="N323" s="165"/>
      <c r="O323" s="148"/>
      <c r="P323" s="203"/>
      <c r="Q323" s="520"/>
      <c r="R323" s="229"/>
    </row>
    <row r="324" spans="2:18" ht="33.950000000000003" customHeight="1" x14ac:dyDescent="0.25">
      <c r="B324" s="150"/>
      <c r="C324" s="227"/>
      <c r="D324" s="227"/>
      <c r="E324" s="148"/>
      <c r="F324" s="165"/>
      <c r="G324" s="148"/>
      <c r="H324" s="521"/>
      <c r="I324" s="522"/>
      <c r="J324" s="248"/>
      <c r="K324" s="227"/>
      <c r="L324" s="227"/>
      <c r="M324" s="148"/>
      <c r="N324" s="165"/>
      <c r="O324" s="148"/>
      <c r="P324" s="203"/>
      <c r="Q324" s="520"/>
      <c r="R324" s="229"/>
    </row>
    <row r="325" spans="2:18" ht="33.950000000000003" customHeight="1" x14ac:dyDescent="0.25">
      <c r="B325" s="150"/>
      <c r="C325" s="227"/>
      <c r="D325" s="227"/>
      <c r="E325" s="148"/>
      <c r="F325" s="165"/>
      <c r="G325" s="148"/>
      <c r="H325" s="521"/>
      <c r="I325" s="522"/>
      <c r="J325" s="248"/>
      <c r="K325" s="227"/>
      <c r="L325" s="227"/>
      <c r="M325" s="148"/>
      <c r="N325" s="165"/>
      <c r="O325" s="148"/>
      <c r="P325" s="203"/>
      <c r="Q325" s="520"/>
      <c r="R325" s="229"/>
    </row>
    <row r="326" spans="2:18" ht="33.950000000000003" customHeight="1" x14ac:dyDescent="0.25">
      <c r="B326" s="150"/>
      <c r="C326" s="227"/>
      <c r="D326" s="227"/>
      <c r="E326" s="148"/>
      <c r="F326" s="165"/>
      <c r="G326" s="148"/>
      <c r="H326" s="521"/>
      <c r="I326" s="522"/>
      <c r="J326" s="248"/>
      <c r="K326" s="227"/>
      <c r="L326" s="227"/>
      <c r="M326" s="148"/>
      <c r="N326" s="165"/>
      <c r="O326" s="148"/>
      <c r="P326" s="203"/>
      <c r="Q326" s="520"/>
      <c r="R326" s="229"/>
    </row>
    <row r="327" spans="2:18" ht="33.950000000000003" customHeight="1" x14ac:dyDescent="0.25">
      <c r="B327" s="150"/>
      <c r="C327" s="227"/>
      <c r="D327" s="227"/>
      <c r="E327" s="148"/>
      <c r="F327" s="165"/>
      <c r="G327" s="148"/>
      <c r="H327" s="521"/>
      <c r="I327" s="522"/>
      <c r="J327" s="248"/>
      <c r="K327" s="227"/>
      <c r="L327" s="227"/>
      <c r="M327" s="148"/>
      <c r="N327" s="165"/>
      <c r="O327" s="148"/>
      <c r="P327" s="203"/>
      <c r="Q327" s="520"/>
      <c r="R327" s="229"/>
    </row>
    <row r="328" spans="2:18" ht="33.950000000000003" customHeight="1" x14ac:dyDescent="0.25">
      <c r="B328" s="150"/>
      <c r="C328" s="227"/>
      <c r="D328" s="227"/>
      <c r="E328" s="148"/>
      <c r="F328" s="165"/>
      <c r="G328" s="148"/>
      <c r="H328" s="521"/>
      <c r="I328" s="522"/>
      <c r="J328" s="248"/>
      <c r="K328" s="227"/>
      <c r="L328" s="227"/>
      <c r="M328" s="148"/>
      <c r="N328" s="165"/>
      <c r="O328" s="148"/>
      <c r="P328" s="203"/>
      <c r="Q328" s="520"/>
      <c r="R328" s="229"/>
    </row>
    <row r="329" spans="2:18" ht="33.950000000000003" customHeight="1" x14ac:dyDescent="0.25">
      <c r="B329" s="150"/>
      <c r="C329" s="227"/>
      <c r="D329" s="227"/>
      <c r="E329" s="148"/>
      <c r="F329" s="165"/>
      <c r="G329" s="148"/>
      <c r="H329" s="521"/>
      <c r="I329" s="522"/>
      <c r="J329" s="248"/>
      <c r="K329" s="227"/>
      <c r="L329" s="227"/>
      <c r="M329" s="148"/>
      <c r="N329" s="165"/>
      <c r="O329" s="148"/>
      <c r="P329" s="203"/>
      <c r="Q329" s="520"/>
      <c r="R329" s="229"/>
    </row>
    <row r="330" spans="2:18" ht="33.950000000000003" customHeight="1" x14ac:dyDescent="0.25">
      <c r="B330" s="150"/>
      <c r="C330" s="227"/>
      <c r="D330" s="227"/>
      <c r="E330" s="148"/>
      <c r="F330" s="165"/>
      <c r="G330" s="148"/>
      <c r="H330" s="521"/>
      <c r="I330" s="522"/>
      <c r="J330" s="248"/>
      <c r="K330" s="227"/>
      <c r="L330" s="227"/>
      <c r="M330" s="148"/>
      <c r="N330" s="165"/>
      <c r="O330" s="148"/>
      <c r="P330" s="203"/>
      <c r="Q330" s="520"/>
      <c r="R330" s="229"/>
    </row>
    <row r="331" spans="2:18" ht="33.950000000000003" customHeight="1" x14ac:dyDescent="0.25">
      <c r="B331" s="150"/>
      <c r="C331" s="227"/>
      <c r="D331" s="227"/>
      <c r="E331" s="148"/>
      <c r="F331" s="165"/>
      <c r="G331" s="148"/>
      <c r="H331" s="521"/>
      <c r="I331" s="522"/>
      <c r="J331" s="248"/>
      <c r="K331" s="227"/>
      <c r="L331" s="227"/>
      <c r="M331" s="148"/>
      <c r="N331" s="165"/>
      <c r="O331" s="148"/>
      <c r="P331" s="203"/>
      <c r="Q331" s="520"/>
      <c r="R331" s="229"/>
    </row>
    <row r="332" spans="2:18" ht="33.950000000000003" customHeight="1" x14ac:dyDescent="0.25">
      <c r="B332" s="150"/>
      <c r="C332" s="227"/>
      <c r="D332" s="227"/>
      <c r="E332" s="148"/>
      <c r="F332" s="165"/>
      <c r="G332" s="148"/>
      <c r="H332" s="521"/>
      <c r="I332" s="522"/>
      <c r="J332" s="248"/>
      <c r="K332" s="227"/>
      <c r="L332" s="227"/>
      <c r="M332" s="148"/>
      <c r="N332" s="165"/>
      <c r="O332" s="148"/>
      <c r="P332" s="203"/>
      <c r="Q332" s="520"/>
      <c r="R332" s="229"/>
    </row>
    <row r="333" spans="2:18" ht="33.950000000000003" customHeight="1" x14ac:dyDescent="0.25">
      <c r="B333" s="150"/>
      <c r="C333" s="227"/>
      <c r="D333" s="227"/>
      <c r="E333" s="148"/>
      <c r="F333" s="165"/>
      <c r="G333" s="148"/>
      <c r="H333" s="521"/>
      <c r="I333" s="522"/>
      <c r="J333" s="248"/>
      <c r="K333" s="227"/>
      <c r="L333" s="227"/>
      <c r="M333" s="148"/>
      <c r="N333" s="165"/>
      <c r="O333" s="148"/>
      <c r="P333" s="203"/>
      <c r="Q333" s="520"/>
      <c r="R333" s="229"/>
    </row>
    <row r="334" spans="2:18" ht="33.950000000000003" customHeight="1" x14ac:dyDescent="0.25">
      <c r="B334" s="150"/>
      <c r="C334" s="227"/>
      <c r="D334" s="227"/>
      <c r="E334" s="148"/>
      <c r="F334" s="165"/>
      <c r="G334" s="148"/>
      <c r="H334" s="521"/>
      <c r="I334" s="522"/>
      <c r="J334" s="248"/>
      <c r="K334" s="227"/>
      <c r="L334" s="227"/>
      <c r="M334" s="148"/>
      <c r="N334" s="165"/>
      <c r="O334" s="148"/>
      <c r="P334" s="203"/>
      <c r="Q334" s="520"/>
      <c r="R334" s="229"/>
    </row>
    <row r="335" spans="2:18" ht="33.950000000000003" customHeight="1" x14ac:dyDescent="0.25">
      <c r="B335" s="150"/>
      <c r="C335" s="227"/>
      <c r="D335" s="227"/>
      <c r="E335" s="148"/>
      <c r="F335" s="165"/>
      <c r="G335" s="148"/>
      <c r="H335" s="521"/>
      <c r="I335" s="522"/>
      <c r="J335" s="248"/>
      <c r="K335" s="227"/>
      <c r="L335" s="227"/>
      <c r="M335" s="148"/>
      <c r="N335" s="165"/>
      <c r="O335" s="148"/>
      <c r="P335" s="203"/>
      <c r="Q335" s="520"/>
      <c r="R335" s="229"/>
    </row>
    <row r="336" spans="2:18" ht="33.950000000000003" customHeight="1" x14ac:dyDescent="0.25">
      <c r="B336" s="150"/>
      <c r="C336" s="227"/>
      <c r="D336" s="227"/>
      <c r="E336" s="148"/>
      <c r="F336" s="165"/>
      <c r="G336" s="148"/>
      <c r="H336" s="521"/>
      <c r="I336" s="522"/>
      <c r="J336" s="248"/>
      <c r="K336" s="227"/>
      <c r="L336" s="227"/>
      <c r="M336" s="148"/>
      <c r="N336" s="165"/>
      <c r="O336" s="148"/>
      <c r="P336" s="203"/>
      <c r="Q336" s="520"/>
      <c r="R336" s="229"/>
    </row>
    <row r="337" spans="2:21" ht="33.950000000000003" customHeight="1" x14ac:dyDescent="0.25">
      <c r="B337" s="150"/>
      <c r="C337" s="227"/>
      <c r="D337" s="227"/>
      <c r="E337" s="148"/>
      <c r="F337" s="165"/>
      <c r="G337" s="148"/>
      <c r="H337" s="521"/>
      <c r="I337" s="522"/>
      <c r="J337" s="248"/>
      <c r="K337" s="227"/>
      <c r="L337" s="227"/>
      <c r="M337" s="148"/>
      <c r="N337" s="165"/>
      <c r="O337" s="148"/>
      <c r="P337" s="203"/>
      <c r="Q337" s="520"/>
      <c r="R337" s="229"/>
    </row>
    <row r="338" spans="2:21" ht="33.950000000000003" customHeight="1" x14ac:dyDescent="0.25">
      <c r="B338" s="150"/>
      <c r="C338" s="227"/>
      <c r="D338" s="227"/>
      <c r="E338" s="148"/>
      <c r="F338" s="165"/>
      <c r="G338" s="148"/>
      <c r="H338" s="521"/>
      <c r="I338" s="522"/>
      <c r="J338" s="248"/>
      <c r="K338" s="227"/>
      <c r="L338" s="227"/>
      <c r="M338" s="148"/>
      <c r="N338" s="165"/>
      <c r="O338" s="148"/>
      <c r="P338" s="203"/>
      <c r="Q338" s="520"/>
      <c r="R338" s="229"/>
    </row>
    <row r="339" spans="2:21" ht="33.950000000000003" customHeight="1" x14ac:dyDescent="0.25">
      <c r="B339" s="150"/>
      <c r="C339" s="227"/>
      <c r="D339" s="227"/>
      <c r="E339" s="148"/>
      <c r="F339" s="165"/>
      <c r="G339" s="148"/>
      <c r="H339" s="521"/>
      <c r="I339" s="522"/>
      <c r="J339" s="248"/>
      <c r="K339" s="227"/>
      <c r="L339" s="227"/>
      <c r="M339" s="148"/>
      <c r="N339" s="165"/>
      <c r="O339" s="148"/>
      <c r="P339" s="203"/>
      <c r="Q339" s="520"/>
      <c r="R339" s="229"/>
    </row>
    <row r="340" spans="2:21" ht="33.950000000000003" customHeight="1" x14ac:dyDescent="0.25">
      <c r="B340" s="150"/>
      <c r="C340" s="227"/>
      <c r="D340" s="227"/>
      <c r="E340" s="148"/>
      <c r="F340" s="165"/>
      <c r="G340" s="148"/>
      <c r="H340" s="521"/>
      <c r="I340" s="522"/>
      <c r="J340" s="248"/>
      <c r="K340" s="227"/>
      <c r="L340" s="227"/>
      <c r="M340" s="148"/>
      <c r="N340" s="165"/>
      <c r="O340" s="148"/>
      <c r="P340" s="203"/>
      <c r="Q340" s="520"/>
      <c r="R340" s="229"/>
    </row>
    <row r="341" spans="2:21" ht="33.950000000000003" customHeight="1" x14ac:dyDescent="0.25">
      <c r="B341" s="150"/>
      <c r="C341" s="227"/>
      <c r="D341" s="227"/>
      <c r="E341" s="148"/>
      <c r="F341" s="165"/>
      <c r="G341" s="148"/>
      <c r="H341" s="521"/>
      <c r="I341" s="522"/>
      <c r="J341" s="248"/>
      <c r="K341" s="227"/>
      <c r="L341" s="227"/>
      <c r="M341" s="148"/>
      <c r="N341" s="165"/>
      <c r="O341" s="148"/>
      <c r="P341" s="203"/>
      <c r="Q341" s="520"/>
      <c r="R341" s="229"/>
    </row>
    <row r="342" spans="2:21" ht="33.950000000000003" customHeight="1" x14ac:dyDescent="0.25">
      <c r="B342" s="150"/>
      <c r="C342" s="227"/>
      <c r="D342" s="227"/>
      <c r="E342" s="148"/>
      <c r="F342" s="165"/>
      <c r="G342" s="148"/>
      <c r="H342" s="521"/>
      <c r="I342" s="522"/>
      <c r="J342" s="248"/>
      <c r="K342" s="227"/>
      <c r="L342" s="227"/>
      <c r="M342" s="148"/>
      <c r="N342" s="165"/>
      <c r="O342" s="148"/>
      <c r="P342" s="203"/>
      <c r="Q342" s="520"/>
      <c r="R342" s="229"/>
    </row>
    <row r="343" spans="2:21" ht="33.950000000000003" customHeight="1" x14ac:dyDescent="0.25">
      <c r="B343" s="150"/>
      <c r="C343" s="227"/>
      <c r="D343" s="227"/>
      <c r="E343" s="148"/>
      <c r="F343" s="165"/>
      <c r="G343" s="148"/>
      <c r="H343" s="521"/>
      <c r="I343" s="522"/>
      <c r="J343" s="248"/>
      <c r="K343" s="227"/>
      <c r="L343" s="227"/>
      <c r="M343" s="148"/>
      <c r="N343" s="165"/>
      <c r="O343" s="148"/>
      <c r="P343" s="203"/>
      <c r="Q343" s="520"/>
      <c r="R343" s="229"/>
    </row>
    <row r="344" spans="2:21" ht="33.950000000000003" customHeight="1" x14ac:dyDescent="0.25">
      <c r="B344" s="150"/>
      <c r="C344" s="227"/>
      <c r="D344" s="227"/>
      <c r="E344" s="148"/>
      <c r="F344" s="165"/>
      <c r="G344" s="148"/>
      <c r="H344" s="521"/>
      <c r="I344" s="522"/>
      <c r="J344" s="248"/>
      <c r="K344" s="227"/>
      <c r="L344" s="227"/>
      <c r="M344" s="148"/>
      <c r="N344" s="165"/>
      <c r="O344" s="148"/>
      <c r="P344" s="203"/>
      <c r="Q344" s="520"/>
      <c r="R344" s="229"/>
    </row>
    <row r="345" spans="2:21" ht="33.950000000000003" customHeight="1" x14ac:dyDescent="0.25">
      <c r="B345" s="150"/>
      <c r="C345" s="227"/>
      <c r="D345" s="227"/>
      <c r="E345" s="148"/>
      <c r="F345" s="165"/>
      <c r="G345" s="148"/>
      <c r="H345" s="521"/>
      <c r="I345" s="522"/>
      <c r="J345" s="248"/>
      <c r="K345" s="227"/>
      <c r="L345" s="227"/>
      <c r="M345" s="148"/>
      <c r="N345" s="165"/>
      <c r="O345" s="148"/>
      <c r="P345" s="203"/>
      <c r="Q345" s="520"/>
      <c r="R345" s="229"/>
    </row>
    <row r="346" spans="2:21" ht="33.950000000000003" customHeight="1" x14ac:dyDescent="0.25">
      <c r="B346" s="150"/>
      <c r="C346" s="227"/>
      <c r="D346" s="227"/>
      <c r="E346" s="148"/>
      <c r="F346" s="165"/>
      <c r="G346" s="148"/>
      <c r="H346" s="521"/>
      <c r="I346" s="522"/>
      <c r="J346" s="248"/>
      <c r="K346" s="227"/>
      <c r="L346" s="227"/>
      <c r="M346" s="148"/>
      <c r="N346" s="165"/>
      <c r="O346" s="148"/>
      <c r="P346" s="203"/>
      <c r="Q346" s="520"/>
      <c r="R346" s="229"/>
    </row>
    <row r="347" spans="2:21" ht="33.950000000000003" customHeight="1" x14ac:dyDescent="0.25">
      <c r="B347" s="150"/>
      <c r="C347" s="227"/>
      <c r="D347" s="227"/>
      <c r="E347" s="148"/>
      <c r="F347" s="165"/>
      <c r="G347" s="148"/>
      <c r="H347" s="521"/>
      <c r="I347" s="522"/>
      <c r="J347" s="248"/>
      <c r="K347" s="227"/>
      <c r="L347" s="227"/>
      <c r="M347" s="148"/>
      <c r="N347" s="165"/>
      <c r="O347" s="148"/>
      <c r="P347" s="203"/>
      <c r="Q347" s="520"/>
      <c r="R347" s="229"/>
    </row>
    <row r="348" spans="2:21" ht="33.950000000000003" customHeight="1" x14ac:dyDescent="0.25">
      <c r="B348" s="150"/>
      <c r="C348" s="227"/>
      <c r="D348" s="227"/>
      <c r="E348" s="148"/>
      <c r="F348" s="165"/>
      <c r="G348" s="148"/>
      <c r="H348" s="521"/>
      <c r="I348" s="522"/>
      <c r="J348" s="248"/>
      <c r="K348" s="227"/>
      <c r="L348" s="227"/>
      <c r="M348" s="148"/>
      <c r="N348" s="165"/>
      <c r="O348" s="148"/>
      <c r="P348" s="203"/>
      <c r="Q348" s="520"/>
      <c r="R348" s="229"/>
    </row>
    <row r="349" spans="2:21" ht="33.950000000000003" customHeight="1" x14ac:dyDescent="0.25">
      <c r="B349" s="150"/>
      <c r="C349" s="227"/>
      <c r="D349" s="227"/>
      <c r="E349" s="148"/>
      <c r="F349" s="165"/>
      <c r="G349" s="148"/>
      <c r="H349" s="521"/>
      <c r="I349" s="522"/>
      <c r="J349" s="248"/>
      <c r="K349" s="227"/>
      <c r="L349" s="227"/>
      <c r="M349" s="148"/>
      <c r="N349" s="165"/>
      <c r="O349" s="148"/>
      <c r="P349" s="203"/>
      <c r="Q349" s="520"/>
      <c r="R349" s="229"/>
    </row>
    <row r="350" spans="2:21" ht="33.950000000000003" customHeight="1" x14ac:dyDescent="0.25">
      <c r="B350" s="150"/>
      <c r="C350" s="227"/>
      <c r="D350" s="227"/>
      <c r="E350" s="148"/>
      <c r="F350" s="165"/>
      <c r="G350" s="148"/>
      <c r="H350" s="521"/>
      <c r="I350" s="522"/>
      <c r="J350" s="248"/>
      <c r="K350" s="227"/>
      <c r="L350" s="227"/>
      <c r="M350" s="148"/>
      <c r="N350" s="165"/>
      <c r="O350" s="148"/>
      <c r="P350" s="203"/>
      <c r="Q350" s="520"/>
      <c r="R350" s="229"/>
    </row>
    <row r="351" spans="2:21" ht="33.950000000000003" hidden="1" customHeight="1" x14ac:dyDescent="0.25">
      <c r="B351" s="150">
        <v>340</v>
      </c>
      <c r="C351" s="227" t="s">
        <v>394</v>
      </c>
      <c r="D351" s="227" t="s">
        <v>394</v>
      </c>
      <c r="E351" s="148" t="s">
        <v>394</v>
      </c>
      <c r="F351" s="165" t="s">
        <v>41</v>
      </c>
      <c r="G351" s="337">
        <v>20</v>
      </c>
      <c r="H351" s="247"/>
      <c r="I351" s="232">
        <f>SUM(I12:I350)</f>
        <v>0</v>
      </c>
      <c r="J351" s="231"/>
      <c r="K351" s="227" t="s">
        <v>395</v>
      </c>
      <c r="L351" s="227" t="s">
        <v>394</v>
      </c>
      <c r="M351" s="148" t="s">
        <v>395</v>
      </c>
      <c r="N351" s="165" t="s">
        <v>41</v>
      </c>
      <c r="O351" s="166"/>
      <c r="P351" s="334" t="str">
        <f>IFERROR(VLOOKUP(N351,#REF!,2,0),"")</f>
        <v/>
      </c>
      <c r="Q351" s="232">
        <f>SUM(Q12:Q350)</f>
        <v>0</v>
      </c>
      <c r="R351" s="229"/>
    </row>
    <row r="352" spans="2:21" ht="20.100000000000001" customHeight="1" x14ac:dyDescent="0.25">
      <c r="B352" s="4"/>
      <c r="C352" s="4"/>
      <c r="D352" s="4"/>
      <c r="E352" s="4"/>
      <c r="F352" s="202"/>
      <c r="G352" s="4"/>
      <c r="H352" s="205"/>
      <c r="I352" s="4"/>
      <c r="J352" s="208"/>
      <c r="K352" s="786" t="s">
        <v>249</v>
      </c>
      <c r="L352" s="786"/>
      <c r="M352" s="786"/>
      <c r="N352" s="759"/>
      <c r="O352" s="759"/>
      <c r="P352" s="759"/>
      <c r="Q352" s="759"/>
      <c r="R352" s="509">
        <f>COUNTIF($R$12:$R$350,"Revisión de partida por diferencia de brecha")</f>
        <v>0</v>
      </c>
      <c r="S352" s="140"/>
      <c r="T352" s="140"/>
      <c r="U352" s="140"/>
    </row>
    <row r="353" spans="1:21" ht="20.100000000000001" customHeight="1" x14ac:dyDescent="0.25">
      <c r="B353" s="4"/>
      <c r="C353" s="4"/>
      <c r="D353" s="4"/>
      <c r="E353" s="4"/>
      <c r="F353" s="202"/>
      <c r="G353" s="4"/>
      <c r="H353" s="205"/>
      <c r="I353" s="4"/>
      <c r="J353" s="205"/>
      <c r="K353" s="759" t="s">
        <v>250</v>
      </c>
      <c r="L353" s="759"/>
      <c r="M353" s="759"/>
      <c r="N353" s="759"/>
      <c r="O353" s="759"/>
      <c r="P353" s="759"/>
      <c r="Q353" s="759"/>
      <c r="R353" s="509">
        <f>COUNTIF($R$12:$R$350,"Revisión de partida con cargo a rubro de contrato ocasional")</f>
        <v>0</v>
      </c>
      <c r="S353" s="242"/>
      <c r="U353" s="225">
        <v>0</v>
      </c>
    </row>
    <row r="354" spans="1:21" ht="20.100000000000001" customHeight="1" x14ac:dyDescent="0.25">
      <c r="B354" s="4"/>
      <c r="C354" s="4"/>
      <c r="D354" s="4"/>
      <c r="E354" s="4"/>
      <c r="F354" s="202"/>
      <c r="G354" s="4"/>
      <c r="H354" s="205"/>
      <c r="I354" s="4"/>
      <c r="J354" s="205"/>
      <c r="K354" s="772" t="s">
        <v>266</v>
      </c>
      <c r="L354" s="788"/>
      <c r="M354" s="788"/>
      <c r="N354" s="788"/>
      <c r="O354" s="788"/>
      <c r="P354" s="788"/>
      <c r="Q354" s="773"/>
      <c r="R354" s="509">
        <f>COUNTIF($R$12:$R$350,"Creación de partida")</f>
        <v>0</v>
      </c>
      <c r="S354" s="242"/>
      <c r="U354" s="225"/>
    </row>
    <row r="355" spans="1:21" ht="20.100000000000001" customHeight="1" x14ac:dyDescent="0.25">
      <c r="B355" s="4"/>
      <c r="C355" s="4"/>
      <c r="D355" s="4"/>
      <c r="E355" s="4"/>
      <c r="F355" s="202"/>
      <c r="G355" s="4"/>
      <c r="H355" s="205"/>
      <c r="I355" s="4"/>
      <c r="J355" s="205"/>
      <c r="K355" s="772" t="s">
        <v>265</v>
      </c>
      <c r="L355" s="788"/>
      <c r="M355" s="788"/>
      <c r="N355" s="788"/>
      <c r="O355" s="788"/>
      <c r="P355" s="788"/>
      <c r="Q355" s="773"/>
      <c r="R355" s="509">
        <f>COUNTIF($R$12:$R$350,"Eliminación de partida")</f>
        <v>0</v>
      </c>
      <c r="S355" s="242"/>
      <c r="U355" s="225"/>
    </row>
    <row r="356" spans="1:21" ht="20.100000000000001" customHeight="1" x14ac:dyDescent="0.25">
      <c r="A356" s="141"/>
      <c r="C356" s="199"/>
      <c r="D356" s="199"/>
      <c r="E356" s="200"/>
      <c r="F356" s="201"/>
      <c r="G356" s="201"/>
      <c r="H356" s="201"/>
      <c r="I356" s="201"/>
      <c r="J356" s="189"/>
      <c r="K356" s="759" t="s">
        <v>256</v>
      </c>
      <c r="L356" s="759"/>
      <c r="M356" s="759"/>
      <c r="N356" s="759"/>
      <c r="O356" s="759"/>
      <c r="P356" s="759"/>
      <c r="Q356" s="759"/>
      <c r="R356" s="470">
        <f>+I351-Q351</f>
        <v>0</v>
      </c>
    </row>
    <row r="357" spans="1:21" ht="20.100000000000001" customHeight="1" x14ac:dyDescent="0.25">
      <c r="A357" s="141"/>
      <c r="C357" s="432" t="s">
        <v>184</v>
      </c>
      <c r="D357" s="432"/>
      <c r="E357" s="785"/>
      <c r="F357" s="785"/>
      <c r="G357" s="785"/>
      <c r="H357" s="200"/>
      <c r="I357" s="200"/>
      <c r="J357" s="145"/>
      <c r="K357" s="145"/>
      <c r="L357" s="145"/>
      <c r="M357" s="145"/>
      <c r="N357" s="145"/>
      <c r="P357" s="4"/>
      <c r="Q357" s="4"/>
    </row>
    <row r="358" spans="1:21" ht="15.75" thickBot="1" x14ac:dyDescent="0.3">
      <c r="A358" s="146"/>
      <c r="B358" s="757" t="s">
        <v>107</v>
      </c>
      <c r="C358" s="757"/>
      <c r="D358" s="757"/>
      <c r="E358" s="757"/>
      <c r="F358" s="757"/>
      <c r="G358" s="757"/>
      <c r="H358" s="757"/>
      <c r="I358" s="757"/>
      <c r="J358" s="193"/>
      <c r="K358" s="193"/>
      <c r="L358" s="193"/>
      <c r="M358" s="193"/>
      <c r="N358" s="193"/>
      <c r="O358" s="204"/>
      <c r="P358" s="4"/>
      <c r="Q358" s="4"/>
      <c r="R358" s="4"/>
    </row>
    <row r="362" spans="1:21" hidden="1" x14ac:dyDescent="0.25"/>
    <row r="363" spans="1:21" hidden="1" x14ac:dyDescent="0.25"/>
    <row r="364" spans="1:21" hidden="1" x14ac:dyDescent="0.25"/>
    <row r="365" spans="1:21" hidden="1" x14ac:dyDescent="0.25"/>
    <row r="366" spans="1:21" hidden="1" x14ac:dyDescent="0.25"/>
    <row r="367" spans="1:21" hidden="1" x14ac:dyDescent="0.25"/>
    <row r="368" spans="1:21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</sheetData>
  <sheetProtection algorithmName="SHA-512" hashValue="cJkM4deCAEygoFtnde9N1rgmWCvpEiycHWMwDYlGg1rt3sYhxi/rPqKgJu+BUrOkyLCuihcLih5UTxDc8EPS8w==" saltValue="12y5a4VZza663AkqejFchg==" spinCount="100000" sheet="1" objects="1" scenarios="1" deleteColumns="0" deleteRows="0"/>
  <protectedRanges>
    <protectedRange sqref="H12:I350" name="Rango4"/>
    <protectedRange sqref="J12:M12 J13:J350 K13:M351 O12:O350" name="Rango5"/>
    <protectedRange sqref="C12:E351 G12:G350" name="Rango3"/>
    <protectedRange sqref="M8 O8:O9 E7 A7:B9 P7:AE9 M7:N7 M9:N9" name="Rango2"/>
  </protectedRanges>
  <mergeCells count="28">
    <mergeCell ref="B358:I358"/>
    <mergeCell ref="E10:I10"/>
    <mergeCell ref="M7:N7"/>
    <mergeCell ref="K354:Q354"/>
    <mergeCell ref="P4:Q4"/>
    <mergeCell ref="P5:Q5"/>
    <mergeCell ref="O7:R7"/>
    <mergeCell ref="O8:R8"/>
    <mergeCell ref="M8:N8"/>
    <mergeCell ref="B10:D10"/>
    <mergeCell ref="J10:L10"/>
    <mergeCell ref="B2:F5"/>
    <mergeCell ref="G2:O3"/>
    <mergeCell ref="G4:O4"/>
    <mergeCell ref="B6:I6"/>
    <mergeCell ref="B7:E7"/>
    <mergeCell ref="E357:G357"/>
    <mergeCell ref="F7:L7"/>
    <mergeCell ref="F8:L8"/>
    <mergeCell ref="P2:Q2"/>
    <mergeCell ref="P3:Q3"/>
    <mergeCell ref="G5:O5"/>
    <mergeCell ref="B8:E8"/>
    <mergeCell ref="K352:Q352"/>
    <mergeCell ref="K356:Q356"/>
    <mergeCell ref="M10:R10"/>
    <mergeCell ref="K355:Q355"/>
    <mergeCell ref="K353:Q353"/>
  </mergeCells>
  <dataValidations count="2">
    <dataValidation type="list" allowBlank="1" showInputMessage="1" showErrorMessage="1" sqref="R12:R350" xr:uid="{00000000-0002-0000-0700-000000000000}">
      <formula1>$T$11:$T$14</formula1>
    </dataValidation>
    <dataValidation type="list" allowBlank="1" showInputMessage="1" showErrorMessage="1" sqref="F351 N351" xr:uid="{00000000-0002-0000-0700-000001000000}">
      <formula1>#REF!</formula1>
    </dataValidation>
  </dataValidations>
  <pageMargins left="0.25" right="0.25" top="0.75" bottom="0.75" header="0.3" footer="0.3"/>
  <pageSetup paperSize="206" scale="41" orientation="landscape" r:id="rId1"/>
  <rowBreaks count="2" manualBreakCount="2">
    <brk id="132" max="15" man="1"/>
    <brk id="318" max="1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2000000}">
          <x14:formula1>
            <xm:f>Datos!$G$2:$G$11</xm:f>
          </x14:formula1>
          <xm:sqref>O7:R7</xm:sqref>
        </x14:dataValidation>
        <x14:dataValidation type="list" allowBlank="1" showInputMessage="1" showErrorMessage="1" xr:uid="{00000000-0002-0000-0700-000003000000}">
          <x14:formula1>
            <xm:f>Datos!$H$2:$H$9</xm:f>
          </x14:formula1>
          <xm:sqref>G5:O5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BH155"/>
  <sheetViews>
    <sheetView view="pageBreakPreview" zoomScaleNormal="100" zoomScaleSheetLayoutView="100" workbookViewId="0">
      <selection activeCell="G5" sqref="G5:L5"/>
    </sheetView>
  </sheetViews>
  <sheetFormatPr baseColWidth="10" defaultColWidth="11.42578125" defaultRowHeight="13.5" zeroHeight="1" x14ac:dyDescent="0.25"/>
  <cols>
    <col min="1" max="1" width="1.28515625" style="41" customWidth="1"/>
    <col min="2" max="2" width="3.42578125" style="41" customWidth="1"/>
    <col min="3" max="3" width="12.42578125" style="41" customWidth="1"/>
    <col min="4" max="4" width="10.28515625" style="41" customWidth="1"/>
    <col min="5" max="5" width="10.5703125" style="41" customWidth="1"/>
    <col min="6" max="6" width="15.85546875" style="41" customWidth="1"/>
    <col min="7" max="7" width="9.85546875" style="41" customWidth="1"/>
    <col min="8" max="8" width="12.7109375" style="132" customWidth="1"/>
    <col min="9" max="9" width="23.5703125" style="132" customWidth="1"/>
    <col min="10" max="10" width="12" style="132" customWidth="1"/>
    <col min="11" max="11" width="8" style="132" customWidth="1"/>
    <col min="12" max="12" width="12.5703125" style="132" customWidth="1"/>
    <col min="13" max="13" width="12.5703125" style="132" hidden="1" customWidth="1"/>
    <col min="14" max="14" width="12" style="132" customWidth="1"/>
    <col min="15" max="15" width="12.7109375" style="132" customWidth="1"/>
    <col min="16" max="16" width="9.28515625" style="132" hidden="1" customWidth="1"/>
    <col min="17" max="17" width="15" style="132" customWidth="1"/>
    <col min="18" max="18" width="14.7109375" style="132" customWidth="1"/>
    <col min="19" max="19" width="45.42578125" style="41" hidden="1" customWidth="1"/>
    <col min="20" max="60" width="11.42578125" style="41" hidden="1" customWidth="1"/>
    <col min="61" max="112" width="11.42578125" style="41" customWidth="1"/>
    <col min="113" max="16384" width="11.42578125" style="41"/>
  </cols>
  <sheetData>
    <row r="1" spans="1:40" ht="7.5" customHeight="1" x14ac:dyDescent="0.25">
      <c r="A1" s="50"/>
      <c r="B1" s="48"/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7"/>
    </row>
    <row r="2" spans="1:40" ht="17.25" customHeight="1" x14ac:dyDescent="0.25">
      <c r="A2" s="46"/>
      <c r="B2" s="734"/>
      <c r="C2" s="734"/>
      <c r="D2" s="734"/>
      <c r="E2" s="734"/>
      <c r="F2" s="734"/>
      <c r="G2" s="554" t="s">
        <v>0</v>
      </c>
      <c r="H2" s="554"/>
      <c r="I2" s="554"/>
      <c r="J2" s="554"/>
      <c r="K2" s="554"/>
      <c r="L2" s="554"/>
      <c r="M2" s="433"/>
      <c r="N2" s="635" t="s">
        <v>63</v>
      </c>
      <c r="O2" s="635"/>
      <c r="P2" s="335"/>
      <c r="Q2" s="727">
        <f>Datos!I2</f>
        <v>44928</v>
      </c>
      <c r="R2" s="727"/>
      <c r="S2" s="44"/>
    </row>
    <row r="3" spans="1:40" ht="17.25" customHeight="1" x14ac:dyDescent="0.25">
      <c r="A3" s="46"/>
      <c r="B3" s="734"/>
      <c r="C3" s="734"/>
      <c r="D3" s="734"/>
      <c r="E3" s="734"/>
      <c r="F3" s="734"/>
      <c r="G3" s="554"/>
      <c r="H3" s="554"/>
      <c r="I3" s="554"/>
      <c r="J3" s="554"/>
      <c r="K3" s="554"/>
      <c r="L3" s="554"/>
      <c r="M3" s="433"/>
      <c r="N3" s="635" t="s">
        <v>67</v>
      </c>
      <c r="O3" s="635"/>
      <c r="P3" s="335"/>
      <c r="Q3" s="728" t="s">
        <v>456</v>
      </c>
      <c r="R3" s="728"/>
      <c r="S3" s="44"/>
    </row>
    <row r="4" spans="1:40" ht="17.25" customHeight="1" x14ac:dyDescent="0.25">
      <c r="A4" s="46"/>
      <c r="B4" s="734"/>
      <c r="C4" s="734"/>
      <c r="D4" s="734"/>
      <c r="E4" s="734"/>
      <c r="F4" s="734"/>
      <c r="G4" s="801" t="str">
        <f>'ÍNDICE 00'!C12</f>
        <v xml:space="preserve">LISTA DE ASIGNACIONES PARA SUPRESIONES DE PUESTOS </v>
      </c>
      <c r="H4" s="801"/>
      <c r="I4" s="801"/>
      <c r="J4" s="801"/>
      <c r="K4" s="801"/>
      <c r="L4" s="801"/>
      <c r="M4" s="433"/>
      <c r="N4" s="635" t="s">
        <v>65</v>
      </c>
      <c r="O4" s="635"/>
      <c r="P4" s="335"/>
      <c r="Q4" s="728" t="s">
        <v>405</v>
      </c>
      <c r="R4" s="728"/>
      <c r="S4" s="44"/>
    </row>
    <row r="5" spans="1:40" ht="17.25" customHeight="1" x14ac:dyDescent="0.25">
      <c r="A5" s="46"/>
      <c r="B5" s="734"/>
      <c r="C5" s="734"/>
      <c r="D5" s="734"/>
      <c r="E5" s="734"/>
      <c r="F5" s="734"/>
      <c r="G5" s="735" t="s">
        <v>439</v>
      </c>
      <c r="H5" s="735"/>
      <c r="I5" s="735"/>
      <c r="J5" s="735"/>
      <c r="K5" s="735"/>
      <c r="L5" s="735"/>
      <c r="M5" s="433"/>
      <c r="N5" s="635" t="s">
        <v>60</v>
      </c>
      <c r="O5" s="635"/>
      <c r="P5" s="335"/>
      <c r="Q5" s="729" t="str">
        <f>'ÍNDICE 00'!I12</f>
        <v>PRO-MDT-PTH-01 FOR 12 EXT</v>
      </c>
      <c r="R5" s="729"/>
      <c r="S5" s="44"/>
    </row>
    <row r="6" spans="1:40" ht="6.75" customHeight="1" x14ac:dyDescent="0.25">
      <c r="A6" s="46"/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44"/>
    </row>
    <row r="7" spans="1:40" s="40" customFormat="1" ht="14.25" customHeight="1" x14ac:dyDescent="0.25">
      <c r="A7" s="3"/>
      <c r="B7" s="807" t="s">
        <v>56</v>
      </c>
      <c r="C7" s="804"/>
      <c r="D7" s="804"/>
      <c r="E7" s="804"/>
      <c r="F7" s="804"/>
      <c r="G7" s="563"/>
      <c r="H7" s="563"/>
      <c r="I7" s="563"/>
      <c r="J7" s="563"/>
      <c r="K7" s="563"/>
      <c r="L7" s="804" t="s">
        <v>79</v>
      </c>
      <c r="M7" s="804"/>
      <c r="N7" s="804"/>
      <c r="O7" s="802"/>
      <c r="P7" s="802"/>
      <c r="Q7" s="802"/>
      <c r="R7" s="803"/>
      <c r="S7" s="43"/>
      <c r="T7" s="41"/>
      <c r="U7" s="45"/>
      <c r="V7" s="41"/>
      <c r="W7" s="56"/>
      <c r="X7" s="41"/>
      <c r="Y7" s="45"/>
      <c r="Z7" s="41"/>
      <c r="AA7" s="56"/>
      <c r="AB7" s="41"/>
      <c r="AC7" s="45"/>
      <c r="AD7" s="41"/>
      <c r="AE7" s="56"/>
      <c r="AF7" s="41"/>
      <c r="AG7" s="45"/>
      <c r="AH7" s="41"/>
      <c r="AI7" s="56"/>
      <c r="AJ7" s="41"/>
      <c r="AK7" s="45"/>
      <c r="AL7" s="41"/>
      <c r="AM7" s="56"/>
      <c r="AN7" s="41"/>
    </row>
    <row r="8" spans="1:40" s="40" customFormat="1" ht="14.25" customHeight="1" x14ac:dyDescent="0.3">
      <c r="A8" s="3"/>
      <c r="B8" s="806" t="s">
        <v>188</v>
      </c>
      <c r="C8" s="805"/>
      <c r="D8" s="805"/>
      <c r="E8" s="805"/>
      <c r="F8" s="805"/>
      <c r="G8" s="808"/>
      <c r="H8" s="808"/>
      <c r="I8" s="808"/>
      <c r="J8" s="808"/>
      <c r="K8" s="808"/>
      <c r="L8" s="805" t="s">
        <v>99</v>
      </c>
      <c r="M8" s="805"/>
      <c r="N8" s="805"/>
      <c r="O8" s="587"/>
      <c r="P8" s="587"/>
      <c r="Q8" s="587"/>
      <c r="R8" s="588"/>
      <c r="S8" s="43"/>
      <c r="T8" s="41"/>
      <c r="U8" s="45"/>
      <c r="V8" s="41"/>
      <c r="W8" s="56"/>
      <c r="X8" s="41"/>
      <c r="Y8" s="45"/>
      <c r="Z8" s="41"/>
      <c r="AA8" s="56"/>
      <c r="AB8" s="41"/>
      <c r="AC8" s="45"/>
      <c r="AD8" s="41"/>
      <c r="AE8" s="56"/>
      <c r="AF8" s="41"/>
      <c r="AG8" s="45"/>
      <c r="AH8" s="41"/>
      <c r="AI8" s="56"/>
      <c r="AJ8" s="41"/>
      <c r="AK8" s="45"/>
      <c r="AL8" s="41"/>
      <c r="AM8" s="56"/>
    </row>
    <row r="9" spans="1:40" s="40" customFormat="1" ht="6.75" customHeight="1" x14ac:dyDescent="0.25">
      <c r="A9" s="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272"/>
      <c r="T9" s="41"/>
      <c r="U9" s="41"/>
      <c r="V9" s="45"/>
      <c r="W9" s="41"/>
      <c r="X9" s="56"/>
      <c r="Y9" s="41"/>
      <c r="Z9" s="45"/>
      <c r="AA9" s="41"/>
      <c r="AB9" s="56"/>
      <c r="AC9" s="41"/>
      <c r="AD9" s="45"/>
      <c r="AE9" s="41"/>
      <c r="AF9" s="56"/>
      <c r="AG9" s="41"/>
      <c r="AH9" s="45"/>
      <c r="AI9" s="41"/>
      <c r="AJ9" s="56"/>
      <c r="AK9" s="41"/>
      <c r="AL9" s="45"/>
      <c r="AM9" s="41"/>
      <c r="AN9" s="56"/>
    </row>
    <row r="10" spans="1:40" ht="21" customHeight="1" x14ac:dyDescent="0.25">
      <c r="A10" s="46"/>
      <c r="B10" s="797" t="s">
        <v>57</v>
      </c>
      <c r="C10" s="797"/>
      <c r="D10" s="797"/>
      <c r="E10" s="798"/>
      <c r="F10" s="799"/>
      <c r="G10" s="799"/>
      <c r="H10" s="799"/>
      <c r="I10" s="799"/>
      <c r="J10" s="799"/>
      <c r="K10" s="799"/>
      <c r="L10" s="799"/>
      <c r="M10" s="799"/>
      <c r="N10" s="799"/>
      <c r="O10" s="799"/>
      <c r="P10" s="799"/>
      <c r="Q10" s="799"/>
      <c r="R10" s="800"/>
      <c r="S10" s="44"/>
    </row>
    <row r="11" spans="1:40" ht="36" customHeight="1" x14ac:dyDescent="0.25">
      <c r="A11" s="46"/>
      <c r="B11" s="124" t="s">
        <v>1</v>
      </c>
      <c r="C11" s="713" t="s">
        <v>278</v>
      </c>
      <c r="D11" s="714"/>
      <c r="E11" s="124" t="s">
        <v>6</v>
      </c>
      <c r="F11" s="124" t="s">
        <v>277</v>
      </c>
      <c r="G11" s="124" t="s">
        <v>276</v>
      </c>
      <c r="H11" s="124" t="s">
        <v>8</v>
      </c>
      <c r="I11" s="124" t="s">
        <v>3</v>
      </c>
      <c r="J11" s="124" t="s">
        <v>7</v>
      </c>
      <c r="K11" s="124" t="s">
        <v>11</v>
      </c>
      <c r="L11" s="124" t="s">
        <v>275</v>
      </c>
      <c r="M11" s="271" t="s">
        <v>274</v>
      </c>
      <c r="N11" s="124" t="s">
        <v>269</v>
      </c>
      <c r="O11" s="124" t="s">
        <v>273</v>
      </c>
      <c r="P11" s="124" t="s">
        <v>272</v>
      </c>
      <c r="Q11" s="124" t="s">
        <v>375</v>
      </c>
      <c r="R11" s="124" t="s">
        <v>271</v>
      </c>
      <c r="S11" s="44"/>
    </row>
    <row r="12" spans="1:40" ht="33.950000000000003" customHeight="1" x14ac:dyDescent="0.25">
      <c r="A12" s="46"/>
      <c r="B12" s="148"/>
      <c r="C12" s="754"/>
      <c r="D12" s="755"/>
      <c r="E12" s="350"/>
      <c r="F12" s="258"/>
      <c r="G12" s="268"/>
      <c r="H12" s="258"/>
      <c r="I12" s="165"/>
      <c r="J12" s="334"/>
      <c r="K12" s="468"/>
      <c r="L12" s="267"/>
      <c r="M12" s="203">
        <f t="shared" ref="M12:M43" si="0">YEAR(L12)</f>
        <v>1900</v>
      </c>
      <c r="N12" s="469">
        <f>VLOOKUP(M12,$S$13:$T$34,2,FALSE)</f>
        <v>0</v>
      </c>
      <c r="O12" s="266"/>
      <c r="P12" s="333">
        <f t="shared" ref="P12:P43" si="1">O12/12</f>
        <v>0</v>
      </c>
      <c r="Q12" s="333">
        <f>IF(P12&gt;=30,"30",IF(P12&gt;=0,P12))</f>
        <v>0</v>
      </c>
      <c r="R12" s="332">
        <f>Q12*5*N12</f>
        <v>0</v>
      </c>
      <c r="S12" s="270" t="s">
        <v>270</v>
      </c>
      <c r="T12" s="270" t="s">
        <v>269</v>
      </c>
    </row>
    <row r="13" spans="1:40" ht="33.950000000000003" customHeight="1" x14ac:dyDescent="0.25">
      <c r="A13" s="46"/>
      <c r="B13" s="150"/>
      <c r="C13" s="754"/>
      <c r="D13" s="755"/>
      <c r="E13" s="350"/>
      <c r="F13" s="258"/>
      <c r="G13" s="268"/>
      <c r="H13" s="258"/>
      <c r="I13" s="165"/>
      <c r="J13" s="334"/>
      <c r="K13" s="468"/>
      <c r="L13" s="267"/>
      <c r="M13" s="203">
        <f t="shared" si="0"/>
        <v>1900</v>
      </c>
      <c r="N13" s="469">
        <f t="shared" ref="N13:N76" si="2">VLOOKUP(M13,$S$13:$T$34,2,FALSE)</f>
        <v>0</v>
      </c>
      <c r="O13" s="266"/>
      <c r="P13" s="333">
        <f t="shared" si="1"/>
        <v>0</v>
      </c>
      <c r="Q13" s="333">
        <f t="shared" ref="Q13:Q76" si="3">IF(P13&gt;=30,"30",IF(P13&gt;=0,P13))</f>
        <v>0</v>
      </c>
      <c r="R13" s="332">
        <f t="shared" ref="R13:R76" si="4">Q13*5*N13</f>
        <v>0</v>
      </c>
      <c r="S13" s="259">
        <v>1900</v>
      </c>
      <c r="T13" s="259">
        <v>0</v>
      </c>
    </row>
    <row r="14" spans="1:40" ht="33.950000000000003" customHeight="1" x14ac:dyDescent="0.25">
      <c r="A14" s="46"/>
      <c r="B14" s="150"/>
      <c r="C14" s="754"/>
      <c r="D14" s="755"/>
      <c r="E14" s="350"/>
      <c r="F14" s="258"/>
      <c r="G14" s="268"/>
      <c r="H14" s="258"/>
      <c r="I14" s="165"/>
      <c r="J14" s="334"/>
      <c r="K14" s="468"/>
      <c r="L14" s="267"/>
      <c r="M14" s="203">
        <f t="shared" si="0"/>
        <v>1900</v>
      </c>
      <c r="N14" s="469">
        <f t="shared" si="2"/>
        <v>0</v>
      </c>
      <c r="O14" s="266"/>
      <c r="P14" s="333">
        <f t="shared" si="1"/>
        <v>0</v>
      </c>
      <c r="Q14" s="333">
        <f t="shared" si="3"/>
        <v>0</v>
      </c>
      <c r="R14" s="332">
        <f t="shared" si="4"/>
        <v>0</v>
      </c>
      <c r="S14" s="269">
        <v>2010</v>
      </c>
      <c r="T14" s="269">
        <v>240</v>
      </c>
    </row>
    <row r="15" spans="1:40" ht="33.950000000000003" customHeight="1" x14ac:dyDescent="0.25">
      <c r="A15" s="46"/>
      <c r="B15" s="148"/>
      <c r="C15" s="754"/>
      <c r="D15" s="755"/>
      <c r="E15" s="350"/>
      <c r="F15" s="258"/>
      <c r="G15" s="268"/>
      <c r="H15" s="258"/>
      <c r="I15" s="165"/>
      <c r="J15" s="334"/>
      <c r="K15" s="468"/>
      <c r="L15" s="267"/>
      <c r="M15" s="203">
        <f t="shared" si="0"/>
        <v>1900</v>
      </c>
      <c r="N15" s="469">
        <f t="shared" si="2"/>
        <v>0</v>
      </c>
      <c r="O15" s="266"/>
      <c r="P15" s="333">
        <f t="shared" si="1"/>
        <v>0</v>
      </c>
      <c r="Q15" s="333">
        <f t="shared" si="3"/>
        <v>0</v>
      </c>
      <c r="R15" s="332">
        <f t="shared" si="4"/>
        <v>0</v>
      </c>
      <c r="S15" s="269">
        <v>2011</v>
      </c>
      <c r="T15" s="269">
        <v>264</v>
      </c>
    </row>
    <row r="16" spans="1:40" ht="33.950000000000003" customHeight="1" x14ac:dyDescent="0.25">
      <c r="A16" s="46"/>
      <c r="B16" s="150"/>
      <c r="C16" s="754"/>
      <c r="D16" s="755"/>
      <c r="E16" s="350"/>
      <c r="F16" s="258"/>
      <c r="G16" s="268"/>
      <c r="H16" s="258"/>
      <c r="I16" s="165"/>
      <c r="J16" s="334"/>
      <c r="K16" s="468"/>
      <c r="L16" s="267"/>
      <c r="M16" s="203">
        <f t="shared" si="0"/>
        <v>1900</v>
      </c>
      <c r="N16" s="469">
        <f t="shared" si="2"/>
        <v>0</v>
      </c>
      <c r="O16" s="266"/>
      <c r="P16" s="333">
        <f t="shared" si="1"/>
        <v>0</v>
      </c>
      <c r="Q16" s="333">
        <f t="shared" si="3"/>
        <v>0</v>
      </c>
      <c r="R16" s="332">
        <f t="shared" si="4"/>
        <v>0</v>
      </c>
      <c r="S16" s="269">
        <v>2012</v>
      </c>
      <c r="T16" s="269">
        <v>292</v>
      </c>
    </row>
    <row r="17" spans="1:20" ht="33.950000000000003" customHeight="1" x14ac:dyDescent="0.25">
      <c r="A17" s="46"/>
      <c r="B17" s="150"/>
      <c r="C17" s="754"/>
      <c r="D17" s="755"/>
      <c r="E17" s="350"/>
      <c r="F17" s="258"/>
      <c r="G17" s="268"/>
      <c r="H17" s="258"/>
      <c r="I17" s="165"/>
      <c r="J17" s="334"/>
      <c r="K17" s="468"/>
      <c r="L17" s="267"/>
      <c r="M17" s="203">
        <f t="shared" si="0"/>
        <v>1900</v>
      </c>
      <c r="N17" s="469">
        <f t="shared" si="2"/>
        <v>0</v>
      </c>
      <c r="O17" s="266"/>
      <c r="P17" s="333">
        <f t="shared" si="1"/>
        <v>0</v>
      </c>
      <c r="Q17" s="333">
        <f t="shared" si="3"/>
        <v>0</v>
      </c>
      <c r="R17" s="332">
        <f t="shared" si="4"/>
        <v>0</v>
      </c>
      <c r="S17" s="269">
        <v>2013</v>
      </c>
      <c r="T17" s="269">
        <v>318</v>
      </c>
    </row>
    <row r="18" spans="1:20" ht="33.950000000000003" customHeight="1" x14ac:dyDescent="0.25">
      <c r="A18" s="46"/>
      <c r="B18" s="148"/>
      <c r="C18" s="754"/>
      <c r="D18" s="755"/>
      <c r="E18" s="350"/>
      <c r="F18" s="258"/>
      <c r="G18" s="268"/>
      <c r="H18" s="258"/>
      <c r="I18" s="165"/>
      <c r="J18" s="334"/>
      <c r="K18" s="468"/>
      <c r="L18" s="267"/>
      <c r="M18" s="203">
        <f t="shared" si="0"/>
        <v>1900</v>
      </c>
      <c r="N18" s="469">
        <f t="shared" si="2"/>
        <v>0</v>
      </c>
      <c r="O18" s="266"/>
      <c r="P18" s="333">
        <f t="shared" si="1"/>
        <v>0</v>
      </c>
      <c r="Q18" s="333">
        <f t="shared" si="3"/>
        <v>0</v>
      </c>
      <c r="R18" s="332">
        <f t="shared" si="4"/>
        <v>0</v>
      </c>
      <c r="S18" s="269">
        <v>2014</v>
      </c>
      <c r="T18" s="269">
        <v>340</v>
      </c>
    </row>
    <row r="19" spans="1:20" ht="33.950000000000003" customHeight="1" x14ac:dyDescent="0.25">
      <c r="A19" s="46"/>
      <c r="B19" s="150"/>
      <c r="C19" s="754"/>
      <c r="D19" s="755"/>
      <c r="E19" s="350"/>
      <c r="F19" s="258"/>
      <c r="G19" s="268"/>
      <c r="H19" s="258"/>
      <c r="I19" s="165"/>
      <c r="J19" s="334"/>
      <c r="K19" s="468"/>
      <c r="L19" s="267"/>
      <c r="M19" s="203">
        <f t="shared" si="0"/>
        <v>1900</v>
      </c>
      <c r="N19" s="469">
        <f t="shared" si="2"/>
        <v>0</v>
      </c>
      <c r="O19" s="266"/>
      <c r="P19" s="333">
        <f t="shared" si="1"/>
        <v>0</v>
      </c>
      <c r="Q19" s="333">
        <f t="shared" si="3"/>
        <v>0</v>
      </c>
      <c r="R19" s="332">
        <f t="shared" si="4"/>
        <v>0</v>
      </c>
      <c r="S19" s="269">
        <v>2015</v>
      </c>
      <c r="T19" s="269">
        <v>354</v>
      </c>
    </row>
    <row r="20" spans="1:20" ht="33.950000000000003" customHeight="1" x14ac:dyDescent="0.25">
      <c r="A20" s="46"/>
      <c r="B20" s="150"/>
      <c r="C20" s="754"/>
      <c r="D20" s="755"/>
      <c r="E20" s="350"/>
      <c r="F20" s="258"/>
      <c r="G20" s="268"/>
      <c r="H20" s="258"/>
      <c r="I20" s="165"/>
      <c r="J20" s="334"/>
      <c r="K20" s="468"/>
      <c r="L20" s="267"/>
      <c r="M20" s="203">
        <f t="shared" si="0"/>
        <v>1900</v>
      </c>
      <c r="N20" s="469">
        <f t="shared" si="2"/>
        <v>0</v>
      </c>
      <c r="O20" s="266"/>
      <c r="P20" s="333">
        <f t="shared" si="1"/>
        <v>0</v>
      </c>
      <c r="Q20" s="333">
        <f t="shared" si="3"/>
        <v>0</v>
      </c>
      <c r="R20" s="332">
        <f t="shared" si="4"/>
        <v>0</v>
      </c>
      <c r="S20" s="269">
        <v>2016</v>
      </c>
      <c r="T20" s="269">
        <v>354</v>
      </c>
    </row>
    <row r="21" spans="1:20" ht="33.950000000000003" customHeight="1" x14ac:dyDescent="0.25">
      <c r="A21" s="46"/>
      <c r="B21" s="148"/>
      <c r="C21" s="754"/>
      <c r="D21" s="755"/>
      <c r="E21" s="350"/>
      <c r="F21" s="258"/>
      <c r="G21" s="268"/>
      <c r="H21" s="258"/>
      <c r="I21" s="165"/>
      <c r="J21" s="334"/>
      <c r="K21" s="468"/>
      <c r="L21" s="267"/>
      <c r="M21" s="203">
        <f t="shared" si="0"/>
        <v>1900</v>
      </c>
      <c r="N21" s="469">
        <f t="shared" si="2"/>
        <v>0</v>
      </c>
      <c r="O21" s="266"/>
      <c r="P21" s="333">
        <f t="shared" si="1"/>
        <v>0</v>
      </c>
      <c r="Q21" s="333">
        <f t="shared" si="3"/>
        <v>0</v>
      </c>
      <c r="R21" s="332">
        <f t="shared" si="4"/>
        <v>0</v>
      </c>
      <c r="S21" s="269">
        <v>2017</v>
      </c>
      <c r="T21" s="269">
        <v>354</v>
      </c>
    </row>
    <row r="22" spans="1:20" ht="33.950000000000003" customHeight="1" x14ac:dyDescent="0.25">
      <c r="A22" s="46"/>
      <c r="B22" s="150"/>
      <c r="C22" s="754"/>
      <c r="D22" s="755"/>
      <c r="E22" s="350"/>
      <c r="F22" s="258"/>
      <c r="G22" s="268"/>
      <c r="H22" s="258"/>
      <c r="I22" s="165"/>
      <c r="J22" s="334"/>
      <c r="K22" s="468"/>
      <c r="L22" s="267"/>
      <c r="M22" s="203">
        <f t="shared" si="0"/>
        <v>1900</v>
      </c>
      <c r="N22" s="469">
        <f t="shared" si="2"/>
        <v>0</v>
      </c>
      <c r="O22" s="266"/>
      <c r="P22" s="333">
        <f t="shared" si="1"/>
        <v>0</v>
      </c>
      <c r="Q22" s="333">
        <f t="shared" si="3"/>
        <v>0</v>
      </c>
      <c r="R22" s="332">
        <f t="shared" si="4"/>
        <v>0</v>
      </c>
      <c r="S22" s="269">
        <v>2018</v>
      </c>
      <c r="T22" s="269">
        <v>354</v>
      </c>
    </row>
    <row r="23" spans="1:20" ht="33.950000000000003" customHeight="1" x14ac:dyDescent="0.25">
      <c r="A23" s="46"/>
      <c r="B23" s="150"/>
      <c r="C23" s="754"/>
      <c r="D23" s="755"/>
      <c r="E23" s="350"/>
      <c r="F23" s="258"/>
      <c r="G23" s="268"/>
      <c r="H23" s="258"/>
      <c r="I23" s="165"/>
      <c r="J23" s="334"/>
      <c r="K23" s="468"/>
      <c r="L23" s="267"/>
      <c r="M23" s="203">
        <f t="shared" si="0"/>
        <v>1900</v>
      </c>
      <c r="N23" s="469">
        <f t="shared" si="2"/>
        <v>0</v>
      </c>
      <c r="O23" s="266"/>
      <c r="P23" s="333">
        <f t="shared" si="1"/>
        <v>0</v>
      </c>
      <c r="Q23" s="333">
        <f t="shared" si="3"/>
        <v>0</v>
      </c>
      <c r="R23" s="332">
        <f t="shared" si="4"/>
        <v>0</v>
      </c>
      <c r="S23" s="269">
        <v>2019</v>
      </c>
      <c r="T23" s="269">
        <v>354</v>
      </c>
    </row>
    <row r="24" spans="1:20" ht="33.950000000000003" customHeight="1" x14ac:dyDescent="0.25">
      <c r="A24" s="46"/>
      <c r="B24" s="148"/>
      <c r="C24" s="754"/>
      <c r="D24" s="755"/>
      <c r="E24" s="350"/>
      <c r="F24" s="258"/>
      <c r="G24" s="268"/>
      <c r="H24" s="258"/>
      <c r="I24" s="165"/>
      <c r="J24" s="334"/>
      <c r="K24" s="468"/>
      <c r="L24" s="267"/>
      <c r="M24" s="203">
        <f t="shared" si="0"/>
        <v>1900</v>
      </c>
      <c r="N24" s="469">
        <f t="shared" si="2"/>
        <v>0</v>
      </c>
      <c r="O24" s="266"/>
      <c r="P24" s="333">
        <f t="shared" si="1"/>
        <v>0</v>
      </c>
      <c r="Q24" s="333">
        <f t="shared" si="3"/>
        <v>0</v>
      </c>
      <c r="R24" s="332">
        <f t="shared" si="4"/>
        <v>0</v>
      </c>
      <c r="S24" s="269">
        <v>2020</v>
      </c>
      <c r="T24" s="269">
        <v>354</v>
      </c>
    </row>
    <row r="25" spans="1:20" ht="33.950000000000003" customHeight="1" x14ac:dyDescent="0.25">
      <c r="A25" s="46"/>
      <c r="B25" s="150"/>
      <c r="C25" s="754"/>
      <c r="D25" s="755"/>
      <c r="E25" s="350"/>
      <c r="F25" s="258"/>
      <c r="G25" s="268"/>
      <c r="H25" s="258"/>
      <c r="I25" s="165"/>
      <c r="J25" s="334"/>
      <c r="K25" s="468"/>
      <c r="L25" s="267"/>
      <c r="M25" s="203">
        <f t="shared" si="0"/>
        <v>1900</v>
      </c>
      <c r="N25" s="469">
        <f t="shared" si="2"/>
        <v>0</v>
      </c>
      <c r="O25" s="266"/>
      <c r="P25" s="333">
        <f t="shared" si="1"/>
        <v>0</v>
      </c>
      <c r="Q25" s="333">
        <f t="shared" si="3"/>
        <v>0</v>
      </c>
      <c r="R25" s="332">
        <f t="shared" si="4"/>
        <v>0</v>
      </c>
      <c r="S25" s="354">
        <v>2021</v>
      </c>
      <c r="T25" s="259">
        <v>354</v>
      </c>
    </row>
    <row r="26" spans="1:20" ht="33.950000000000003" customHeight="1" x14ac:dyDescent="0.25">
      <c r="A26" s="46"/>
      <c r="B26" s="150"/>
      <c r="C26" s="754"/>
      <c r="D26" s="755"/>
      <c r="E26" s="350"/>
      <c r="F26" s="258"/>
      <c r="G26" s="268"/>
      <c r="H26" s="258"/>
      <c r="I26" s="165"/>
      <c r="J26" s="334"/>
      <c r="K26" s="468"/>
      <c r="L26" s="267"/>
      <c r="M26" s="203">
        <f t="shared" si="0"/>
        <v>1900</v>
      </c>
      <c r="N26" s="469">
        <f t="shared" si="2"/>
        <v>0</v>
      </c>
      <c r="O26" s="266"/>
      <c r="P26" s="333">
        <f t="shared" si="1"/>
        <v>0</v>
      </c>
      <c r="Q26" s="333">
        <f t="shared" si="3"/>
        <v>0</v>
      </c>
      <c r="R26" s="332">
        <f t="shared" si="4"/>
        <v>0</v>
      </c>
      <c r="S26" s="354">
        <v>2022</v>
      </c>
      <c r="T26" s="259">
        <v>354</v>
      </c>
    </row>
    <row r="27" spans="1:20" ht="33.950000000000003" customHeight="1" x14ac:dyDescent="0.25">
      <c r="A27" s="46"/>
      <c r="B27" s="148"/>
      <c r="C27" s="754"/>
      <c r="D27" s="755"/>
      <c r="E27" s="350"/>
      <c r="F27" s="258"/>
      <c r="G27" s="268"/>
      <c r="H27" s="258"/>
      <c r="I27" s="165"/>
      <c r="J27" s="334"/>
      <c r="K27" s="468"/>
      <c r="L27" s="267"/>
      <c r="M27" s="203">
        <f t="shared" si="0"/>
        <v>1900</v>
      </c>
      <c r="N27" s="469">
        <f t="shared" si="2"/>
        <v>0</v>
      </c>
      <c r="O27" s="266"/>
      <c r="P27" s="333">
        <f t="shared" si="1"/>
        <v>0</v>
      </c>
      <c r="Q27" s="333">
        <f t="shared" si="3"/>
        <v>0</v>
      </c>
      <c r="R27" s="332">
        <f t="shared" si="4"/>
        <v>0</v>
      </c>
      <c r="S27" s="354">
        <v>2023</v>
      </c>
      <c r="T27" s="259">
        <v>354</v>
      </c>
    </row>
    <row r="28" spans="1:20" ht="33.950000000000003" customHeight="1" x14ac:dyDescent="0.25">
      <c r="A28" s="46"/>
      <c r="B28" s="150"/>
      <c r="C28" s="754"/>
      <c r="D28" s="755"/>
      <c r="E28" s="350"/>
      <c r="F28" s="258"/>
      <c r="G28" s="268"/>
      <c r="H28" s="258"/>
      <c r="I28" s="165"/>
      <c r="J28" s="334"/>
      <c r="K28" s="468"/>
      <c r="L28" s="267"/>
      <c r="M28" s="203">
        <f t="shared" si="0"/>
        <v>1900</v>
      </c>
      <c r="N28" s="469">
        <f t="shared" si="2"/>
        <v>0</v>
      </c>
      <c r="O28" s="266"/>
      <c r="P28" s="333">
        <f t="shared" si="1"/>
        <v>0</v>
      </c>
      <c r="Q28" s="333">
        <f t="shared" si="3"/>
        <v>0</v>
      </c>
      <c r="R28" s="332">
        <f t="shared" si="4"/>
        <v>0</v>
      </c>
      <c r="S28" s="354">
        <v>2024</v>
      </c>
      <c r="T28" s="259">
        <v>354</v>
      </c>
    </row>
    <row r="29" spans="1:20" ht="33.950000000000003" customHeight="1" x14ac:dyDescent="0.25">
      <c r="A29" s="46"/>
      <c r="B29" s="150"/>
      <c r="C29" s="754"/>
      <c r="D29" s="755"/>
      <c r="E29" s="350"/>
      <c r="F29" s="258"/>
      <c r="G29" s="268"/>
      <c r="H29" s="258"/>
      <c r="I29" s="165"/>
      <c r="J29" s="334"/>
      <c r="K29" s="468"/>
      <c r="L29" s="267"/>
      <c r="M29" s="203">
        <f t="shared" si="0"/>
        <v>1900</v>
      </c>
      <c r="N29" s="469">
        <f t="shared" si="2"/>
        <v>0</v>
      </c>
      <c r="O29" s="266"/>
      <c r="P29" s="333">
        <f t="shared" si="1"/>
        <v>0</v>
      </c>
      <c r="Q29" s="333">
        <f t="shared" si="3"/>
        <v>0</v>
      </c>
      <c r="R29" s="332">
        <f t="shared" si="4"/>
        <v>0</v>
      </c>
      <c r="S29" s="354">
        <v>2025</v>
      </c>
      <c r="T29" s="259">
        <v>354</v>
      </c>
    </row>
    <row r="30" spans="1:20" ht="33.950000000000003" customHeight="1" x14ac:dyDescent="0.25">
      <c r="A30" s="46"/>
      <c r="B30" s="148"/>
      <c r="C30" s="754"/>
      <c r="D30" s="755"/>
      <c r="E30" s="350"/>
      <c r="F30" s="258"/>
      <c r="G30" s="268"/>
      <c r="H30" s="258"/>
      <c r="I30" s="165"/>
      <c r="J30" s="334"/>
      <c r="K30" s="468"/>
      <c r="L30" s="267"/>
      <c r="M30" s="203">
        <f t="shared" si="0"/>
        <v>1900</v>
      </c>
      <c r="N30" s="469">
        <f t="shared" si="2"/>
        <v>0</v>
      </c>
      <c r="O30" s="266"/>
      <c r="P30" s="333">
        <f t="shared" si="1"/>
        <v>0</v>
      </c>
      <c r="Q30" s="333">
        <f t="shared" si="3"/>
        <v>0</v>
      </c>
      <c r="R30" s="332">
        <f t="shared" si="4"/>
        <v>0</v>
      </c>
      <c r="S30" s="354">
        <v>2026</v>
      </c>
      <c r="T30" s="259">
        <v>354</v>
      </c>
    </row>
    <row r="31" spans="1:20" ht="33.950000000000003" customHeight="1" x14ac:dyDescent="0.25">
      <c r="A31" s="46"/>
      <c r="B31" s="150"/>
      <c r="C31" s="754"/>
      <c r="D31" s="755"/>
      <c r="E31" s="350"/>
      <c r="F31" s="258"/>
      <c r="G31" s="268"/>
      <c r="H31" s="258"/>
      <c r="I31" s="165"/>
      <c r="J31" s="334"/>
      <c r="K31" s="468"/>
      <c r="L31" s="267"/>
      <c r="M31" s="203">
        <f t="shared" si="0"/>
        <v>1900</v>
      </c>
      <c r="N31" s="469">
        <f t="shared" si="2"/>
        <v>0</v>
      </c>
      <c r="O31" s="266"/>
      <c r="P31" s="333">
        <f t="shared" si="1"/>
        <v>0</v>
      </c>
      <c r="Q31" s="333">
        <f t="shared" si="3"/>
        <v>0</v>
      </c>
      <c r="R31" s="332">
        <f t="shared" si="4"/>
        <v>0</v>
      </c>
      <c r="S31" s="354">
        <v>2027</v>
      </c>
      <c r="T31" s="259">
        <v>354</v>
      </c>
    </row>
    <row r="32" spans="1:20" ht="33.950000000000003" customHeight="1" x14ac:dyDescent="0.25">
      <c r="A32" s="46"/>
      <c r="B32" s="150"/>
      <c r="C32" s="754"/>
      <c r="D32" s="755"/>
      <c r="E32" s="350"/>
      <c r="F32" s="258"/>
      <c r="G32" s="268"/>
      <c r="H32" s="258"/>
      <c r="I32" s="165"/>
      <c r="J32" s="334"/>
      <c r="K32" s="468"/>
      <c r="L32" s="267"/>
      <c r="M32" s="203">
        <f t="shared" si="0"/>
        <v>1900</v>
      </c>
      <c r="N32" s="469">
        <f t="shared" si="2"/>
        <v>0</v>
      </c>
      <c r="O32" s="266"/>
      <c r="P32" s="333">
        <f t="shared" si="1"/>
        <v>0</v>
      </c>
      <c r="Q32" s="333">
        <f t="shared" si="3"/>
        <v>0</v>
      </c>
      <c r="R32" s="332">
        <f t="shared" si="4"/>
        <v>0</v>
      </c>
      <c r="S32" s="354">
        <v>2028</v>
      </c>
      <c r="T32" s="259">
        <v>354</v>
      </c>
    </row>
    <row r="33" spans="1:20" ht="33.950000000000003" customHeight="1" x14ac:dyDescent="0.25">
      <c r="A33" s="46"/>
      <c r="B33" s="148"/>
      <c r="C33" s="754"/>
      <c r="D33" s="755"/>
      <c r="E33" s="350"/>
      <c r="F33" s="258"/>
      <c r="G33" s="268"/>
      <c r="H33" s="258"/>
      <c r="I33" s="165"/>
      <c r="J33" s="334"/>
      <c r="K33" s="468"/>
      <c r="L33" s="267"/>
      <c r="M33" s="203">
        <f t="shared" si="0"/>
        <v>1900</v>
      </c>
      <c r="N33" s="469">
        <f t="shared" si="2"/>
        <v>0</v>
      </c>
      <c r="O33" s="266"/>
      <c r="P33" s="333">
        <f t="shared" si="1"/>
        <v>0</v>
      </c>
      <c r="Q33" s="333">
        <f t="shared" si="3"/>
        <v>0</v>
      </c>
      <c r="R33" s="332">
        <f t="shared" si="4"/>
        <v>0</v>
      </c>
      <c r="S33" s="354">
        <v>2029</v>
      </c>
      <c r="T33" s="259">
        <v>354</v>
      </c>
    </row>
    <row r="34" spans="1:20" ht="33.950000000000003" customHeight="1" x14ac:dyDescent="0.25">
      <c r="A34" s="46"/>
      <c r="B34" s="150"/>
      <c r="C34" s="754"/>
      <c r="D34" s="755"/>
      <c r="E34" s="350"/>
      <c r="F34" s="258"/>
      <c r="G34" s="268"/>
      <c r="H34" s="258"/>
      <c r="I34" s="165"/>
      <c r="J34" s="334"/>
      <c r="K34" s="468"/>
      <c r="L34" s="267"/>
      <c r="M34" s="203">
        <f t="shared" si="0"/>
        <v>1900</v>
      </c>
      <c r="N34" s="469">
        <f t="shared" si="2"/>
        <v>0</v>
      </c>
      <c r="O34" s="266"/>
      <c r="P34" s="333">
        <f t="shared" si="1"/>
        <v>0</v>
      </c>
      <c r="Q34" s="333">
        <f t="shared" si="3"/>
        <v>0</v>
      </c>
      <c r="R34" s="332">
        <f t="shared" si="4"/>
        <v>0</v>
      </c>
      <c r="S34" s="354">
        <v>2030</v>
      </c>
      <c r="T34" s="259">
        <v>354</v>
      </c>
    </row>
    <row r="35" spans="1:20" ht="33.950000000000003" customHeight="1" x14ac:dyDescent="0.25">
      <c r="A35" s="46"/>
      <c r="B35" s="150"/>
      <c r="C35" s="754"/>
      <c r="D35" s="755"/>
      <c r="E35" s="350"/>
      <c r="F35" s="258"/>
      <c r="G35" s="268"/>
      <c r="H35" s="258"/>
      <c r="I35" s="165"/>
      <c r="J35" s="334"/>
      <c r="K35" s="468"/>
      <c r="L35" s="267"/>
      <c r="M35" s="203">
        <f t="shared" si="0"/>
        <v>1900</v>
      </c>
      <c r="N35" s="469">
        <f t="shared" si="2"/>
        <v>0</v>
      </c>
      <c r="O35" s="266"/>
      <c r="P35" s="333">
        <f t="shared" si="1"/>
        <v>0</v>
      </c>
      <c r="Q35" s="333">
        <f t="shared" si="3"/>
        <v>0</v>
      </c>
      <c r="R35" s="332">
        <f t="shared" si="4"/>
        <v>0</v>
      </c>
      <c r="S35" s="44"/>
    </row>
    <row r="36" spans="1:20" ht="33.950000000000003" customHeight="1" x14ac:dyDescent="0.25">
      <c r="A36" s="46"/>
      <c r="B36" s="148"/>
      <c r="C36" s="754"/>
      <c r="D36" s="755"/>
      <c r="E36" s="350"/>
      <c r="F36" s="258"/>
      <c r="G36" s="268"/>
      <c r="H36" s="258"/>
      <c r="I36" s="165"/>
      <c r="J36" s="334"/>
      <c r="K36" s="468"/>
      <c r="L36" s="267"/>
      <c r="M36" s="203">
        <f t="shared" si="0"/>
        <v>1900</v>
      </c>
      <c r="N36" s="469">
        <f t="shared" si="2"/>
        <v>0</v>
      </c>
      <c r="O36" s="266"/>
      <c r="P36" s="333">
        <f t="shared" si="1"/>
        <v>0</v>
      </c>
      <c r="Q36" s="333">
        <f t="shared" si="3"/>
        <v>0</v>
      </c>
      <c r="R36" s="332">
        <f t="shared" si="4"/>
        <v>0</v>
      </c>
      <c r="S36" s="44"/>
    </row>
    <row r="37" spans="1:20" ht="33.950000000000003" customHeight="1" x14ac:dyDescent="0.25">
      <c r="A37" s="46"/>
      <c r="B37" s="150"/>
      <c r="C37" s="754"/>
      <c r="D37" s="755"/>
      <c r="E37" s="350"/>
      <c r="F37" s="258"/>
      <c r="G37" s="268"/>
      <c r="H37" s="258"/>
      <c r="I37" s="165"/>
      <c r="J37" s="334"/>
      <c r="K37" s="468"/>
      <c r="L37" s="267"/>
      <c r="M37" s="203">
        <f t="shared" si="0"/>
        <v>1900</v>
      </c>
      <c r="N37" s="469">
        <f t="shared" si="2"/>
        <v>0</v>
      </c>
      <c r="O37" s="266"/>
      <c r="P37" s="333">
        <f t="shared" si="1"/>
        <v>0</v>
      </c>
      <c r="Q37" s="333">
        <f t="shared" si="3"/>
        <v>0</v>
      </c>
      <c r="R37" s="332">
        <f t="shared" si="4"/>
        <v>0</v>
      </c>
      <c r="S37" s="44"/>
    </row>
    <row r="38" spans="1:20" ht="33.950000000000003" customHeight="1" x14ac:dyDescent="0.25">
      <c r="A38" s="46"/>
      <c r="B38" s="150"/>
      <c r="C38" s="754"/>
      <c r="D38" s="755"/>
      <c r="E38" s="350"/>
      <c r="F38" s="258"/>
      <c r="G38" s="268"/>
      <c r="H38" s="258"/>
      <c r="I38" s="165"/>
      <c r="J38" s="334"/>
      <c r="K38" s="468"/>
      <c r="L38" s="267"/>
      <c r="M38" s="203">
        <f t="shared" si="0"/>
        <v>1900</v>
      </c>
      <c r="N38" s="469">
        <f t="shared" si="2"/>
        <v>0</v>
      </c>
      <c r="O38" s="266"/>
      <c r="P38" s="333">
        <f t="shared" si="1"/>
        <v>0</v>
      </c>
      <c r="Q38" s="333">
        <f t="shared" si="3"/>
        <v>0</v>
      </c>
      <c r="R38" s="332">
        <f t="shared" si="4"/>
        <v>0</v>
      </c>
      <c r="S38" s="44"/>
    </row>
    <row r="39" spans="1:20" ht="33.950000000000003" customHeight="1" x14ac:dyDescent="0.25">
      <c r="A39" s="46"/>
      <c r="B39" s="148"/>
      <c r="C39" s="754"/>
      <c r="D39" s="755"/>
      <c r="E39" s="350"/>
      <c r="F39" s="258"/>
      <c r="G39" s="268"/>
      <c r="H39" s="258"/>
      <c r="I39" s="165"/>
      <c r="J39" s="334"/>
      <c r="K39" s="468"/>
      <c r="L39" s="267"/>
      <c r="M39" s="203">
        <f t="shared" si="0"/>
        <v>1900</v>
      </c>
      <c r="N39" s="469">
        <f t="shared" si="2"/>
        <v>0</v>
      </c>
      <c r="O39" s="266"/>
      <c r="P39" s="333">
        <f t="shared" si="1"/>
        <v>0</v>
      </c>
      <c r="Q39" s="333">
        <f t="shared" si="3"/>
        <v>0</v>
      </c>
      <c r="R39" s="332">
        <f t="shared" si="4"/>
        <v>0</v>
      </c>
      <c r="S39" s="44"/>
    </row>
    <row r="40" spans="1:20" ht="33.950000000000003" customHeight="1" x14ac:dyDescent="0.25">
      <c r="A40" s="46"/>
      <c r="B40" s="150"/>
      <c r="C40" s="754"/>
      <c r="D40" s="755"/>
      <c r="E40" s="350"/>
      <c r="F40" s="258"/>
      <c r="G40" s="268"/>
      <c r="H40" s="258"/>
      <c r="I40" s="165"/>
      <c r="J40" s="334"/>
      <c r="K40" s="468"/>
      <c r="L40" s="267"/>
      <c r="M40" s="203">
        <f t="shared" si="0"/>
        <v>1900</v>
      </c>
      <c r="N40" s="469">
        <f t="shared" si="2"/>
        <v>0</v>
      </c>
      <c r="O40" s="266"/>
      <c r="P40" s="333">
        <f t="shared" si="1"/>
        <v>0</v>
      </c>
      <c r="Q40" s="333">
        <f t="shared" si="3"/>
        <v>0</v>
      </c>
      <c r="R40" s="332">
        <f t="shared" si="4"/>
        <v>0</v>
      </c>
      <c r="S40" s="44"/>
    </row>
    <row r="41" spans="1:20" ht="33.950000000000003" customHeight="1" x14ac:dyDescent="0.25">
      <c r="A41" s="46"/>
      <c r="B41" s="150"/>
      <c r="C41" s="754"/>
      <c r="D41" s="755"/>
      <c r="E41" s="350"/>
      <c r="F41" s="258"/>
      <c r="G41" s="268"/>
      <c r="H41" s="258"/>
      <c r="I41" s="165"/>
      <c r="J41" s="334"/>
      <c r="K41" s="468"/>
      <c r="L41" s="267"/>
      <c r="M41" s="203">
        <f t="shared" si="0"/>
        <v>1900</v>
      </c>
      <c r="N41" s="469">
        <f t="shared" si="2"/>
        <v>0</v>
      </c>
      <c r="O41" s="266"/>
      <c r="P41" s="333">
        <f t="shared" si="1"/>
        <v>0</v>
      </c>
      <c r="Q41" s="333">
        <f t="shared" si="3"/>
        <v>0</v>
      </c>
      <c r="R41" s="332">
        <f t="shared" si="4"/>
        <v>0</v>
      </c>
      <c r="S41" s="44"/>
    </row>
    <row r="42" spans="1:20" ht="33.950000000000003" customHeight="1" x14ac:dyDescent="0.25">
      <c r="A42" s="46"/>
      <c r="B42" s="148"/>
      <c r="C42" s="754"/>
      <c r="D42" s="755"/>
      <c r="E42" s="350"/>
      <c r="F42" s="258"/>
      <c r="G42" s="268"/>
      <c r="H42" s="258"/>
      <c r="I42" s="165"/>
      <c r="J42" s="334"/>
      <c r="K42" s="468"/>
      <c r="L42" s="267"/>
      <c r="M42" s="203">
        <f t="shared" si="0"/>
        <v>1900</v>
      </c>
      <c r="N42" s="469">
        <f t="shared" si="2"/>
        <v>0</v>
      </c>
      <c r="O42" s="266"/>
      <c r="P42" s="333">
        <f t="shared" si="1"/>
        <v>0</v>
      </c>
      <c r="Q42" s="333">
        <f t="shared" si="3"/>
        <v>0</v>
      </c>
      <c r="R42" s="332">
        <f t="shared" si="4"/>
        <v>0</v>
      </c>
      <c r="S42" s="44"/>
    </row>
    <row r="43" spans="1:20" ht="33.950000000000003" customHeight="1" x14ac:dyDescent="0.25">
      <c r="A43" s="46"/>
      <c r="B43" s="150"/>
      <c r="C43" s="754"/>
      <c r="D43" s="755"/>
      <c r="E43" s="350"/>
      <c r="F43" s="258"/>
      <c r="G43" s="268"/>
      <c r="H43" s="258"/>
      <c r="I43" s="165"/>
      <c r="J43" s="334"/>
      <c r="K43" s="468"/>
      <c r="L43" s="267"/>
      <c r="M43" s="203">
        <f t="shared" si="0"/>
        <v>1900</v>
      </c>
      <c r="N43" s="469">
        <f t="shared" si="2"/>
        <v>0</v>
      </c>
      <c r="O43" s="266"/>
      <c r="P43" s="333">
        <f t="shared" si="1"/>
        <v>0</v>
      </c>
      <c r="Q43" s="333">
        <f t="shared" si="3"/>
        <v>0</v>
      </c>
      <c r="R43" s="332">
        <f t="shared" si="4"/>
        <v>0</v>
      </c>
      <c r="S43" s="44"/>
    </row>
    <row r="44" spans="1:20" ht="33.950000000000003" customHeight="1" x14ac:dyDescent="0.25">
      <c r="A44" s="46"/>
      <c r="B44" s="150"/>
      <c r="C44" s="754"/>
      <c r="D44" s="755"/>
      <c r="E44" s="350"/>
      <c r="F44" s="258"/>
      <c r="G44" s="268"/>
      <c r="H44" s="258"/>
      <c r="I44" s="165"/>
      <c r="J44" s="334"/>
      <c r="K44" s="468"/>
      <c r="L44" s="267"/>
      <c r="M44" s="203">
        <f t="shared" ref="M44:M75" si="5">YEAR(L44)</f>
        <v>1900</v>
      </c>
      <c r="N44" s="469">
        <f t="shared" si="2"/>
        <v>0</v>
      </c>
      <c r="O44" s="266"/>
      <c r="P44" s="333">
        <f t="shared" ref="P44:P75" si="6">O44/12</f>
        <v>0</v>
      </c>
      <c r="Q44" s="333">
        <f t="shared" si="3"/>
        <v>0</v>
      </c>
      <c r="R44" s="332">
        <f t="shared" si="4"/>
        <v>0</v>
      </c>
      <c r="S44" s="44"/>
    </row>
    <row r="45" spans="1:20" ht="33.950000000000003" customHeight="1" x14ac:dyDescent="0.25">
      <c r="A45" s="46"/>
      <c r="B45" s="148"/>
      <c r="C45" s="754"/>
      <c r="D45" s="755"/>
      <c r="E45" s="350"/>
      <c r="F45" s="258"/>
      <c r="G45" s="268"/>
      <c r="H45" s="258"/>
      <c r="I45" s="165"/>
      <c r="J45" s="334"/>
      <c r="K45" s="468"/>
      <c r="L45" s="267"/>
      <c r="M45" s="203">
        <f t="shared" si="5"/>
        <v>1900</v>
      </c>
      <c r="N45" s="469">
        <f t="shared" si="2"/>
        <v>0</v>
      </c>
      <c r="O45" s="266"/>
      <c r="P45" s="333">
        <f t="shared" si="6"/>
        <v>0</v>
      </c>
      <c r="Q45" s="333">
        <f t="shared" si="3"/>
        <v>0</v>
      </c>
      <c r="R45" s="332">
        <f t="shared" si="4"/>
        <v>0</v>
      </c>
      <c r="S45" s="44"/>
    </row>
    <row r="46" spans="1:20" ht="33.950000000000003" customHeight="1" x14ac:dyDescent="0.25">
      <c r="A46" s="46"/>
      <c r="B46" s="150"/>
      <c r="C46" s="754"/>
      <c r="D46" s="755"/>
      <c r="E46" s="350"/>
      <c r="F46" s="258"/>
      <c r="G46" s="268"/>
      <c r="H46" s="258"/>
      <c r="I46" s="165"/>
      <c r="J46" s="334"/>
      <c r="K46" s="468"/>
      <c r="L46" s="267"/>
      <c r="M46" s="203">
        <f t="shared" si="5"/>
        <v>1900</v>
      </c>
      <c r="N46" s="469">
        <f t="shared" si="2"/>
        <v>0</v>
      </c>
      <c r="O46" s="266"/>
      <c r="P46" s="333">
        <f t="shared" si="6"/>
        <v>0</v>
      </c>
      <c r="Q46" s="333">
        <f t="shared" si="3"/>
        <v>0</v>
      </c>
      <c r="R46" s="332">
        <f t="shared" si="4"/>
        <v>0</v>
      </c>
      <c r="S46" s="44"/>
    </row>
    <row r="47" spans="1:20" ht="33.950000000000003" customHeight="1" x14ac:dyDescent="0.25">
      <c r="A47" s="46"/>
      <c r="B47" s="150"/>
      <c r="C47" s="754"/>
      <c r="D47" s="755"/>
      <c r="E47" s="350"/>
      <c r="F47" s="258"/>
      <c r="G47" s="268"/>
      <c r="H47" s="258"/>
      <c r="I47" s="165"/>
      <c r="J47" s="334"/>
      <c r="K47" s="468"/>
      <c r="L47" s="267"/>
      <c r="M47" s="203">
        <f t="shared" si="5"/>
        <v>1900</v>
      </c>
      <c r="N47" s="469">
        <f t="shared" si="2"/>
        <v>0</v>
      </c>
      <c r="O47" s="266"/>
      <c r="P47" s="333">
        <f t="shared" si="6"/>
        <v>0</v>
      </c>
      <c r="Q47" s="333">
        <f t="shared" si="3"/>
        <v>0</v>
      </c>
      <c r="R47" s="332">
        <f t="shared" si="4"/>
        <v>0</v>
      </c>
      <c r="S47" s="44"/>
    </row>
    <row r="48" spans="1:20" ht="33.950000000000003" customHeight="1" x14ac:dyDescent="0.25">
      <c r="A48" s="46"/>
      <c r="B48" s="148"/>
      <c r="C48" s="754"/>
      <c r="D48" s="755"/>
      <c r="E48" s="350"/>
      <c r="F48" s="258"/>
      <c r="G48" s="268"/>
      <c r="H48" s="258"/>
      <c r="I48" s="165"/>
      <c r="J48" s="334"/>
      <c r="K48" s="468"/>
      <c r="L48" s="267"/>
      <c r="M48" s="203">
        <f t="shared" si="5"/>
        <v>1900</v>
      </c>
      <c r="N48" s="469">
        <f t="shared" si="2"/>
        <v>0</v>
      </c>
      <c r="O48" s="266"/>
      <c r="P48" s="333">
        <f t="shared" si="6"/>
        <v>0</v>
      </c>
      <c r="Q48" s="333">
        <f t="shared" si="3"/>
        <v>0</v>
      </c>
      <c r="R48" s="332">
        <f t="shared" si="4"/>
        <v>0</v>
      </c>
      <c r="S48" s="44"/>
    </row>
    <row r="49" spans="1:19" ht="33.950000000000003" customHeight="1" x14ac:dyDescent="0.25">
      <c r="A49" s="46"/>
      <c r="B49" s="150"/>
      <c r="C49" s="754"/>
      <c r="D49" s="755"/>
      <c r="E49" s="350"/>
      <c r="F49" s="258"/>
      <c r="G49" s="268"/>
      <c r="H49" s="258"/>
      <c r="I49" s="165"/>
      <c r="J49" s="334"/>
      <c r="K49" s="468"/>
      <c r="L49" s="267"/>
      <c r="M49" s="203">
        <f t="shared" si="5"/>
        <v>1900</v>
      </c>
      <c r="N49" s="469">
        <f t="shared" si="2"/>
        <v>0</v>
      </c>
      <c r="O49" s="266"/>
      <c r="P49" s="333">
        <f t="shared" si="6"/>
        <v>0</v>
      </c>
      <c r="Q49" s="333">
        <f t="shared" si="3"/>
        <v>0</v>
      </c>
      <c r="R49" s="332">
        <f t="shared" si="4"/>
        <v>0</v>
      </c>
      <c r="S49" s="44"/>
    </row>
    <row r="50" spans="1:19" ht="33.950000000000003" customHeight="1" x14ac:dyDescent="0.25">
      <c r="A50" s="46"/>
      <c r="B50" s="150"/>
      <c r="C50" s="754"/>
      <c r="D50" s="755"/>
      <c r="E50" s="350"/>
      <c r="F50" s="258"/>
      <c r="G50" s="268"/>
      <c r="H50" s="258"/>
      <c r="I50" s="165"/>
      <c r="J50" s="334"/>
      <c r="K50" s="468"/>
      <c r="L50" s="267"/>
      <c r="M50" s="203">
        <f t="shared" si="5"/>
        <v>1900</v>
      </c>
      <c r="N50" s="469">
        <f t="shared" si="2"/>
        <v>0</v>
      </c>
      <c r="O50" s="266"/>
      <c r="P50" s="333">
        <f t="shared" si="6"/>
        <v>0</v>
      </c>
      <c r="Q50" s="333">
        <f t="shared" si="3"/>
        <v>0</v>
      </c>
      <c r="R50" s="332">
        <f t="shared" si="4"/>
        <v>0</v>
      </c>
      <c r="S50" s="44"/>
    </row>
    <row r="51" spans="1:19" ht="33.950000000000003" customHeight="1" x14ac:dyDescent="0.25">
      <c r="A51" s="46"/>
      <c r="B51" s="148"/>
      <c r="C51" s="754"/>
      <c r="D51" s="755"/>
      <c r="E51" s="350"/>
      <c r="F51" s="258"/>
      <c r="G51" s="268"/>
      <c r="H51" s="258"/>
      <c r="I51" s="165"/>
      <c r="J51" s="334"/>
      <c r="K51" s="468"/>
      <c r="L51" s="267"/>
      <c r="M51" s="203">
        <f t="shared" si="5"/>
        <v>1900</v>
      </c>
      <c r="N51" s="469">
        <f t="shared" si="2"/>
        <v>0</v>
      </c>
      <c r="O51" s="266"/>
      <c r="P51" s="333">
        <f t="shared" si="6"/>
        <v>0</v>
      </c>
      <c r="Q51" s="333">
        <f t="shared" si="3"/>
        <v>0</v>
      </c>
      <c r="R51" s="332">
        <f t="shared" si="4"/>
        <v>0</v>
      </c>
      <c r="S51" s="44"/>
    </row>
    <row r="52" spans="1:19" ht="33.950000000000003" customHeight="1" x14ac:dyDescent="0.25">
      <c r="A52" s="46"/>
      <c r="B52" s="150"/>
      <c r="C52" s="754"/>
      <c r="D52" s="755"/>
      <c r="E52" s="350"/>
      <c r="F52" s="258"/>
      <c r="G52" s="268"/>
      <c r="H52" s="258"/>
      <c r="I52" s="165"/>
      <c r="J52" s="334"/>
      <c r="K52" s="468"/>
      <c r="L52" s="267"/>
      <c r="M52" s="203">
        <f t="shared" si="5"/>
        <v>1900</v>
      </c>
      <c r="N52" s="469">
        <f t="shared" si="2"/>
        <v>0</v>
      </c>
      <c r="O52" s="266"/>
      <c r="P52" s="333">
        <f t="shared" si="6"/>
        <v>0</v>
      </c>
      <c r="Q52" s="333">
        <f t="shared" si="3"/>
        <v>0</v>
      </c>
      <c r="R52" s="332">
        <f t="shared" si="4"/>
        <v>0</v>
      </c>
      <c r="S52" s="44"/>
    </row>
    <row r="53" spans="1:19" ht="33.950000000000003" customHeight="1" x14ac:dyDescent="0.25">
      <c r="A53" s="46"/>
      <c r="B53" s="150"/>
      <c r="C53" s="754"/>
      <c r="D53" s="755"/>
      <c r="E53" s="350"/>
      <c r="F53" s="258"/>
      <c r="G53" s="268"/>
      <c r="H53" s="258"/>
      <c r="I53" s="165"/>
      <c r="J53" s="334"/>
      <c r="K53" s="468"/>
      <c r="L53" s="267"/>
      <c r="M53" s="203">
        <f t="shared" si="5"/>
        <v>1900</v>
      </c>
      <c r="N53" s="469">
        <f t="shared" si="2"/>
        <v>0</v>
      </c>
      <c r="O53" s="266"/>
      <c r="P53" s="333">
        <f t="shared" si="6"/>
        <v>0</v>
      </c>
      <c r="Q53" s="333">
        <f t="shared" si="3"/>
        <v>0</v>
      </c>
      <c r="R53" s="332">
        <f t="shared" si="4"/>
        <v>0</v>
      </c>
      <c r="S53" s="44"/>
    </row>
    <row r="54" spans="1:19" ht="33.950000000000003" customHeight="1" x14ac:dyDescent="0.25">
      <c r="A54" s="46"/>
      <c r="B54" s="148"/>
      <c r="C54" s="754"/>
      <c r="D54" s="755"/>
      <c r="E54" s="350"/>
      <c r="F54" s="258"/>
      <c r="G54" s="268"/>
      <c r="H54" s="258"/>
      <c r="I54" s="165"/>
      <c r="J54" s="334"/>
      <c r="K54" s="468"/>
      <c r="L54" s="267"/>
      <c r="M54" s="203">
        <f t="shared" si="5"/>
        <v>1900</v>
      </c>
      <c r="N54" s="469">
        <f t="shared" si="2"/>
        <v>0</v>
      </c>
      <c r="O54" s="266"/>
      <c r="P54" s="333">
        <f t="shared" si="6"/>
        <v>0</v>
      </c>
      <c r="Q54" s="333">
        <f t="shared" si="3"/>
        <v>0</v>
      </c>
      <c r="R54" s="332">
        <f t="shared" si="4"/>
        <v>0</v>
      </c>
      <c r="S54" s="44"/>
    </row>
    <row r="55" spans="1:19" ht="33.950000000000003" customHeight="1" x14ac:dyDescent="0.25">
      <c r="A55" s="46"/>
      <c r="B55" s="150"/>
      <c r="C55" s="754"/>
      <c r="D55" s="755"/>
      <c r="E55" s="350"/>
      <c r="F55" s="258"/>
      <c r="G55" s="268"/>
      <c r="H55" s="258"/>
      <c r="I55" s="165"/>
      <c r="J55" s="334"/>
      <c r="K55" s="468"/>
      <c r="L55" s="267"/>
      <c r="M55" s="203">
        <f t="shared" si="5"/>
        <v>1900</v>
      </c>
      <c r="N55" s="469">
        <f t="shared" si="2"/>
        <v>0</v>
      </c>
      <c r="O55" s="266"/>
      <c r="P55" s="333">
        <f t="shared" si="6"/>
        <v>0</v>
      </c>
      <c r="Q55" s="333">
        <f t="shared" si="3"/>
        <v>0</v>
      </c>
      <c r="R55" s="332">
        <f t="shared" si="4"/>
        <v>0</v>
      </c>
      <c r="S55" s="44"/>
    </row>
    <row r="56" spans="1:19" ht="33.950000000000003" customHeight="1" x14ac:dyDescent="0.25">
      <c r="A56" s="46"/>
      <c r="B56" s="150"/>
      <c r="C56" s="754"/>
      <c r="D56" s="755"/>
      <c r="E56" s="350"/>
      <c r="F56" s="258"/>
      <c r="G56" s="268"/>
      <c r="H56" s="258"/>
      <c r="I56" s="165"/>
      <c r="J56" s="334"/>
      <c r="K56" s="468"/>
      <c r="L56" s="267"/>
      <c r="M56" s="203">
        <f t="shared" si="5"/>
        <v>1900</v>
      </c>
      <c r="N56" s="469">
        <f t="shared" si="2"/>
        <v>0</v>
      </c>
      <c r="O56" s="266"/>
      <c r="P56" s="333">
        <f t="shared" si="6"/>
        <v>0</v>
      </c>
      <c r="Q56" s="333">
        <f t="shared" si="3"/>
        <v>0</v>
      </c>
      <c r="R56" s="332">
        <f t="shared" si="4"/>
        <v>0</v>
      </c>
      <c r="S56" s="44"/>
    </row>
    <row r="57" spans="1:19" ht="33.950000000000003" customHeight="1" x14ac:dyDescent="0.25">
      <c r="A57" s="46"/>
      <c r="B57" s="148"/>
      <c r="C57" s="754"/>
      <c r="D57" s="755"/>
      <c r="E57" s="350"/>
      <c r="F57" s="258"/>
      <c r="G57" s="268"/>
      <c r="H57" s="258"/>
      <c r="I57" s="165"/>
      <c r="J57" s="334"/>
      <c r="K57" s="468"/>
      <c r="L57" s="267"/>
      <c r="M57" s="203">
        <f t="shared" si="5"/>
        <v>1900</v>
      </c>
      <c r="N57" s="469">
        <f t="shared" si="2"/>
        <v>0</v>
      </c>
      <c r="O57" s="266"/>
      <c r="P57" s="333">
        <f t="shared" si="6"/>
        <v>0</v>
      </c>
      <c r="Q57" s="333">
        <f t="shared" si="3"/>
        <v>0</v>
      </c>
      <c r="R57" s="332">
        <f t="shared" si="4"/>
        <v>0</v>
      </c>
      <c r="S57" s="44"/>
    </row>
    <row r="58" spans="1:19" ht="33.950000000000003" customHeight="1" x14ac:dyDescent="0.25">
      <c r="A58" s="46"/>
      <c r="B58" s="150"/>
      <c r="C58" s="754"/>
      <c r="D58" s="755"/>
      <c r="E58" s="350"/>
      <c r="F58" s="258"/>
      <c r="G58" s="268"/>
      <c r="H58" s="258"/>
      <c r="I58" s="165"/>
      <c r="J58" s="334"/>
      <c r="K58" s="468"/>
      <c r="L58" s="267"/>
      <c r="M58" s="203">
        <f t="shared" si="5"/>
        <v>1900</v>
      </c>
      <c r="N58" s="469">
        <f t="shared" si="2"/>
        <v>0</v>
      </c>
      <c r="O58" s="266"/>
      <c r="P58" s="333">
        <f t="shared" si="6"/>
        <v>0</v>
      </c>
      <c r="Q58" s="333">
        <f t="shared" si="3"/>
        <v>0</v>
      </c>
      <c r="R58" s="332">
        <f t="shared" si="4"/>
        <v>0</v>
      </c>
      <c r="S58" s="44"/>
    </row>
    <row r="59" spans="1:19" ht="33.950000000000003" customHeight="1" x14ac:dyDescent="0.25">
      <c r="A59" s="46"/>
      <c r="B59" s="150"/>
      <c r="C59" s="754"/>
      <c r="D59" s="755"/>
      <c r="E59" s="350"/>
      <c r="F59" s="258"/>
      <c r="G59" s="268"/>
      <c r="H59" s="258"/>
      <c r="I59" s="165"/>
      <c r="J59" s="334"/>
      <c r="K59" s="468"/>
      <c r="L59" s="267"/>
      <c r="M59" s="203">
        <f t="shared" si="5"/>
        <v>1900</v>
      </c>
      <c r="N59" s="469">
        <f t="shared" si="2"/>
        <v>0</v>
      </c>
      <c r="O59" s="266"/>
      <c r="P59" s="333">
        <f t="shared" si="6"/>
        <v>0</v>
      </c>
      <c r="Q59" s="333">
        <f t="shared" si="3"/>
        <v>0</v>
      </c>
      <c r="R59" s="332">
        <f t="shared" si="4"/>
        <v>0</v>
      </c>
      <c r="S59" s="44"/>
    </row>
    <row r="60" spans="1:19" ht="33.950000000000003" customHeight="1" x14ac:dyDescent="0.25">
      <c r="A60" s="46"/>
      <c r="B60" s="148"/>
      <c r="C60" s="754"/>
      <c r="D60" s="755"/>
      <c r="E60" s="350"/>
      <c r="F60" s="258"/>
      <c r="G60" s="268"/>
      <c r="H60" s="258"/>
      <c r="I60" s="165"/>
      <c r="J60" s="334"/>
      <c r="K60" s="468"/>
      <c r="L60" s="267"/>
      <c r="M60" s="203">
        <f t="shared" si="5"/>
        <v>1900</v>
      </c>
      <c r="N60" s="469">
        <f t="shared" si="2"/>
        <v>0</v>
      </c>
      <c r="O60" s="266"/>
      <c r="P60" s="333">
        <f t="shared" si="6"/>
        <v>0</v>
      </c>
      <c r="Q60" s="333">
        <f t="shared" si="3"/>
        <v>0</v>
      </c>
      <c r="R60" s="332">
        <f t="shared" si="4"/>
        <v>0</v>
      </c>
      <c r="S60" s="44"/>
    </row>
    <row r="61" spans="1:19" ht="33.950000000000003" customHeight="1" x14ac:dyDescent="0.25">
      <c r="A61" s="46"/>
      <c r="B61" s="150"/>
      <c r="C61" s="754"/>
      <c r="D61" s="755"/>
      <c r="E61" s="350"/>
      <c r="F61" s="258"/>
      <c r="G61" s="268"/>
      <c r="H61" s="258"/>
      <c r="I61" s="165"/>
      <c r="J61" s="334"/>
      <c r="K61" s="468"/>
      <c r="L61" s="267"/>
      <c r="M61" s="203">
        <f t="shared" si="5"/>
        <v>1900</v>
      </c>
      <c r="N61" s="469">
        <f t="shared" si="2"/>
        <v>0</v>
      </c>
      <c r="O61" s="266"/>
      <c r="P61" s="333">
        <f t="shared" si="6"/>
        <v>0</v>
      </c>
      <c r="Q61" s="333">
        <f t="shared" si="3"/>
        <v>0</v>
      </c>
      <c r="R61" s="332">
        <f t="shared" si="4"/>
        <v>0</v>
      </c>
      <c r="S61" s="44"/>
    </row>
    <row r="62" spans="1:19" ht="33.950000000000003" customHeight="1" x14ac:dyDescent="0.25">
      <c r="A62" s="46"/>
      <c r="B62" s="150"/>
      <c r="C62" s="754"/>
      <c r="D62" s="755"/>
      <c r="E62" s="350"/>
      <c r="F62" s="258"/>
      <c r="G62" s="268"/>
      <c r="H62" s="258"/>
      <c r="I62" s="165"/>
      <c r="J62" s="334"/>
      <c r="K62" s="468"/>
      <c r="L62" s="267"/>
      <c r="M62" s="203">
        <f t="shared" si="5"/>
        <v>1900</v>
      </c>
      <c r="N62" s="469">
        <f t="shared" si="2"/>
        <v>0</v>
      </c>
      <c r="O62" s="266"/>
      <c r="P62" s="333">
        <f t="shared" si="6"/>
        <v>0</v>
      </c>
      <c r="Q62" s="333">
        <f t="shared" si="3"/>
        <v>0</v>
      </c>
      <c r="R62" s="332">
        <f t="shared" si="4"/>
        <v>0</v>
      </c>
      <c r="S62" s="44"/>
    </row>
    <row r="63" spans="1:19" ht="33.950000000000003" customHeight="1" x14ac:dyDescent="0.25">
      <c r="A63" s="46"/>
      <c r="B63" s="148"/>
      <c r="C63" s="754"/>
      <c r="D63" s="755"/>
      <c r="E63" s="350"/>
      <c r="F63" s="258"/>
      <c r="G63" s="268"/>
      <c r="H63" s="258"/>
      <c r="I63" s="165"/>
      <c r="J63" s="334"/>
      <c r="K63" s="468"/>
      <c r="L63" s="267"/>
      <c r="M63" s="203">
        <f t="shared" si="5"/>
        <v>1900</v>
      </c>
      <c r="N63" s="469">
        <f t="shared" si="2"/>
        <v>0</v>
      </c>
      <c r="O63" s="266"/>
      <c r="P63" s="333">
        <f t="shared" si="6"/>
        <v>0</v>
      </c>
      <c r="Q63" s="333">
        <f t="shared" si="3"/>
        <v>0</v>
      </c>
      <c r="R63" s="332">
        <f t="shared" si="4"/>
        <v>0</v>
      </c>
      <c r="S63" s="44"/>
    </row>
    <row r="64" spans="1:19" ht="33.950000000000003" customHeight="1" x14ac:dyDescent="0.25">
      <c r="A64" s="46"/>
      <c r="B64" s="150"/>
      <c r="C64" s="754"/>
      <c r="D64" s="755"/>
      <c r="E64" s="350"/>
      <c r="F64" s="258"/>
      <c r="G64" s="268"/>
      <c r="H64" s="258"/>
      <c r="I64" s="165"/>
      <c r="J64" s="334"/>
      <c r="K64" s="468"/>
      <c r="L64" s="267"/>
      <c r="M64" s="203">
        <f t="shared" si="5"/>
        <v>1900</v>
      </c>
      <c r="N64" s="469">
        <f t="shared" si="2"/>
        <v>0</v>
      </c>
      <c r="O64" s="266"/>
      <c r="P64" s="333">
        <f t="shared" si="6"/>
        <v>0</v>
      </c>
      <c r="Q64" s="333">
        <f t="shared" si="3"/>
        <v>0</v>
      </c>
      <c r="R64" s="332">
        <f t="shared" si="4"/>
        <v>0</v>
      </c>
      <c r="S64" s="44"/>
    </row>
    <row r="65" spans="1:19" ht="33.950000000000003" customHeight="1" x14ac:dyDescent="0.25">
      <c r="A65" s="46"/>
      <c r="B65" s="150"/>
      <c r="C65" s="754"/>
      <c r="D65" s="755"/>
      <c r="E65" s="350"/>
      <c r="F65" s="258"/>
      <c r="G65" s="268"/>
      <c r="H65" s="258"/>
      <c r="I65" s="165"/>
      <c r="J65" s="334"/>
      <c r="K65" s="468"/>
      <c r="L65" s="267"/>
      <c r="M65" s="203">
        <f t="shared" si="5"/>
        <v>1900</v>
      </c>
      <c r="N65" s="469">
        <f t="shared" si="2"/>
        <v>0</v>
      </c>
      <c r="O65" s="266"/>
      <c r="P65" s="333">
        <f t="shared" si="6"/>
        <v>0</v>
      </c>
      <c r="Q65" s="333">
        <f t="shared" si="3"/>
        <v>0</v>
      </c>
      <c r="R65" s="332">
        <f t="shared" si="4"/>
        <v>0</v>
      </c>
      <c r="S65" s="44"/>
    </row>
    <row r="66" spans="1:19" ht="33.950000000000003" customHeight="1" x14ac:dyDescent="0.25">
      <c r="A66" s="46"/>
      <c r="B66" s="148"/>
      <c r="C66" s="754"/>
      <c r="D66" s="755"/>
      <c r="E66" s="350"/>
      <c r="F66" s="258"/>
      <c r="G66" s="268"/>
      <c r="H66" s="258"/>
      <c r="I66" s="165"/>
      <c r="J66" s="334"/>
      <c r="K66" s="468"/>
      <c r="L66" s="267"/>
      <c r="M66" s="203">
        <f t="shared" si="5"/>
        <v>1900</v>
      </c>
      <c r="N66" s="469">
        <f t="shared" si="2"/>
        <v>0</v>
      </c>
      <c r="O66" s="266"/>
      <c r="P66" s="333">
        <f t="shared" si="6"/>
        <v>0</v>
      </c>
      <c r="Q66" s="333">
        <f t="shared" si="3"/>
        <v>0</v>
      </c>
      <c r="R66" s="332">
        <f t="shared" si="4"/>
        <v>0</v>
      </c>
      <c r="S66" s="44"/>
    </row>
    <row r="67" spans="1:19" ht="33.950000000000003" customHeight="1" x14ac:dyDescent="0.25">
      <c r="A67" s="46"/>
      <c r="B67" s="150"/>
      <c r="C67" s="754"/>
      <c r="D67" s="755"/>
      <c r="E67" s="350"/>
      <c r="F67" s="258"/>
      <c r="G67" s="268"/>
      <c r="H67" s="258"/>
      <c r="I67" s="165"/>
      <c r="J67" s="334"/>
      <c r="K67" s="468"/>
      <c r="L67" s="267"/>
      <c r="M67" s="203">
        <f t="shared" si="5"/>
        <v>1900</v>
      </c>
      <c r="N67" s="469">
        <f t="shared" si="2"/>
        <v>0</v>
      </c>
      <c r="O67" s="266"/>
      <c r="P67" s="333">
        <f t="shared" si="6"/>
        <v>0</v>
      </c>
      <c r="Q67" s="333">
        <f t="shared" si="3"/>
        <v>0</v>
      </c>
      <c r="R67" s="332">
        <f t="shared" si="4"/>
        <v>0</v>
      </c>
      <c r="S67" s="44"/>
    </row>
    <row r="68" spans="1:19" ht="33.950000000000003" customHeight="1" x14ac:dyDescent="0.25">
      <c r="A68" s="46"/>
      <c r="B68" s="150"/>
      <c r="C68" s="754"/>
      <c r="D68" s="755"/>
      <c r="E68" s="350"/>
      <c r="F68" s="258"/>
      <c r="G68" s="268"/>
      <c r="H68" s="258"/>
      <c r="I68" s="165"/>
      <c r="J68" s="334"/>
      <c r="K68" s="468"/>
      <c r="L68" s="267"/>
      <c r="M68" s="203">
        <f t="shared" si="5"/>
        <v>1900</v>
      </c>
      <c r="N68" s="469">
        <f t="shared" si="2"/>
        <v>0</v>
      </c>
      <c r="O68" s="266"/>
      <c r="P68" s="333">
        <f t="shared" si="6"/>
        <v>0</v>
      </c>
      <c r="Q68" s="333">
        <f t="shared" si="3"/>
        <v>0</v>
      </c>
      <c r="R68" s="332">
        <f t="shared" si="4"/>
        <v>0</v>
      </c>
      <c r="S68" s="44"/>
    </row>
    <row r="69" spans="1:19" ht="33.950000000000003" customHeight="1" x14ac:dyDescent="0.25">
      <c r="A69" s="46"/>
      <c r="B69" s="148"/>
      <c r="C69" s="754"/>
      <c r="D69" s="755"/>
      <c r="E69" s="350"/>
      <c r="F69" s="258"/>
      <c r="G69" s="268"/>
      <c r="H69" s="258"/>
      <c r="I69" s="165"/>
      <c r="J69" s="334"/>
      <c r="K69" s="468"/>
      <c r="L69" s="267"/>
      <c r="M69" s="203">
        <f t="shared" si="5"/>
        <v>1900</v>
      </c>
      <c r="N69" s="469">
        <f t="shared" si="2"/>
        <v>0</v>
      </c>
      <c r="O69" s="266"/>
      <c r="P69" s="333">
        <f t="shared" si="6"/>
        <v>0</v>
      </c>
      <c r="Q69" s="333">
        <f t="shared" si="3"/>
        <v>0</v>
      </c>
      <c r="R69" s="332">
        <f t="shared" si="4"/>
        <v>0</v>
      </c>
      <c r="S69" s="44"/>
    </row>
    <row r="70" spans="1:19" ht="33.950000000000003" customHeight="1" x14ac:dyDescent="0.25">
      <c r="A70" s="46"/>
      <c r="B70" s="150"/>
      <c r="C70" s="754"/>
      <c r="D70" s="755"/>
      <c r="E70" s="350"/>
      <c r="F70" s="258"/>
      <c r="G70" s="268"/>
      <c r="H70" s="258"/>
      <c r="I70" s="165"/>
      <c r="J70" s="334"/>
      <c r="K70" s="468"/>
      <c r="L70" s="267"/>
      <c r="M70" s="203">
        <f t="shared" si="5"/>
        <v>1900</v>
      </c>
      <c r="N70" s="469">
        <f t="shared" si="2"/>
        <v>0</v>
      </c>
      <c r="O70" s="266"/>
      <c r="P70" s="333">
        <f t="shared" si="6"/>
        <v>0</v>
      </c>
      <c r="Q70" s="333">
        <f t="shared" si="3"/>
        <v>0</v>
      </c>
      <c r="R70" s="332">
        <f t="shared" si="4"/>
        <v>0</v>
      </c>
      <c r="S70" s="44"/>
    </row>
    <row r="71" spans="1:19" ht="33.950000000000003" customHeight="1" x14ac:dyDescent="0.25">
      <c r="A71" s="46"/>
      <c r="B71" s="150"/>
      <c r="C71" s="754"/>
      <c r="D71" s="755"/>
      <c r="E71" s="350"/>
      <c r="F71" s="258"/>
      <c r="G71" s="268"/>
      <c r="H71" s="258"/>
      <c r="I71" s="165"/>
      <c r="J71" s="334"/>
      <c r="K71" s="468"/>
      <c r="L71" s="267"/>
      <c r="M71" s="203">
        <f t="shared" si="5"/>
        <v>1900</v>
      </c>
      <c r="N71" s="469">
        <f t="shared" si="2"/>
        <v>0</v>
      </c>
      <c r="O71" s="266"/>
      <c r="P71" s="333">
        <f t="shared" si="6"/>
        <v>0</v>
      </c>
      <c r="Q71" s="333">
        <f t="shared" si="3"/>
        <v>0</v>
      </c>
      <c r="R71" s="332">
        <f t="shared" si="4"/>
        <v>0</v>
      </c>
      <c r="S71" s="44"/>
    </row>
    <row r="72" spans="1:19" ht="33.950000000000003" customHeight="1" x14ac:dyDescent="0.25">
      <c r="A72" s="46"/>
      <c r="B72" s="148"/>
      <c r="C72" s="754"/>
      <c r="D72" s="755"/>
      <c r="E72" s="350"/>
      <c r="F72" s="258"/>
      <c r="G72" s="268"/>
      <c r="H72" s="258"/>
      <c r="I72" s="165"/>
      <c r="J72" s="334"/>
      <c r="K72" s="468"/>
      <c r="L72" s="267"/>
      <c r="M72" s="203">
        <f t="shared" si="5"/>
        <v>1900</v>
      </c>
      <c r="N72" s="469">
        <f t="shared" si="2"/>
        <v>0</v>
      </c>
      <c r="O72" s="266"/>
      <c r="P72" s="333">
        <f t="shared" si="6"/>
        <v>0</v>
      </c>
      <c r="Q72" s="333">
        <f t="shared" si="3"/>
        <v>0</v>
      </c>
      <c r="R72" s="332">
        <f t="shared" si="4"/>
        <v>0</v>
      </c>
      <c r="S72" s="44"/>
    </row>
    <row r="73" spans="1:19" ht="33.950000000000003" customHeight="1" x14ac:dyDescent="0.25">
      <c r="A73" s="46"/>
      <c r="B73" s="150"/>
      <c r="C73" s="754"/>
      <c r="D73" s="755"/>
      <c r="E73" s="350"/>
      <c r="F73" s="258"/>
      <c r="G73" s="268"/>
      <c r="H73" s="258"/>
      <c r="I73" s="165"/>
      <c r="J73" s="334"/>
      <c r="K73" s="468"/>
      <c r="L73" s="267"/>
      <c r="M73" s="203">
        <f t="shared" si="5"/>
        <v>1900</v>
      </c>
      <c r="N73" s="469">
        <f t="shared" si="2"/>
        <v>0</v>
      </c>
      <c r="O73" s="266"/>
      <c r="P73" s="333">
        <f t="shared" si="6"/>
        <v>0</v>
      </c>
      <c r="Q73" s="333">
        <f t="shared" si="3"/>
        <v>0</v>
      </c>
      <c r="R73" s="332">
        <f t="shared" si="4"/>
        <v>0</v>
      </c>
      <c r="S73" s="44"/>
    </row>
    <row r="74" spans="1:19" ht="33.950000000000003" customHeight="1" x14ac:dyDescent="0.25">
      <c r="A74" s="46"/>
      <c r="B74" s="150"/>
      <c r="C74" s="754"/>
      <c r="D74" s="755"/>
      <c r="E74" s="350"/>
      <c r="F74" s="258"/>
      <c r="G74" s="268"/>
      <c r="H74" s="258"/>
      <c r="I74" s="165"/>
      <c r="J74" s="334"/>
      <c r="K74" s="468"/>
      <c r="L74" s="267"/>
      <c r="M74" s="203">
        <f t="shared" si="5"/>
        <v>1900</v>
      </c>
      <c r="N74" s="469">
        <f t="shared" si="2"/>
        <v>0</v>
      </c>
      <c r="O74" s="266"/>
      <c r="P74" s="333">
        <f t="shared" si="6"/>
        <v>0</v>
      </c>
      <c r="Q74" s="333">
        <f t="shared" si="3"/>
        <v>0</v>
      </c>
      <c r="R74" s="332">
        <f t="shared" si="4"/>
        <v>0</v>
      </c>
      <c r="S74" s="44"/>
    </row>
    <row r="75" spans="1:19" ht="33.950000000000003" customHeight="1" x14ac:dyDescent="0.25">
      <c r="A75" s="46"/>
      <c r="B75" s="148"/>
      <c r="C75" s="754"/>
      <c r="D75" s="755"/>
      <c r="E75" s="350"/>
      <c r="F75" s="258"/>
      <c r="G75" s="268"/>
      <c r="H75" s="258"/>
      <c r="I75" s="165"/>
      <c r="J75" s="334"/>
      <c r="K75" s="468"/>
      <c r="L75" s="267"/>
      <c r="M75" s="203">
        <f t="shared" si="5"/>
        <v>1900</v>
      </c>
      <c r="N75" s="469">
        <f t="shared" si="2"/>
        <v>0</v>
      </c>
      <c r="O75" s="266"/>
      <c r="P75" s="333">
        <f t="shared" si="6"/>
        <v>0</v>
      </c>
      <c r="Q75" s="333">
        <f t="shared" si="3"/>
        <v>0</v>
      </c>
      <c r="R75" s="332">
        <f t="shared" si="4"/>
        <v>0</v>
      </c>
      <c r="S75" s="44"/>
    </row>
    <row r="76" spans="1:19" ht="33.950000000000003" customHeight="1" x14ac:dyDescent="0.25">
      <c r="A76" s="46"/>
      <c r="B76" s="150"/>
      <c r="C76" s="754"/>
      <c r="D76" s="755"/>
      <c r="E76" s="350"/>
      <c r="F76" s="258"/>
      <c r="G76" s="268"/>
      <c r="H76" s="258"/>
      <c r="I76" s="165"/>
      <c r="J76" s="334"/>
      <c r="K76" s="468"/>
      <c r="L76" s="267"/>
      <c r="M76" s="203">
        <f t="shared" ref="M76:M107" si="7">YEAR(L76)</f>
        <v>1900</v>
      </c>
      <c r="N76" s="469">
        <f t="shared" si="2"/>
        <v>0</v>
      </c>
      <c r="O76" s="266"/>
      <c r="P76" s="333">
        <f t="shared" ref="P76:P107" si="8">O76/12</f>
        <v>0</v>
      </c>
      <c r="Q76" s="333">
        <f t="shared" si="3"/>
        <v>0</v>
      </c>
      <c r="R76" s="332">
        <f t="shared" si="4"/>
        <v>0</v>
      </c>
      <c r="S76" s="44"/>
    </row>
    <row r="77" spans="1:19" ht="33.950000000000003" customHeight="1" x14ac:dyDescent="0.25">
      <c r="A77" s="46"/>
      <c r="B77" s="150"/>
      <c r="C77" s="754"/>
      <c r="D77" s="755"/>
      <c r="E77" s="350"/>
      <c r="F77" s="258"/>
      <c r="G77" s="268"/>
      <c r="H77" s="258"/>
      <c r="I77" s="165"/>
      <c r="J77" s="334"/>
      <c r="K77" s="468"/>
      <c r="L77" s="267"/>
      <c r="M77" s="203">
        <f t="shared" si="7"/>
        <v>1900</v>
      </c>
      <c r="N77" s="469">
        <f t="shared" ref="N77:N140" si="9">VLOOKUP(M77,$S$13:$T$34,2,FALSE)</f>
        <v>0</v>
      </c>
      <c r="O77" s="266"/>
      <c r="P77" s="333">
        <f t="shared" si="8"/>
        <v>0</v>
      </c>
      <c r="Q77" s="333">
        <f t="shared" ref="Q77:Q140" si="10">IF(P77&gt;=30,"30",IF(P77&gt;=0,P77))</f>
        <v>0</v>
      </c>
      <c r="R77" s="332">
        <f t="shared" ref="R77:R140" si="11">Q77*5*N77</f>
        <v>0</v>
      </c>
      <c r="S77" s="44"/>
    </row>
    <row r="78" spans="1:19" ht="33.950000000000003" customHeight="1" x14ac:dyDescent="0.25">
      <c r="A78" s="46"/>
      <c r="B78" s="148"/>
      <c r="C78" s="754"/>
      <c r="D78" s="755"/>
      <c r="E78" s="350"/>
      <c r="F78" s="258"/>
      <c r="G78" s="268"/>
      <c r="H78" s="258"/>
      <c r="I78" s="165"/>
      <c r="J78" s="334"/>
      <c r="K78" s="468"/>
      <c r="L78" s="267"/>
      <c r="M78" s="203">
        <f t="shared" si="7"/>
        <v>1900</v>
      </c>
      <c r="N78" s="469">
        <f t="shared" si="9"/>
        <v>0</v>
      </c>
      <c r="O78" s="266"/>
      <c r="P78" s="333">
        <f t="shared" si="8"/>
        <v>0</v>
      </c>
      <c r="Q78" s="333">
        <f t="shared" si="10"/>
        <v>0</v>
      </c>
      <c r="R78" s="332">
        <f t="shared" si="11"/>
        <v>0</v>
      </c>
      <c r="S78" s="44"/>
    </row>
    <row r="79" spans="1:19" ht="33.950000000000003" customHeight="1" x14ac:dyDescent="0.25">
      <c r="A79" s="46"/>
      <c r="B79" s="150"/>
      <c r="C79" s="754"/>
      <c r="D79" s="755"/>
      <c r="E79" s="350"/>
      <c r="F79" s="258"/>
      <c r="G79" s="268"/>
      <c r="H79" s="258"/>
      <c r="I79" s="165"/>
      <c r="J79" s="334"/>
      <c r="K79" s="468"/>
      <c r="L79" s="267"/>
      <c r="M79" s="203">
        <f t="shared" si="7"/>
        <v>1900</v>
      </c>
      <c r="N79" s="469">
        <f t="shared" si="9"/>
        <v>0</v>
      </c>
      <c r="O79" s="266"/>
      <c r="P79" s="333">
        <f t="shared" si="8"/>
        <v>0</v>
      </c>
      <c r="Q79" s="333">
        <f t="shared" si="10"/>
        <v>0</v>
      </c>
      <c r="R79" s="332">
        <f t="shared" si="11"/>
        <v>0</v>
      </c>
      <c r="S79" s="44"/>
    </row>
    <row r="80" spans="1:19" ht="33.950000000000003" customHeight="1" x14ac:dyDescent="0.25">
      <c r="A80" s="46"/>
      <c r="B80" s="150"/>
      <c r="C80" s="754"/>
      <c r="D80" s="755"/>
      <c r="E80" s="350"/>
      <c r="F80" s="258"/>
      <c r="G80" s="268"/>
      <c r="H80" s="258"/>
      <c r="I80" s="165"/>
      <c r="J80" s="334"/>
      <c r="K80" s="468"/>
      <c r="L80" s="267"/>
      <c r="M80" s="203">
        <f t="shared" si="7"/>
        <v>1900</v>
      </c>
      <c r="N80" s="469">
        <f t="shared" si="9"/>
        <v>0</v>
      </c>
      <c r="O80" s="266"/>
      <c r="P80" s="333">
        <f t="shared" si="8"/>
        <v>0</v>
      </c>
      <c r="Q80" s="333">
        <f t="shared" si="10"/>
        <v>0</v>
      </c>
      <c r="R80" s="332">
        <f t="shared" si="11"/>
        <v>0</v>
      </c>
      <c r="S80" s="44"/>
    </row>
    <row r="81" spans="1:19" ht="33.950000000000003" customHeight="1" x14ac:dyDescent="0.25">
      <c r="A81" s="46"/>
      <c r="B81" s="148"/>
      <c r="C81" s="754"/>
      <c r="D81" s="755"/>
      <c r="E81" s="350"/>
      <c r="F81" s="258"/>
      <c r="G81" s="268"/>
      <c r="H81" s="258"/>
      <c r="I81" s="165"/>
      <c r="J81" s="334"/>
      <c r="K81" s="468"/>
      <c r="L81" s="267"/>
      <c r="M81" s="203">
        <f t="shared" si="7"/>
        <v>1900</v>
      </c>
      <c r="N81" s="469">
        <f t="shared" si="9"/>
        <v>0</v>
      </c>
      <c r="O81" s="266"/>
      <c r="P81" s="333">
        <f t="shared" si="8"/>
        <v>0</v>
      </c>
      <c r="Q81" s="333">
        <f t="shared" si="10"/>
        <v>0</v>
      </c>
      <c r="R81" s="332">
        <f t="shared" si="11"/>
        <v>0</v>
      </c>
      <c r="S81" s="44"/>
    </row>
    <row r="82" spans="1:19" ht="33.950000000000003" customHeight="1" x14ac:dyDescent="0.25">
      <c r="A82" s="46"/>
      <c r="B82" s="150"/>
      <c r="C82" s="754"/>
      <c r="D82" s="755"/>
      <c r="E82" s="350"/>
      <c r="F82" s="258"/>
      <c r="G82" s="268"/>
      <c r="H82" s="258"/>
      <c r="I82" s="165"/>
      <c r="J82" s="334"/>
      <c r="K82" s="468"/>
      <c r="L82" s="267"/>
      <c r="M82" s="203">
        <f t="shared" si="7"/>
        <v>1900</v>
      </c>
      <c r="N82" s="469">
        <f t="shared" si="9"/>
        <v>0</v>
      </c>
      <c r="O82" s="266"/>
      <c r="P82" s="333">
        <f t="shared" si="8"/>
        <v>0</v>
      </c>
      <c r="Q82" s="333">
        <f t="shared" si="10"/>
        <v>0</v>
      </c>
      <c r="R82" s="332">
        <f t="shared" si="11"/>
        <v>0</v>
      </c>
      <c r="S82" s="44"/>
    </row>
    <row r="83" spans="1:19" ht="33.950000000000003" customHeight="1" x14ac:dyDescent="0.25">
      <c r="A83" s="46"/>
      <c r="B83" s="150"/>
      <c r="C83" s="754"/>
      <c r="D83" s="755"/>
      <c r="E83" s="350"/>
      <c r="F83" s="258"/>
      <c r="G83" s="268"/>
      <c r="H83" s="258"/>
      <c r="I83" s="165"/>
      <c r="J83" s="334"/>
      <c r="K83" s="468"/>
      <c r="L83" s="267"/>
      <c r="M83" s="203">
        <f t="shared" si="7"/>
        <v>1900</v>
      </c>
      <c r="N83" s="469">
        <f t="shared" si="9"/>
        <v>0</v>
      </c>
      <c r="O83" s="266"/>
      <c r="P83" s="333">
        <f t="shared" si="8"/>
        <v>0</v>
      </c>
      <c r="Q83" s="333">
        <f t="shared" si="10"/>
        <v>0</v>
      </c>
      <c r="R83" s="332">
        <f t="shared" si="11"/>
        <v>0</v>
      </c>
      <c r="S83" s="44"/>
    </row>
    <row r="84" spans="1:19" ht="33.950000000000003" customHeight="1" x14ac:dyDescent="0.25">
      <c r="A84" s="46"/>
      <c r="B84" s="148"/>
      <c r="C84" s="754"/>
      <c r="D84" s="755"/>
      <c r="E84" s="350"/>
      <c r="F84" s="258"/>
      <c r="G84" s="268"/>
      <c r="H84" s="258"/>
      <c r="I84" s="165"/>
      <c r="J84" s="334"/>
      <c r="K84" s="468"/>
      <c r="L84" s="267"/>
      <c r="M84" s="203">
        <f t="shared" si="7"/>
        <v>1900</v>
      </c>
      <c r="N84" s="469">
        <f t="shared" si="9"/>
        <v>0</v>
      </c>
      <c r="O84" s="266"/>
      <c r="P84" s="333">
        <f t="shared" si="8"/>
        <v>0</v>
      </c>
      <c r="Q84" s="333">
        <f t="shared" si="10"/>
        <v>0</v>
      </c>
      <c r="R84" s="332">
        <f t="shared" si="11"/>
        <v>0</v>
      </c>
      <c r="S84" s="44"/>
    </row>
    <row r="85" spans="1:19" ht="33.950000000000003" customHeight="1" x14ac:dyDescent="0.25">
      <c r="A85" s="46"/>
      <c r="B85" s="150"/>
      <c r="C85" s="754"/>
      <c r="D85" s="755"/>
      <c r="E85" s="350"/>
      <c r="F85" s="258"/>
      <c r="G85" s="268"/>
      <c r="H85" s="258"/>
      <c r="I85" s="165"/>
      <c r="J85" s="334"/>
      <c r="K85" s="468"/>
      <c r="L85" s="267"/>
      <c r="M85" s="203">
        <f t="shared" si="7"/>
        <v>1900</v>
      </c>
      <c r="N85" s="469">
        <f t="shared" si="9"/>
        <v>0</v>
      </c>
      <c r="O85" s="266"/>
      <c r="P85" s="333">
        <f t="shared" si="8"/>
        <v>0</v>
      </c>
      <c r="Q85" s="333">
        <f t="shared" si="10"/>
        <v>0</v>
      </c>
      <c r="R85" s="332">
        <f t="shared" si="11"/>
        <v>0</v>
      </c>
      <c r="S85" s="44"/>
    </row>
    <row r="86" spans="1:19" ht="33.950000000000003" customHeight="1" x14ac:dyDescent="0.25">
      <c r="A86" s="46"/>
      <c r="B86" s="150"/>
      <c r="C86" s="754"/>
      <c r="D86" s="755"/>
      <c r="E86" s="350"/>
      <c r="F86" s="258"/>
      <c r="G86" s="268"/>
      <c r="H86" s="258"/>
      <c r="I86" s="165"/>
      <c r="J86" s="334"/>
      <c r="K86" s="468"/>
      <c r="L86" s="267"/>
      <c r="M86" s="203">
        <f t="shared" si="7"/>
        <v>1900</v>
      </c>
      <c r="N86" s="469">
        <f t="shared" si="9"/>
        <v>0</v>
      </c>
      <c r="O86" s="266"/>
      <c r="P86" s="333">
        <f t="shared" si="8"/>
        <v>0</v>
      </c>
      <c r="Q86" s="333">
        <f t="shared" si="10"/>
        <v>0</v>
      </c>
      <c r="R86" s="332">
        <f t="shared" si="11"/>
        <v>0</v>
      </c>
      <c r="S86" s="44"/>
    </row>
    <row r="87" spans="1:19" ht="33.950000000000003" customHeight="1" x14ac:dyDescent="0.25">
      <c r="A87" s="46"/>
      <c r="B87" s="148"/>
      <c r="C87" s="754"/>
      <c r="D87" s="755"/>
      <c r="E87" s="350"/>
      <c r="F87" s="258"/>
      <c r="G87" s="268"/>
      <c r="H87" s="258"/>
      <c r="I87" s="165"/>
      <c r="J87" s="334"/>
      <c r="K87" s="468"/>
      <c r="L87" s="267"/>
      <c r="M87" s="203">
        <f t="shared" si="7"/>
        <v>1900</v>
      </c>
      <c r="N87" s="469">
        <f t="shared" si="9"/>
        <v>0</v>
      </c>
      <c r="O87" s="266"/>
      <c r="P87" s="333">
        <f t="shared" si="8"/>
        <v>0</v>
      </c>
      <c r="Q87" s="333">
        <f t="shared" si="10"/>
        <v>0</v>
      </c>
      <c r="R87" s="332">
        <f t="shared" si="11"/>
        <v>0</v>
      </c>
      <c r="S87" s="44"/>
    </row>
    <row r="88" spans="1:19" ht="33.950000000000003" customHeight="1" x14ac:dyDescent="0.25">
      <c r="A88" s="46"/>
      <c r="B88" s="150"/>
      <c r="C88" s="754"/>
      <c r="D88" s="755"/>
      <c r="E88" s="350"/>
      <c r="F88" s="258"/>
      <c r="G88" s="268"/>
      <c r="H88" s="258"/>
      <c r="I88" s="165"/>
      <c r="J88" s="334"/>
      <c r="K88" s="468"/>
      <c r="L88" s="267"/>
      <c r="M88" s="203">
        <f t="shared" si="7"/>
        <v>1900</v>
      </c>
      <c r="N88" s="469">
        <f t="shared" si="9"/>
        <v>0</v>
      </c>
      <c r="O88" s="266"/>
      <c r="P88" s="333">
        <f t="shared" si="8"/>
        <v>0</v>
      </c>
      <c r="Q88" s="333">
        <f t="shared" si="10"/>
        <v>0</v>
      </c>
      <c r="R88" s="332">
        <f t="shared" si="11"/>
        <v>0</v>
      </c>
      <c r="S88" s="44"/>
    </row>
    <row r="89" spans="1:19" ht="33.950000000000003" customHeight="1" x14ac:dyDescent="0.25">
      <c r="A89" s="46"/>
      <c r="B89" s="150"/>
      <c r="C89" s="754"/>
      <c r="D89" s="755"/>
      <c r="E89" s="350"/>
      <c r="F89" s="258"/>
      <c r="G89" s="268"/>
      <c r="H89" s="258"/>
      <c r="I89" s="165"/>
      <c r="J89" s="334"/>
      <c r="K89" s="468"/>
      <c r="L89" s="267"/>
      <c r="M89" s="203">
        <f t="shared" si="7"/>
        <v>1900</v>
      </c>
      <c r="N89" s="469">
        <f t="shared" si="9"/>
        <v>0</v>
      </c>
      <c r="O89" s="266"/>
      <c r="P89" s="333">
        <f t="shared" si="8"/>
        <v>0</v>
      </c>
      <c r="Q89" s="333">
        <f t="shared" si="10"/>
        <v>0</v>
      </c>
      <c r="R89" s="332">
        <f t="shared" si="11"/>
        <v>0</v>
      </c>
      <c r="S89" s="44"/>
    </row>
    <row r="90" spans="1:19" ht="33.950000000000003" customHeight="1" x14ac:dyDescent="0.25">
      <c r="A90" s="46"/>
      <c r="B90" s="148"/>
      <c r="C90" s="754"/>
      <c r="D90" s="755"/>
      <c r="E90" s="350"/>
      <c r="F90" s="258"/>
      <c r="G90" s="268"/>
      <c r="H90" s="258"/>
      <c r="I90" s="165"/>
      <c r="J90" s="334"/>
      <c r="K90" s="468"/>
      <c r="L90" s="267"/>
      <c r="M90" s="203">
        <f t="shared" si="7"/>
        <v>1900</v>
      </c>
      <c r="N90" s="469">
        <f t="shared" si="9"/>
        <v>0</v>
      </c>
      <c r="O90" s="266"/>
      <c r="P90" s="333">
        <f t="shared" si="8"/>
        <v>0</v>
      </c>
      <c r="Q90" s="333">
        <f t="shared" si="10"/>
        <v>0</v>
      </c>
      <c r="R90" s="332">
        <f t="shared" si="11"/>
        <v>0</v>
      </c>
      <c r="S90" s="44"/>
    </row>
    <row r="91" spans="1:19" ht="33.950000000000003" customHeight="1" x14ac:dyDescent="0.25">
      <c r="A91" s="46"/>
      <c r="B91" s="150"/>
      <c r="C91" s="754"/>
      <c r="D91" s="755"/>
      <c r="E91" s="350"/>
      <c r="F91" s="258"/>
      <c r="G91" s="268"/>
      <c r="H91" s="258"/>
      <c r="I91" s="165"/>
      <c r="J91" s="334"/>
      <c r="K91" s="468"/>
      <c r="L91" s="267"/>
      <c r="M91" s="203">
        <f t="shared" si="7"/>
        <v>1900</v>
      </c>
      <c r="N91" s="469">
        <f t="shared" si="9"/>
        <v>0</v>
      </c>
      <c r="O91" s="266"/>
      <c r="P91" s="333">
        <f t="shared" si="8"/>
        <v>0</v>
      </c>
      <c r="Q91" s="333">
        <f t="shared" si="10"/>
        <v>0</v>
      </c>
      <c r="R91" s="332">
        <f t="shared" si="11"/>
        <v>0</v>
      </c>
      <c r="S91" s="44"/>
    </row>
    <row r="92" spans="1:19" ht="33.950000000000003" customHeight="1" x14ac:dyDescent="0.25">
      <c r="A92" s="46"/>
      <c r="B92" s="150"/>
      <c r="C92" s="754"/>
      <c r="D92" s="755"/>
      <c r="E92" s="350"/>
      <c r="F92" s="258"/>
      <c r="G92" s="268"/>
      <c r="H92" s="258"/>
      <c r="I92" s="165"/>
      <c r="J92" s="334"/>
      <c r="K92" s="468"/>
      <c r="L92" s="267"/>
      <c r="M92" s="203">
        <f t="shared" si="7"/>
        <v>1900</v>
      </c>
      <c r="N92" s="469">
        <f t="shared" si="9"/>
        <v>0</v>
      </c>
      <c r="O92" s="266"/>
      <c r="P92" s="333">
        <f t="shared" si="8"/>
        <v>0</v>
      </c>
      <c r="Q92" s="333">
        <f t="shared" si="10"/>
        <v>0</v>
      </c>
      <c r="R92" s="332">
        <f t="shared" si="11"/>
        <v>0</v>
      </c>
      <c r="S92" s="44"/>
    </row>
    <row r="93" spans="1:19" ht="33.950000000000003" customHeight="1" x14ac:dyDescent="0.25">
      <c r="A93" s="46"/>
      <c r="B93" s="148"/>
      <c r="C93" s="754"/>
      <c r="D93" s="755"/>
      <c r="E93" s="350"/>
      <c r="F93" s="258"/>
      <c r="G93" s="268"/>
      <c r="H93" s="258"/>
      <c r="I93" s="165"/>
      <c r="J93" s="334"/>
      <c r="K93" s="468"/>
      <c r="L93" s="267"/>
      <c r="M93" s="203">
        <f t="shared" si="7"/>
        <v>1900</v>
      </c>
      <c r="N93" s="469">
        <f t="shared" si="9"/>
        <v>0</v>
      </c>
      <c r="O93" s="266"/>
      <c r="P93" s="333">
        <f t="shared" si="8"/>
        <v>0</v>
      </c>
      <c r="Q93" s="333">
        <f t="shared" si="10"/>
        <v>0</v>
      </c>
      <c r="R93" s="332">
        <f t="shared" si="11"/>
        <v>0</v>
      </c>
      <c r="S93" s="44"/>
    </row>
    <row r="94" spans="1:19" ht="33.950000000000003" customHeight="1" x14ac:dyDescent="0.25">
      <c r="A94" s="46"/>
      <c r="B94" s="150"/>
      <c r="C94" s="754"/>
      <c r="D94" s="755"/>
      <c r="E94" s="350"/>
      <c r="F94" s="258"/>
      <c r="G94" s="268"/>
      <c r="H94" s="258"/>
      <c r="I94" s="165"/>
      <c r="J94" s="334"/>
      <c r="K94" s="468"/>
      <c r="L94" s="267"/>
      <c r="M94" s="203">
        <f t="shared" si="7"/>
        <v>1900</v>
      </c>
      <c r="N94" s="469">
        <f t="shared" si="9"/>
        <v>0</v>
      </c>
      <c r="O94" s="266"/>
      <c r="P94" s="333">
        <f t="shared" si="8"/>
        <v>0</v>
      </c>
      <c r="Q94" s="333">
        <f t="shared" si="10"/>
        <v>0</v>
      </c>
      <c r="R94" s="332">
        <f t="shared" si="11"/>
        <v>0</v>
      </c>
      <c r="S94" s="44"/>
    </row>
    <row r="95" spans="1:19" ht="33.950000000000003" customHeight="1" x14ac:dyDescent="0.25">
      <c r="A95" s="46"/>
      <c r="B95" s="150"/>
      <c r="C95" s="754"/>
      <c r="D95" s="755"/>
      <c r="E95" s="350"/>
      <c r="F95" s="258"/>
      <c r="G95" s="268"/>
      <c r="H95" s="258"/>
      <c r="I95" s="165"/>
      <c r="J95" s="334"/>
      <c r="K95" s="468"/>
      <c r="L95" s="267"/>
      <c r="M95" s="203">
        <f t="shared" si="7"/>
        <v>1900</v>
      </c>
      <c r="N95" s="469">
        <f t="shared" si="9"/>
        <v>0</v>
      </c>
      <c r="O95" s="266"/>
      <c r="P95" s="333">
        <f t="shared" si="8"/>
        <v>0</v>
      </c>
      <c r="Q95" s="333">
        <f t="shared" si="10"/>
        <v>0</v>
      </c>
      <c r="R95" s="332">
        <f t="shared" si="11"/>
        <v>0</v>
      </c>
      <c r="S95" s="44"/>
    </row>
    <row r="96" spans="1:19" ht="33.950000000000003" customHeight="1" x14ac:dyDescent="0.25">
      <c r="A96" s="46"/>
      <c r="B96" s="148"/>
      <c r="C96" s="754"/>
      <c r="D96" s="755"/>
      <c r="E96" s="350"/>
      <c r="F96" s="258"/>
      <c r="G96" s="268"/>
      <c r="H96" s="258"/>
      <c r="I96" s="165"/>
      <c r="J96" s="334"/>
      <c r="K96" s="468"/>
      <c r="L96" s="267"/>
      <c r="M96" s="203">
        <f t="shared" si="7"/>
        <v>1900</v>
      </c>
      <c r="N96" s="469">
        <f t="shared" si="9"/>
        <v>0</v>
      </c>
      <c r="O96" s="266"/>
      <c r="P96" s="333">
        <f t="shared" si="8"/>
        <v>0</v>
      </c>
      <c r="Q96" s="333">
        <f t="shared" si="10"/>
        <v>0</v>
      </c>
      <c r="R96" s="332">
        <f t="shared" si="11"/>
        <v>0</v>
      </c>
      <c r="S96" s="44"/>
    </row>
    <row r="97" spans="1:19" ht="33.950000000000003" customHeight="1" x14ac:dyDescent="0.25">
      <c r="A97" s="46"/>
      <c r="B97" s="150"/>
      <c r="C97" s="754"/>
      <c r="D97" s="755"/>
      <c r="E97" s="350"/>
      <c r="F97" s="258"/>
      <c r="G97" s="268"/>
      <c r="H97" s="258"/>
      <c r="I97" s="165"/>
      <c r="J97" s="334"/>
      <c r="K97" s="468"/>
      <c r="L97" s="267"/>
      <c r="M97" s="203">
        <f t="shared" si="7"/>
        <v>1900</v>
      </c>
      <c r="N97" s="469">
        <f t="shared" si="9"/>
        <v>0</v>
      </c>
      <c r="O97" s="266"/>
      <c r="P97" s="333">
        <f t="shared" si="8"/>
        <v>0</v>
      </c>
      <c r="Q97" s="333">
        <f t="shared" si="10"/>
        <v>0</v>
      </c>
      <c r="R97" s="332">
        <f t="shared" si="11"/>
        <v>0</v>
      </c>
      <c r="S97" s="44"/>
    </row>
    <row r="98" spans="1:19" ht="33.950000000000003" customHeight="1" x14ac:dyDescent="0.25">
      <c r="A98" s="46"/>
      <c r="B98" s="150"/>
      <c r="C98" s="754"/>
      <c r="D98" s="755"/>
      <c r="E98" s="350"/>
      <c r="F98" s="258"/>
      <c r="G98" s="268"/>
      <c r="H98" s="258"/>
      <c r="I98" s="165"/>
      <c r="J98" s="334"/>
      <c r="K98" s="468"/>
      <c r="L98" s="267"/>
      <c r="M98" s="203">
        <f t="shared" si="7"/>
        <v>1900</v>
      </c>
      <c r="N98" s="469">
        <f t="shared" si="9"/>
        <v>0</v>
      </c>
      <c r="O98" s="266"/>
      <c r="P98" s="333">
        <f t="shared" si="8"/>
        <v>0</v>
      </c>
      <c r="Q98" s="333">
        <f t="shared" si="10"/>
        <v>0</v>
      </c>
      <c r="R98" s="332">
        <f t="shared" si="11"/>
        <v>0</v>
      </c>
      <c r="S98" s="44"/>
    </row>
    <row r="99" spans="1:19" ht="33.950000000000003" customHeight="1" x14ac:dyDescent="0.25">
      <c r="A99" s="46"/>
      <c r="B99" s="148"/>
      <c r="C99" s="754"/>
      <c r="D99" s="755"/>
      <c r="E99" s="350"/>
      <c r="F99" s="258"/>
      <c r="G99" s="268"/>
      <c r="H99" s="258"/>
      <c r="I99" s="165"/>
      <c r="J99" s="334"/>
      <c r="K99" s="468"/>
      <c r="L99" s="267"/>
      <c r="M99" s="203">
        <f t="shared" si="7"/>
        <v>1900</v>
      </c>
      <c r="N99" s="469">
        <f t="shared" si="9"/>
        <v>0</v>
      </c>
      <c r="O99" s="266"/>
      <c r="P99" s="333">
        <f t="shared" si="8"/>
        <v>0</v>
      </c>
      <c r="Q99" s="333">
        <f t="shared" si="10"/>
        <v>0</v>
      </c>
      <c r="R99" s="332">
        <f t="shared" si="11"/>
        <v>0</v>
      </c>
      <c r="S99" s="44"/>
    </row>
    <row r="100" spans="1:19" ht="33.950000000000003" customHeight="1" x14ac:dyDescent="0.25">
      <c r="A100" s="46"/>
      <c r="B100" s="150"/>
      <c r="C100" s="754"/>
      <c r="D100" s="755"/>
      <c r="E100" s="350"/>
      <c r="F100" s="258"/>
      <c r="G100" s="268"/>
      <c r="H100" s="258"/>
      <c r="I100" s="165"/>
      <c r="J100" s="334"/>
      <c r="K100" s="468"/>
      <c r="L100" s="267"/>
      <c r="M100" s="203">
        <f t="shared" si="7"/>
        <v>1900</v>
      </c>
      <c r="N100" s="469">
        <f t="shared" si="9"/>
        <v>0</v>
      </c>
      <c r="O100" s="266"/>
      <c r="P100" s="333">
        <f t="shared" si="8"/>
        <v>0</v>
      </c>
      <c r="Q100" s="333">
        <f t="shared" si="10"/>
        <v>0</v>
      </c>
      <c r="R100" s="332">
        <f t="shared" si="11"/>
        <v>0</v>
      </c>
      <c r="S100" s="44"/>
    </row>
    <row r="101" spans="1:19" ht="33.950000000000003" customHeight="1" x14ac:dyDescent="0.25">
      <c r="A101" s="46"/>
      <c r="B101" s="150"/>
      <c r="C101" s="754"/>
      <c r="D101" s="755"/>
      <c r="E101" s="350"/>
      <c r="F101" s="258"/>
      <c r="G101" s="268"/>
      <c r="H101" s="258"/>
      <c r="I101" s="165"/>
      <c r="J101" s="334"/>
      <c r="K101" s="468"/>
      <c r="L101" s="267"/>
      <c r="M101" s="203">
        <f t="shared" si="7"/>
        <v>1900</v>
      </c>
      <c r="N101" s="469">
        <f t="shared" si="9"/>
        <v>0</v>
      </c>
      <c r="O101" s="266"/>
      <c r="P101" s="333">
        <f t="shared" si="8"/>
        <v>0</v>
      </c>
      <c r="Q101" s="333">
        <f t="shared" si="10"/>
        <v>0</v>
      </c>
      <c r="R101" s="332">
        <f t="shared" si="11"/>
        <v>0</v>
      </c>
      <c r="S101" s="44"/>
    </row>
    <row r="102" spans="1:19" ht="33.950000000000003" customHeight="1" x14ac:dyDescent="0.25">
      <c r="A102" s="46"/>
      <c r="B102" s="148"/>
      <c r="C102" s="754"/>
      <c r="D102" s="755"/>
      <c r="E102" s="350"/>
      <c r="F102" s="258"/>
      <c r="G102" s="268"/>
      <c r="H102" s="258"/>
      <c r="I102" s="165"/>
      <c r="J102" s="334"/>
      <c r="K102" s="468"/>
      <c r="L102" s="267"/>
      <c r="M102" s="203">
        <f t="shared" si="7"/>
        <v>1900</v>
      </c>
      <c r="N102" s="469">
        <f t="shared" si="9"/>
        <v>0</v>
      </c>
      <c r="O102" s="266"/>
      <c r="P102" s="333">
        <f t="shared" si="8"/>
        <v>0</v>
      </c>
      <c r="Q102" s="333">
        <f t="shared" si="10"/>
        <v>0</v>
      </c>
      <c r="R102" s="332">
        <f t="shared" si="11"/>
        <v>0</v>
      </c>
      <c r="S102" s="44"/>
    </row>
    <row r="103" spans="1:19" ht="33.950000000000003" customHeight="1" x14ac:dyDescent="0.25">
      <c r="A103" s="46"/>
      <c r="B103" s="150"/>
      <c r="C103" s="754"/>
      <c r="D103" s="755"/>
      <c r="E103" s="350"/>
      <c r="F103" s="258"/>
      <c r="G103" s="268"/>
      <c r="H103" s="258"/>
      <c r="I103" s="165"/>
      <c r="J103" s="334"/>
      <c r="K103" s="468"/>
      <c r="L103" s="267"/>
      <c r="M103" s="203">
        <f t="shared" si="7"/>
        <v>1900</v>
      </c>
      <c r="N103" s="469">
        <f t="shared" si="9"/>
        <v>0</v>
      </c>
      <c r="O103" s="266"/>
      <c r="P103" s="333">
        <f t="shared" si="8"/>
        <v>0</v>
      </c>
      <c r="Q103" s="333">
        <f t="shared" si="10"/>
        <v>0</v>
      </c>
      <c r="R103" s="332">
        <f t="shared" si="11"/>
        <v>0</v>
      </c>
      <c r="S103" s="44"/>
    </row>
    <row r="104" spans="1:19" ht="33.950000000000003" customHeight="1" x14ac:dyDescent="0.25">
      <c r="A104" s="46"/>
      <c r="B104" s="150"/>
      <c r="C104" s="754"/>
      <c r="D104" s="755"/>
      <c r="E104" s="350"/>
      <c r="F104" s="258"/>
      <c r="G104" s="268"/>
      <c r="H104" s="258"/>
      <c r="I104" s="165"/>
      <c r="J104" s="334"/>
      <c r="K104" s="468"/>
      <c r="L104" s="267"/>
      <c r="M104" s="203">
        <f t="shared" si="7"/>
        <v>1900</v>
      </c>
      <c r="N104" s="469">
        <f t="shared" si="9"/>
        <v>0</v>
      </c>
      <c r="O104" s="266"/>
      <c r="P104" s="333">
        <f t="shared" si="8"/>
        <v>0</v>
      </c>
      <c r="Q104" s="333">
        <f t="shared" si="10"/>
        <v>0</v>
      </c>
      <c r="R104" s="332">
        <f t="shared" si="11"/>
        <v>0</v>
      </c>
      <c r="S104" s="44"/>
    </row>
    <row r="105" spans="1:19" ht="33.950000000000003" customHeight="1" x14ac:dyDescent="0.25">
      <c r="A105" s="46"/>
      <c r="B105" s="148"/>
      <c r="C105" s="754"/>
      <c r="D105" s="755"/>
      <c r="E105" s="350"/>
      <c r="F105" s="258"/>
      <c r="G105" s="268"/>
      <c r="H105" s="258"/>
      <c r="I105" s="165"/>
      <c r="J105" s="334"/>
      <c r="K105" s="468"/>
      <c r="L105" s="267"/>
      <c r="M105" s="203">
        <f t="shared" si="7"/>
        <v>1900</v>
      </c>
      <c r="N105" s="469">
        <f t="shared" si="9"/>
        <v>0</v>
      </c>
      <c r="O105" s="266"/>
      <c r="P105" s="333">
        <f t="shared" si="8"/>
        <v>0</v>
      </c>
      <c r="Q105" s="333">
        <f t="shared" si="10"/>
        <v>0</v>
      </c>
      <c r="R105" s="332">
        <f t="shared" si="11"/>
        <v>0</v>
      </c>
      <c r="S105" s="44"/>
    </row>
    <row r="106" spans="1:19" ht="33.950000000000003" customHeight="1" x14ac:dyDescent="0.25">
      <c r="A106" s="46"/>
      <c r="B106" s="150"/>
      <c r="C106" s="754"/>
      <c r="D106" s="755"/>
      <c r="E106" s="350"/>
      <c r="F106" s="258"/>
      <c r="G106" s="268"/>
      <c r="H106" s="258"/>
      <c r="I106" s="165"/>
      <c r="J106" s="334"/>
      <c r="K106" s="468"/>
      <c r="L106" s="267"/>
      <c r="M106" s="203">
        <f t="shared" si="7"/>
        <v>1900</v>
      </c>
      <c r="N106" s="469">
        <f t="shared" si="9"/>
        <v>0</v>
      </c>
      <c r="O106" s="266"/>
      <c r="P106" s="333">
        <f t="shared" si="8"/>
        <v>0</v>
      </c>
      <c r="Q106" s="333">
        <f t="shared" si="10"/>
        <v>0</v>
      </c>
      <c r="R106" s="332">
        <f t="shared" si="11"/>
        <v>0</v>
      </c>
      <c r="S106" s="44"/>
    </row>
    <row r="107" spans="1:19" ht="33.950000000000003" customHeight="1" x14ac:dyDescent="0.25">
      <c r="A107" s="46"/>
      <c r="B107" s="150"/>
      <c r="C107" s="754"/>
      <c r="D107" s="755"/>
      <c r="E107" s="350"/>
      <c r="F107" s="258"/>
      <c r="G107" s="268"/>
      <c r="H107" s="258"/>
      <c r="I107" s="165"/>
      <c r="J107" s="334"/>
      <c r="K107" s="468"/>
      <c r="L107" s="267"/>
      <c r="M107" s="203">
        <f t="shared" si="7"/>
        <v>1900</v>
      </c>
      <c r="N107" s="469">
        <f t="shared" si="9"/>
        <v>0</v>
      </c>
      <c r="O107" s="266"/>
      <c r="P107" s="333">
        <f t="shared" si="8"/>
        <v>0</v>
      </c>
      <c r="Q107" s="333">
        <f t="shared" si="10"/>
        <v>0</v>
      </c>
      <c r="R107" s="332">
        <f t="shared" si="11"/>
        <v>0</v>
      </c>
      <c r="S107" s="44"/>
    </row>
    <row r="108" spans="1:19" ht="33.950000000000003" customHeight="1" x14ac:dyDescent="0.25">
      <c r="A108" s="46"/>
      <c r="B108" s="148"/>
      <c r="C108" s="754"/>
      <c r="D108" s="755"/>
      <c r="E108" s="350"/>
      <c r="F108" s="258"/>
      <c r="G108" s="268"/>
      <c r="H108" s="258"/>
      <c r="I108" s="165"/>
      <c r="J108" s="334"/>
      <c r="K108" s="468"/>
      <c r="L108" s="267"/>
      <c r="M108" s="203">
        <f t="shared" ref="M108:M139" si="12">YEAR(L108)</f>
        <v>1900</v>
      </c>
      <c r="N108" s="469">
        <f t="shared" si="9"/>
        <v>0</v>
      </c>
      <c r="O108" s="266"/>
      <c r="P108" s="333">
        <f t="shared" ref="P108:P139" si="13">O108/12</f>
        <v>0</v>
      </c>
      <c r="Q108" s="333">
        <f t="shared" si="10"/>
        <v>0</v>
      </c>
      <c r="R108" s="332">
        <f t="shared" si="11"/>
        <v>0</v>
      </c>
      <c r="S108" s="44"/>
    </row>
    <row r="109" spans="1:19" ht="33.950000000000003" customHeight="1" x14ac:dyDescent="0.25">
      <c r="A109" s="46"/>
      <c r="B109" s="150"/>
      <c r="C109" s="754"/>
      <c r="D109" s="755"/>
      <c r="E109" s="350"/>
      <c r="F109" s="258"/>
      <c r="G109" s="268"/>
      <c r="H109" s="258"/>
      <c r="I109" s="165"/>
      <c r="J109" s="334"/>
      <c r="K109" s="468"/>
      <c r="L109" s="267"/>
      <c r="M109" s="203">
        <f t="shared" si="12"/>
        <v>1900</v>
      </c>
      <c r="N109" s="469">
        <f t="shared" si="9"/>
        <v>0</v>
      </c>
      <c r="O109" s="266"/>
      <c r="P109" s="333">
        <f t="shared" si="13"/>
        <v>0</v>
      </c>
      <c r="Q109" s="333">
        <f t="shared" si="10"/>
        <v>0</v>
      </c>
      <c r="R109" s="332">
        <f t="shared" si="11"/>
        <v>0</v>
      </c>
      <c r="S109" s="44"/>
    </row>
    <row r="110" spans="1:19" ht="33.950000000000003" customHeight="1" x14ac:dyDescent="0.25">
      <c r="A110" s="46"/>
      <c r="B110" s="150"/>
      <c r="C110" s="754"/>
      <c r="D110" s="755"/>
      <c r="E110" s="350"/>
      <c r="F110" s="258"/>
      <c r="G110" s="268"/>
      <c r="H110" s="258"/>
      <c r="I110" s="165"/>
      <c r="J110" s="334"/>
      <c r="K110" s="468"/>
      <c r="L110" s="267"/>
      <c r="M110" s="203">
        <f t="shared" si="12"/>
        <v>1900</v>
      </c>
      <c r="N110" s="469">
        <f t="shared" si="9"/>
        <v>0</v>
      </c>
      <c r="O110" s="266"/>
      <c r="P110" s="333">
        <f t="shared" si="13"/>
        <v>0</v>
      </c>
      <c r="Q110" s="333">
        <f t="shared" si="10"/>
        <v>0</v>
      </c>
      <c r="R110" s="332">
        <f t="shared" si="11"/>
        <v>0</v>
      </c>
      <c r="S110" s="44"/>
    </row>
    <row r="111" spans="1:19" ht="33.950000000000003" customHeight="1" x14ac:dyDescent="0.25">
      <c r="A111" s="46"/>
      <c r="B111" s="148"/>
      <c r="C111" s="754"/>
      <c r="D111" s="755"/>
      <c r="E111" s="350"/>
      <c r="F111" s="258"/>
      <c r="G111" s="268"/>
      <c r="H111" s="258"/>
      <c r="I111" s="165"/>
      <c r="J111" s="334"/>
      <c r="K111" s="468"/>
      <c r="L111" s="267"/>
      <c r="M111" s="203">
        <f t="shared" si="12"/>
        <v>1900</v>
      </c>
      <c r="N111" s="469">
        <f t="shared" si="9"/>
        <v>0</v>
      </c>
      <c r="O111" s="266"/>
      <c r="P111" s="333">
        <f t="shared" si="13"/>
        <v>0</v>
      </c>
      <c r="Q111" s="333">
        <f t="shared" si="10"/>
        <v>0</v>
      </c>
      <c r="R111" s="332">
        <f t="shared" si="11"/>
        <v>0</v>
      </c>
      <c r="S111" s="44"/>
    </row>
    <row r="112" spans="1:19" ht="33.950000000000003" customHeight="1" x14ac:dyDescent="0.25">
      <c r="A112" s="46"/>
      <c r="B112" s="150"/>
      <c r="C112" s="754"/>
      <c r="D112" s="755"/>
      <c r="E112" s="350"/>
      <c r="F112" s="258"/>
      <c r="G112" s="268"/>
      <c r="H112" s="258"/>
      <c r="I112" s="165"/>
      <c r="J112" s="334"/>
      <c r="K112" s="468"/>
      <c r="L112" s="267"/>
      <c r="M112" s="203">
        <f t="shared" si="12"/>
        <v>1900</v>
      </c>
      <c r="N112" s="469">
        <f t="shared" si="9"/>
        <v>0</v>
      </c>
      <c r="O112" s="266"/>
      <c r="P112" s="333">
        <f t="shared" si="13"/>
        <v>0</v>
      </c>
      <c r="Q112" s="333">
        <f t="shared" si="10"/>
        <v>0</v>
      </c>
      <c r="R112" s="332">
        <f t="shared" si="11"/>
        <v>0</v>
      </c>
      <c r="S112" s="44"/>
    </row>
    <row r="113" spans="1:19" ht="33.950000000000003" customHeight="1" x14ac:dyDescent="0.25">
      <c r="A113" s="46"/>
      <c r="B113" s="150"/>
      <c r="C113" s="754"/>
      <c r="D113" s="755"/>
      <c r="E113" s="350"/>
      <c r="F113" s="258"/>
      <c r="G113" s="268"/>
      <c r="H113" s="258"/>
      <c r="I113" s="165"/>
      <c r="J113" s="334"/>
      <c r="K113" s="468"/>
      <c r="L113" s="267"/>
      <c r="M113" s="203">
        <f t="shared" si="12"/>
        <v>1900</v>
      </c>
      <c r="N113" s="469">
        <f t="shared" si="9"/>
        <v>0</v>
      </c>
      <c r="O113" s="266"/>
      <c r="P113" s="333">
        <f t="shared" si="13"/>
        <v>0</v>
      </c>
      <c r="Q113" s="333">
        <f t="shared" si="10"/>
        <v>0</v>
      </c>
      <c r="R113" s="332">
        <f t="shared" si="11"/>
        <v>0</v>
      </c>
      <c r="S113" s="44"/>
    </row>
    <row r="114" spans="1:19" ht="33.950000000000003" customHeight="1" x14ac:dyDescent="0.25">
      <c r="A114" s="46"/>
      <c r="B114" s="148"/>
      <c r="C114" s="754"/>
      <c r="D114" s="755"/>
      <c r="E114" s="350"/>
      <c r="F114" s="258"/>
      <c r="G114" s="268"/>
      <c r="H114" s="258"/>
      <c r="I114" s="165"/>
      <c r="J114" s="334"/>
      <c r="K114" s="468"/>
      <c r="L114" s="267"/>
      <c r="M114" s="203">
        <f t="shared" si="12"/>
        <v>1900</v>
      </c>
      <c r="N114" s="469">
        <f t="shared" si="9"/>
        <v>0</v>
      </c>
      <c r="O114" s="266"/>
      <c r="P114" s="333">
        <f t="shared" si="13"/>
        <v>0</v>
      </c>
      <c r="Q114" s="333">
        <f t="shared" si="10"/>
        <v>0</v>
      </c>
      <c r="R114" s="332">
        <f t="shared" si="11"/>
        <v>0</v>
      </c>
      <c r="S114" s="44"/>
    </row>
    <row r="115" spans="1:19" ht="33.950000000000003" customHeight="1" x14ac:dyDescent="0.25">
      <c r="A115" s="46"/>
      <c r="B115" s="150"/>
      <c r="C115" s="754"/>
      <c r="D115" s="755"/>
      <c r="E115" s="350"/>
      <c r="F115" s="258"/>
      <c r="G115" s="268"/>
      <c r="H115" s="258"/>
      <c r="I115" s="165"/>
      <c r="J115" s="334"/>
      <c r="K115" s="468"/>
      <c r="L115" s="267"/>
      <c r="M115" s="203">
        <f t="shared" si="12"/>
        <v>1900</v>
      </c>
      <c r="N115" s="469">
        <f t="shared" si="9"/>
        <v>0</v>
      </c>
      <c r="O115" s="266"/>
      <c r="P115" s="333">
        <f t="shared" si="13"/>
        <v>0</v>
      </c>
      <c r="Q115" s="333">
        <f t="shared" si="10"/>
        <v>0</v>
      </c>
      <c r="R115" s="332">
        <f t="shared" si="11"/>
        <v>0</v>
      </c>
      <c r="S115" s="44"/>
    </row>
    <row r="116" spans="1:19" ht="33.950000000000003" customHeight="1" x14ac:dyDescent="0.25">
      <c r="A116" s="46"/>
      <c r="B116" s="150"/>
      <c r="C116" s="754"/>
      <c r="D116" s="755"/>
      <c r="E116" s="350"/>
      <c r="F116" s="258"/>
      <c r="G116" s="268"/>
      <c r="H116" s="258"/>
      <c r="I116" s="165"/>
      <c r="J116" s="334"/>
      <c r="K116" s="468"/>
      <c r="L116" s="267"/>
      <c r="M116" s="203">
        <f t="shared" si="12"/>
        <v>1900</v>
      </c>
      <c r="N116" s="469">
        <f t="shared" si="9"/>
        <v>0</v>
      </c>
      <c r="O116" s="266"/>
      <c r="P116" s="333">
        <f t="shared" si="13"/>
        <v>0</v>
      </c>
      <c r="Q116" s="333">
        <f t="shared" si="10"/>
        <v>0</v>
      </c>
      <c r="R116" s="332">
        <f t="shared" si="11"/>
        <v>0</v>
      </c>
      <c r="S116" s="44"/>
    </row>
    <row r="117" spans="1:19" ht="33.950000000000003" customHeight="1" x14ac:dyDescent="0.25">
      <c r="A117" s="46"/>
      <c r="B117" s="148"/>
      <c r="C117" s="754"/>
      <c r="D117" s="755"/>
      <c r="E117" s="350"/>
      <c r="F117" s="258"/>
      <c r="G117" s="268"/>
      <c r="H117" s="258"/>
      <c r="I117" s="165"/>
      <c r="J117" s="334"/>
      <c r="K117" s="468"/>
      <c r="L117" s="267"/>
      <c r="M117" s="203">
        <f t="shared" si="12"/>
        <v>1900</v>
      </c>
      <c r="N117" s="469">
        <f t="shared" si="9"/>
        <v>0</v>
      </c>
      <c r="O117" s="266"/>
      <c r="P117" s="333">
        <f t="shared" si="13"/>
        <v>0</v>
      </c>
      <c r="Q117" s="333">
        <f t="shared" si="10"/>
        <v>0</v>
      </c>
      <c r="R117" s="332">
        <f t="shared" si="11"/>
        <v>0</v>
      </c>
      <c r="S117" s="44"/>
    </row>
    <row r="118" spans="1:19" ht="33.950000000000003" customHeight="1" x14ac:dyDescent="0.25">
      <c r="A118" s="46"/>
      <c r="B118" s="150"/>
      <c r="C118" s="754"/>
      <c r="D118" s="755"/>
      <c r="E118" s="350"/>
      <c r="F118" s="258"/>
      <c r="G118" s="268"/>
      <c r="H118" s="258"/>
      <c r="I118" s="165"/>
      <c r="J118" s="334"/>
      <c r="K118" s="468"/>
      <c r="L118" s="267"/>
      <c r="M118" s="203">
        <f t="shared" si="12"/>
        <v>1900</v>
      </c>
      <c r="N118" s="469">
        <f t="shared" si="9"/>
        <v>0</v>
      </c>
      <c r="O118" s="266"/>
      <c r="P118" s="333">
        <f t="shared" si="13"/>
        <v>0</v>
      </c>
      <c r="Q118" s="333">
        <f t="shared" si="10"/>
        <v>0</v>
      </c>
      <c r="R118" s="332">
        <f t="shared" si="11"/>
        <v>0</v>
      </c>
      <c r="S118" s="44"/>
    </row>
    <row r="119" spans="1:19" ht="33.950000000000003" customHeight="1" x14ac:dyDescent="0.25">
      <c r="A119" s="46"/>
      <c r="B119" s="150"/>
      <c r="C119" s="754"/>
      <c r="D119" s="755"/>
      <c r="E119" s="350"/>
      <c r="F119" s="258"/>
      <c r="G119" s="268"/>
      <c r="H119" s="258"/>
      <c r="I119" s="165"/>
      <c r="J119" s="334"/>
      <c r="K119" s="468"/>
      <c r="L119" s="267"/>
      <c r="M119" s="203">
        <f t="shared" si="12"/>
        <v>1900</v>
      </c>
      <c r="N119" s="469">
        <f t="shared" si="9"/>
        <v>0</v>
      </c>
      <c r="O119" s="266"/>
      <c r="P119" s="333">
        <f t="shared" si="13"/>
        <v>0</v>
      </c>
      <c r="Q119" s="333">
        <f t="shared" si="10"/>
        <v>0</v>
      </c>
      <c r="R119" s="332">
        <f t="shared" si="11"/>
        <v>0</v>
      </c>
      <c r="S119" s="44"/>
    </row>
    <row r="120" spans="1:19" ht="33.950000000000003" customHeight="1" x14ac:dyDescent="0.25">
      <c r="A120" s="46"/>
      <c r="B120" s="148"/>
      <c r="C120" s="754"/>
      <c r="D120" s="755"/>
      <c r="E120" s="350"/>
      <c r="F120" s="258"/>
      <c r="G120" s="268"/>
      <c r="H120" s="258"/>
      <c r="I120" s="165"/>
      <c r="J120" s="334"/>
      <c r="K120" s="468"/>
      <c r="L120" s="267"/>
      <c r="M120" s="203">
        <f t="shared" si="12"/>
        <v>1900</v>
      </c>
      <c r="N120" s="469">
        <f t="shared" si="9"/>
        <v>0</v>
      </c>
      <c r="O120" s="266"/>
      <c r="P120" s="333">
        <f t="shared" si="13"/>
        <v>0</v>
      </c>
      <c r="Q120" s="333">
        <f t="shared" si="10"/>
        <v>0</v>
      </c>
      <c r="R120" s="332">
        <f t="shared" si="11"/>
        <v>0</v>
      </c>
      <c r="S120" s="44"/>
    </row>
    <row r="121" spans="1:19" ht="33.950000000000003" customHeight="1" x14ac:dyDescent="0.25">
      <c r="A121" s="46"/>
      <c r="B121" s="150"/>
      <c r="C121" s="754"/>
      <c r="D121" s="755"/>
      <c r="E121" s="350"/>
      <c r="F121" s="258"/>
      <c r="G121" s="268"/>
      <c r="H121" s="258"/>
      <c r="I121" s="165"/>
      <c r="J121" s="334"/>
      <c r="K121" s="468"/>
      <c r="L121" s="267"/>
      <c r="M121" s="203">
        <f t="shared" si="12"/>
        <v>1900</v>
      </c>
      <c r="N121" s="469">
        <f t="shared" si="9"/>
        <v>0</v>
      </c>
      <c r="O121" s="266"/>
      <c r="P121" s="333">
        <f t="shared" si="13"/>
        <v>0</v>
      </c>
      <c r="Q121" s="333">
        <f t="shared" si="10"/>
        <v>0</v>
      </c>
      <c r="R121" s="332">
        <f t="shared" si="11"/>
        <v>0</v>
      </c>
      <c r="S121" s="44"/>
    </row>
    <row r="122" spans="1:19" ht="33.950000000000003" customHeight="1" x14ac:dyDescent="0.25">
      <c r="A122" s="46"/>
      <c r="B122" s="150"/>
      <c r="C122" s="754"/>
      <c r="D122" s="755"/>
      <c r="E122" s="350"/>
      <c r="F122" s="258"/>
      <c r="G122" s="268"/>
      <c r="H122" s="258"/>
      <c r="I122" s="165"/>
      <c r="J122" s="334"/>
      <c r="K122" s="468"/>
      <c r="L122" s="267"/>
      <c r="M122" s="203">
        <f t="shared" si="12"/>
        <v>1900</v>
      </c>
      <c r="N122" s="469">
        <f t="shared" si="9"/>
        <v>0</v>
      </c>
      <c r="O122" s="266"/>
      <c r="P122" s="333">
        <f t="shared" si="13"/>
        <v>0</v>
      </c>
      <c r="Q122" s="333">
        <f t="shared" si="10"/>
        <v>0</v>
      </c>
      <c r="R122" s="332">
        <f t="shared" si="11"/>
        <v>0</v>
      </c>
      <c r="S122" s="44"/>
    </row>
    <row r="123" spans="1:19" ht="33.950000000000003" customHeight="1" x14ac:dyDescent="0.25">
      <c r="A123" s="46"/>
      <c r="B123" s="148"/>
      <c r="C123" s="754"/>
      <c r="D123" s="755"/>
      <c r="E123" s="350"/>
      <c r="F123" s="258"/>
      <c r="G123" s="268"/>
      <c r="H123" s="258"/>
      <c r="I123" s="165"/>
      <c r="J123" s="334"/>
      <c r="K123" s="468"/>
      <c r="L123" s="267"/>
      <c r="M123" s="203">
        <f t="shared" si="12"/>
        <v>1900</v>
      </c>
      <c r="N123" s="469">
        <f t="shared" si="9"/>
        <v>0</v>
      </c>
      <c r="O123" s="266"/>
      <c r="P123" s="333">
        <f t="shared" si="13"/>
        <v>0</v>
      </c>
      <c r="Q123" s="333">
        <f t="shared" si="10"/>
        <v>0</v>
      </c>
      <c r="R123" s="332">
        <f t="shared" si="11"/>
        <v>0</v>
      </c>
      <c r="S123" s="44"/>
    </row>
    <row r="124" spans="1:19" ht="33.950000000000003" customHeight="1" x14ac:dyDescent="0.25">
      <c r="A124" s="46"/>
      <c r="B124" s="150"/>
      <c r="C124" s="754"/>
      <c r="D124" s="755"/>
      <c r="E124" s="350"/>
      <c r="F124" s="258"/>
      <c r="G124" s="268"/>
      <c r="H124" s="258"/>
      <c r="I124" s="165"/>
      <c r="J124" s="334"/>
      <c r="K124" s="468"/>
      <c r="L124" s="267"/>
      <c r="M124" s="203">
        <f t="shared" si="12"/>
        <v>1900</v>
      </c>
      <c r="N124" s="469">
        <f t="shared" si="9"/>
        <v>0</v>
      </c>
      <c r="O124" s="266"/>
      <c r="P124" s="333">
        <f t="shared" si="13"/>
        <v>0</v>
      </c>
      <c r="Q124" s="333">
        <f t="shared" si="10"/>
        <v>0</v>
      </c>
      <c r="R124" s="332">
        <f t="shared" si="11"/>
        <v>0</v>
      </c>
      <c r="S124" s="44"/>
    </row>
    <row r="125" spans="1:19" ht="33.950000000000003" customHeight="1" x14ac:dyDescent="0.25">
      <c r="A125" s="46"/>
      <c r="B125" s="150"/>
      <c r="C125" s="754"/>
      <c r="D125" s="755"/>
      <c r="E125" s="350"/>
      <c r="F125" s="258"/>
      <c r="G125" s="268"/>
      <c r="H125" s="258"/>
      <c r="I125" s="165"/>
      <c r="J125" s="334"/>
      <c r="K125" s="468"/>
      <c r="L125" s="267"/>
      <c r="M125" s="203">
        <f t="shared" si="12"/>
        <v>1900</v>
      </c>
      <c r="N125" s="469">
        <f t="shared" si="9"/>
        <v>0</v>
      </c>
      <c r="O125" s="266"/>
      <c r="P125" s="333">
        <f t="shared" si="13"/>
        <v>0</v>
      </c>
      <c r="Q125" s="333">
        <f t="shared" si="10"/>
        <v>0</v>
      </c>
      <c r="R125" s="332">
        <f t="shared" si="11"/>
        <v>0</v>
      </c>
      <c r="S125" s="44"/>
    </row>
    <row r="126" spans="1:19" ht="33.950000000000003" customHeight="1" x14ac:dyDescent="0.25">
      <c r="A126" s="46"/>
      <c r="B126" s="148"/>
      <c r="C126" s="754"/>
      <c r="D126" s="755"/>
      <c r="E126" s="350"/>
      <c r="F126" s="258"/>
      <c r="G126" s="268"/>
      <c r="H126" s="258"/>
      <c r="I126" s="165"/>
      <c r="J126" s="334"/>
      <c r="K126" s="468"/>
      <c r="L126" s="267"/>
      <c r="M126" s="203">
        <f t="shared" si="12"/>
        <v>1900</v>
      </c>
      <c r="N126" s="469">
        <f t="shared" si="9"/>
        <v>0</v>
      </c>
      <c r="O126" s="266"/>
      <c r="P126" s="333">
        <f t="shared" si="13"/>
        <v>0</v>
      </c>
      <c r="Q126" s="333">
        <f t="shared" si="10"/>
        <v>0</v>
      </c>
      <c r="R126" s="332">
        <f t="shared" si="11"/>
        <v>0</v>
      </c>
      <c r="S126" s="44"/>
    </row>
    <row r="127" spans="1:19" ht="33.950000000000003" customHeight="1" x14ac:dyDescent="0.25">
      <c r="A127" s="46"/>
      <c r="B127" s="150"/>
      <c r="C127" s="754"/>
      <c r="D127" s="755"/>
      <c r="E127" s="350"/>
      <c r="F127" s="258"/>
      <c r="G127" s="268"/>
      <c r="H127" s="258"/>
      <c r="I127" s="165"/>
      <c r="J127" s="334"/>
      <c r="K127" s="468"/>
      <c r="L127" s="267"/>
      <c r="M127" s="203">
        <f t="shared" si="12"/>
        <v>1900</v>
      </c>
      <c r="N127" s="469">
        <f t="shared" si="9"/>
        <v>0</v>
      </c>
      <c r="O127" s="266"/>
      <c r="P127" s="333">
        <f t="shared" si="13"/>
        <v>0</v>
      </c>
      <c r="Q127" s="333">
        <f t="shared" si="10"/>
        <v>0</v>
      </c>
      <c r="R127" s="332">
        <f t="shared" si="11"/>
        <v>0</v>
      </c>
      <c r="S127" s="44"/>
    </row>
    <row r="128" spans="1:19" ht="33.950000000000003" customHeight="1" x14ac:dyDescent="0.25">
      <c r="A128" s="46"/>
      <c r="B128" s="150"/>
      <c r="C128" s="754"/>
      <c r="D128" s="755"/>
      <c r="E128" s="350"/>
      <c r="F128" s="258"/>
      <c r="G128" s="268"/>
      <c r="H128" s="258"/>
      <c r="I128" s="165"/>
      <c r="J128" s="334"/>
      <c r="K128" s="468"/>
      <c r="L128" s="267"/>
      <c r="M128" s="203">
        <f t="shared" si="12"/>
        <v>1900</v>
      </c>
      <c r="N128" s="469">
        <f t="shared" si="9"/>
        <v>0</v>
      </c>
      <c r="O128" s="266"/>
      <c r="P128" s="333">
        <f t="shared" si="13"/>
        <v>0</v>
      </c>
      <c r="Q128" s="333">
        <f t="shared" si="10"/>
        <v>0</v>
      </c>
      <c r="R128" s="332">
        <f t="shared" si="11"/>
        <v>0</v>
      </c>
      <c r="S128" s="44"/>
    </row>
    <row r="129" spans="1:19" ht="33.950000000000003" customHeight="1" x14ac:dyDescent="0.25">
      <c r="A129" s="46"/>
      <c r="B129" s="148"/>
      <c r="C129" s="754"/>
      <c r="D129" s="755"/>
      <c r="E129" s="350"/>
      <c r="F129" s="258"/>
      <c r="G129" s="268"/>
      <c r="H129" s="258"/>
      <c r="I129" s="165"/>
      <c r="J129" s="334"/>
      <c r="K129" s="468"/>
      <c r="L129" s="267"/>
      <c r="M129" s="203">
        <f t="shared" si="12"/>
        <v>1900</v>
      </c>
      <c r="N129" s="469">
        <f t="shared" si="9"/>
        <v>0</v>
      </c>
      <c r="O129" s="266"/>
      <c r="P129" s="333">
        <f t="shared" si="13"/>
        <v>0</v>
      </c>
      <c r="Q129" s="333">
        <f t="shared" si="10"/>
        <v>0</v>
      </c>
      <c r="R129" s="332">
        <f t="shared" si="11"/>
        <v>0</v>
      </c>
      <c r="S129" s="44"/>
    </row>
    <row r="130" spans="1:19" ht="33.950000000000003" customHeight="1" x14ac:dyDescent="0.25">
      <c r="A130" s="46"/>
      <c r="B130" s="150"/>
      <c r="C130" s="754"/>
      <c r="D130" s="755"/>
      <c r="E130" s="350"/>
      <c r="F130" s="258"/>
      <c r="G130" s="268"/>
      <c r="H130" s="258"/>
      <c r="I130" s="165"/>
      <c r="J130" s="334"/>
      <c r="K130" s="468"/>
      <c r="L130" s="267"/>
      <c r="M130" s="203">
        <f t="shared" si="12"/>
        <v>1900</v>
      </c>
      <c r="N130" s="469">
        <f t="shared" si="9"/>
        <v>0</v>
      </c>
      <c r="O130" s="266"/>
      <c r="P130" s="333">
        <f t="shared" si="13"/>
        <v>0</v>
      </c>
      <c r="Q130" s="333">
        <f t="shared" si="10"/>
        <v>0</v>
      </c>
      <c r="R130" s="332">
        <f t="shared" si="11"/>
        <v>0</v>
      </c>
      <c r="S130" s="44"/>
    </row>
    <row r="131" spans="1:19" ht="33.950000000000003" customHeight="1" x14ac:dyDescent="0.25">
      <c r="A131" s="46"/>
      <c r="B131" s="150"/>
      <c r="C131" s="754"/>
      <c r="D131" s="755"/>
      <c r="E131" s="350"/>
      <c r="F131" s="258"/>
      <c r="G131" s="268"/>
      <c r="H131" s="258"/>
      <c r="I131" s="165"/>
      <c r="J131" s="334"/>
      <c r="K131" s="468"/>
      <c r="L131" s="267"/>
      <c r="M131" s="203">
        <f t="shared" si="12"/>
        <v>1900</v>
      </c>
      <c r="N131" s="469">
        <f t="shared" si="9"/>
        <v>0</v>
      </c>
      <c r="O131" s="266"/>
      <c r="P131" s="333">
        <f t="shared" si="13"/>
        <v>0</v>
      </c>
      <c r="Q131" s="333">
        <f t="shared" si="10"/>
        <v>0</v>
      </c>
      <c r="R131" s="332">
        <f t="shared" si="11"/>
        <v>0</v>
      </c>
      <c r="S131" s="44"/>
    </row>
    <row r="132" spans="1:19" ht="33.950000000000003" customHeight="1" x14ac:dyDescent="0.25">
      <c r="A132" s="46"/>
      <c r="B132" s="148"/>
      <c r="C132" s="754"/>
      <c r="D132" s="755"/>
      <c r="E132" s="350"/>
      <c r="F132" s="258"/>
      <c r="G132" s="268"/>
      <c r="H132" s="258"/>
      <c r="I132" s="165"/>
      <c r="J132" s="334"/>
      <c r="K132" s="468"/>
      <c r="L132" s="267"/>
      <c r="M132" s="203">
        <f t="shared" si="12"/>
        <v>1900</v>
      </c>
      <c r="N132" s="469">
        <f t="shared" si="9"/>
        <v>0</v>
      </c>
      <c r="O132" s="266"/>
      <c r="P132" s="333">
        <f t="shared" si="13"/>
        <v>0</v>
      </c>
      <c r="Q132" s="333">
        <f t="shared" si="10"/>
        <v>0</v>
      </c>
      <c r="R132" s="332">
        <f t="shared" si="11"/>
        <v>0</v>
      </c>
      <c r="S132" s="44"/>
    </row>
    <row r="133" spans="1:19" ht="33.950000000000003" customHeight="1" x14ac:dyDescent="0.25">
      <c r="A133" s="46"/>
      <c r="B133" s="150"/>
      <c r="C133" s="754"/>
      <c r="D133" s="755"/>
      <c r="E133" s="350"/>
      <c r="F133" s="258"/>
      <c r="G133" s="268"/>
      <c r="H133" s="258"/>
      <c r="I133" s="165"/>
      <c r="J133" s="334"/>
      <c r="K133" s="468"/>
      <c r="L133" s="267"/>
      <c r="M133" s="203">
        <f t="shared" si="12"/>
        <v>1900</v>
      </c>
      <c r="N133" s="469">
        <f t="shared" si="9"/>
        <v>0</v>
      </c>
      <c r="O133" s="266"/>
      <c r="P133" s="333">
        <f t="shared" si="13"/>
        <v>0</v>
      </c>
      <c r="Q133" s="333">
        <f t="shared" si="10"/>
        <v>0</v>
      </c>
      <c r="R133" s="332">
        <f t="shared" si="11"/>
        <v>0</v>
      </c>
      <c r="S133" s="44"/>
    </row>
    <row r="134" spans="1:19" ht="33.950000000000003" customHeight="1" x14ac:dyDescent="0.25">
      <c r="A134" s="46"/>
      <c r="B134" s="150"/>
      <c r="C134" s="754"/>
      <c r="D134" s="755"/>
      <c r="E134" s="350"/>
      <c r="F134" s="258"/>
      <c r="G134" s="268"/>
      <c r="H134" s="258"/>
      <c r="I134" s="165"/>
      <c r="J134" s="334"/>
      <c r="K134" s="468"/>
      <c r="L134" s="267"/>
      <c r="M134" s="203">
        <f t="shared" si="12"/>
        <v>1900</v>
      </c>
      <c r="N134" s="469">
        <f t="shared" si="9"/>
        <v>0</v>
      </c>
      <c r="O134" s="266"/>
      <c r="P134" s="333">
        <f t="shared" si="13"/>
        <v>0</v>
      </c>
      <c r="Q134" s="333">
        <f t="shared" si="10"/>
        <v>0</v>
      </c>
      <c r="R134" s="332">
        <f t="shared" si="11"/>
        <v>0</v>
      </c>
      <c r="S134" s="44"/>
    </row>
    <row r="135" spans="1:19" ht="33.950000000000003" customHeight="1" x14ac:dyDescent="0.25">
      <c r="A135" s="46"/>
      <c r="B135" s="148"/>
      <c r="C135" s="754"/>
      <c r="D135" s="755"/>
      <c r="E135" s="350"/>
      <c r="F135" s="258"/>
      <c r="G135" s="268"/>
      <c r="H135" s="258"/>
      <c r="I135" s="165"/>
      <c r="J135" s="334"/>
      <c r="K135" s="468"/>
      <c r="L135" s="267"/>
      <c r="M135" s="203">
        <f t="shared" si="12"/>
        <v>1900</v>
      </c>
      <c r="N135" s="469">
        <f t="shared" si="9"/>
        <v>0</v>
      </c>
      <c r="O135" s="266"/>
      <c r="P135" s="333">
        <f t="shared" si="13"/>
        <v>0</v>
      </c>
      <c r="Q135" s="333">
        <f t="shared" si="10"/>
        <v>0</v>
      </c>
      <c r="R135" s="332">
        <f t="shared" si="11"/>
        <v>0</v>
      </c>
      <c r="S135" s="44"/>
    </row>
    <row r="136" spans="1:19" ht="33.950000000000003" customHeight="1" x14ac:dyDescent="0.25">
      <c r="A136" s="46"/>
      <c r="B136" s="150"/>
      <c r="C136" s="754"/>
      <c r="D136" s="755"/>
      <c r="E136" s="350"/>
      <c r="F136" s="258"/>
      <c r="G136" s="268"/>
      <c r="H136" s="258"/>
      <c r="I136" s="165"/>
      <c r="J136" s="334"/>
      <c r="K136" s="468"/>
      <c r="L136" s="267"/>
      <c r="M136" s="203">
        <f t="shared" si="12"/>
        <v>1900</v>
      </c>
      <c r="N136" s="469">
        <f t="shared" si="9"/>
        <v>0</v>
      </c>
      <c r="O136" s="266"/>
      <c r="P136" s="333">
        <f t="shared" si="13"/>
        <v>0</v>
      </c>
      <c r="Q136" s="333">
        <f t="shared" si="10"/>
        <v>0</v>
      </c>
      <c r="R136" s="332">
        <f t="shared" si="11"/>
        <v>0</v>
      </c>
      <c r="S136" s="44"/>
    </row>
    <row r="137" spans="1:19" ht="33.950000000000003" customHeight="1" x14ac:dyDescent="0.25">
      <c r="A137" s="46"/>
      <c r="B137" s="150"/>
      <c r="C137" s="754"/>
      <c r="D137" s="755"/>
      <c r="E137" s="350"/>
      <c r="F137" s="258"/>
      <c r="G137" s="268"/>
      <c r="H137" s="258"/>
      <c r="I137" s="165"/>
      <c r="J137" s="334"/>
      <c r="K137" s="468"/>
      <c r="L137" s="267"/>
      <c r="M137" s="203">
        <f t="shared" si="12"/>
        <v>1900</v>
      </c>
      <c r="N137" s="469">
        <f t="shared" si="9"/>
        <v>0</v>
      </c>
      <c r="O137" s="266"/>
      <c r="P137" s="333">
        <f t="shared" si="13"/>
        <v>0</v>
      </c>
      <c r="Q137" s="333">
        <f t="shared" si="10"/>
        <v>0</v>
      </c>
      <c r="R137" s="332">
        <f t="shared" si="11"/>
        <v>0</v>
      </c>
      <c r="S137" s="44"/>
    </row>
    <row r="138" spans="1:19" ht="33.950000000000003" customHeight="1" x14ac:dyDescent="0.25">
      <c r="A138" s="46"/>
      <c r="B138" s="148"/>
      <c r="C138" s="754"/>
      <c r="D138" s="755"/>
      <c r="E138" s="350"/>
      <c r="F138" s="258"/>
      <c r="G138" s="268"/>
      <c r="H138" s="258"/>
      <c r="I138" s="165"/>
      <c r="J138" s="334"/>
      <c r="K138" s="468"/>
      <c r="L138" s="267"/>
      <c r="M138" s="203">
        <f t="shared" si="12"/>
        <v>1900</v>
      </c>
      <c r="N138" s="469">
        <f t="shared" si="9"/>
        <v>0</v>
      </c>
      <c r="O138" s="266"/>
      <c r="P138" s="333">
        <f t="shared" si="13"/>
        <v>0</v>
      </c>
      <c r="Q138" s="333">
        <f t="shared" si="10"/>
        <v>0</v>
      </c>
      <c r="R138" s="332">
        <f t="shared" si="11"/>
        <v>0</v>
      </c>
      <c r="S138" s="44"/>
    </row>
    <row r="139" spans="1:19" ht="33.950000000000003" customHeight="1" x14ac:dyDescent="0.25">
      <c r="A139" s="46"/>
      <c r="B139" s="150"/>
      <c r="C139" s="754"/>
      <c r="D139" s="755"/>
      <c r="E139" s="350"/>
      <c r="F139" s="258"/>
      <c r="G139" s="268"/>
      <c r="H139" s="258"/>
      <c r="I139" s="165"/>
      <c r="J139" s="334"/>
      <c r="K139" s="468"/>
      <c r="L139" s="267"/>
      <c r="M139" s="203">
        <f t="shared" si="12"/>
        <v>1900</v>
      </c>
      <c r="N139" s="469">
        <f t="shared" si="9"/>
        <v>0</v>
      </c>
      <c r="O139" s="266"/>
      <c r="P139" s="333">
        <f t="shared" si="13"/>
        <v>0</v>
      </c>
      <c r="Q139" s="333">
        <f t="shared" si="10"/>
        <v>0</v>
      </c>
      <c r="R139" s="332">
        <f t="shared" si="11"/>
        <v>0</v>
      </c>
      <c r="S139" s="44"/>
    </row>
    <row r="140" spans="1:19" ht="33.950000000000003" customHeight="1" x14ac:dyDescent="0.25">
      <c r="A140" s="46"/>
      <c r="B140" s="150"/>
      <c r="C140" s="754"/>
      <c r="D140" s="755"/>
      <c r="E140" s="350"/>
      <c r="F140" s="258"/>
      <c r="G140" s="268"/>
      <c r="H140" s="258"/>
      <c r="I140" s="165"/>
      <c r="J140" s="334"/>
      <c r="K140" s="468"/>
      <c r="L140" s="267"/>
      <c r="M140" s="203">
        <f t="shared" ref="M140:M150" si="14">YEAR(L140)</f>
        <v>1900</v>
      </c>
      <c r="N140" s="469">
        <f t="shared" si="9"/>
        <v>0</v>
      </c>
      <c r="O140" s="266"/>
      <c r="P140" s="333">
        <f t="shared" ref="P140:P150" si="15">O140/12</f>
        <v>0</v>
      </c>
      <c r="Q140" s="333">
        <f t="shared" si="10"/>
        <v>0</v>
      </c>
      <c r="R140" s="332">
        <f t="shared" si="11"/>
        <v>0</v>
      </c>
      <c r="S140" s="44"/>
    </row>
    <row r="141" spans="1:19" ht="33.950000000000003" customHeight="1" x14ac:dyDescent="0.25">
      <c r="A141" s="46"/>
      <c r="B141" s="148"/>
      <c r="C141" s="754"/>
      <c r="D141" s="755"/>
      <c r="E141" s="350"/>
      <c r="F141" s="258"/>
      <c r="G141" s="268"/>
      <c r="H141" s="258"/>
      <c r="I141" s="165"/>
      <c r="J141" s="334"/>
      <c r="K141" s="468"/>
      <c r="L141" s="267"/>
      <c r="M141" s="203">
        <f t="shared" si="14"/>
        <v>1900</v>
      </c>
      <c r="N141" s="469">
        <f t="shared" ref="N141:N150" si="16">VLOOKUP(M141,$S$13:$T$34,2,FALSE)</f>
        <v>0</v>
      </c>
      <c r="O141" s="266"/>
      <c r="P141" s="333">
        <f t="shared" si="15"/>
        <v>0</v>
      </c>
      <c r="Q141" s="333">
        <f t="shared" ref="Q141:Q150" si="17">IF(P141&gt;=30,"30",IF(P141&gt;=0,P141))</f>
        <v>0</v>
      </c>
      <c r="R141" s="332">
        <f t="shared" ref="R141:R150" si="18">Q141*5*N141</f>
        <v>0</v>
      </c>
      <c r="S141" s="44"/>
    </row>
    <row r="142" spans="1:19" ht="33.950000000000003" customHeight="1" x14ac:dyDescent="0.25">
      <c r="A142" s="46"/>
      <c r="B142" s="150"/>
      <c r="C142" s="754"/>
      <c r="D142" s="755"/>
      <c r="E142" s="350"/>
      <c r="F142" s="258"/>
      <c r="G142" s="268"/>
      <c r="H142" s="258"/>
      <c r="I142" s="165"/>
      <c r="J142" s="334"/>
      <c r="K142" s="468"/>
      <c r="L142" s="267"/>
      <c r="M142" s="203">
        <f t="shared" si="14"/>
        <v>1900</v>
      </c>
      <c r="N142" s="469">
        <f t="shared" si="16"/>
        <v>0</v>
      </c>
      <c r="O142" s="266"/>
      <c r="P142" s="333">
        <f t="shared" si="15"/>
        <v>0</v>
      </c>
      <c r="Q142" s="333">
        <f t="shared" si="17"/>
        <v>0</v>
      </c>
      <c r="R142" s="332">
        <f t="shared" si="18"/>
        <v>0</v>
      </c>
      <c r="S142" s="44"/>
    </row>
    <row r="143" spans="1:19" ht="33.950000000000003" customHeight="1" x14ac:dyDescent="0.25">
      <c r="A143" s="46"/>
      <c r="B143" s="150"/>
      <c r="C143" s="754"/>
      <c r="D143" s="755"/>
      <c r="E143" s="350"/>
      <c r="F143" s="258"/>
      <c r="G143" s="268"/>
      <c r="H143" s="258"/>
      <c r="I143" s="165"/>
      <c r="J143" s="334"/>
      <c r="K143" s="468"/>
      <c r="L143" s="267"/>
      <c r="M143" s="203">
        <f t="shared" si="14"/>
        <v>1900</v>
      </c>
      <c r="N143" s="469">
        <f t="shared" si="16"/>
        <v>0</v>
      </c>
      <c r="O143" s="266"/>
      <c r="P143" s="333">
        <f t="shared" si="15"/>
        <v>0</v>
      </c>
      <c r="Q143" s="333">
        <f t="shared" si="17"/>
        <v>0</v>
      </c>
      <c r="R143" s="332">
        <f t="shared" si="18"/>
        <v>0</v>
      </c>
      <c r="S143" s="44"/>
    </row>
    <row r="144" spans="1:19" ht="33.950000000000003" customHeight="1" x14ac:dyDescent="0.25">
      <c r="A144" s="46"/>
      <c r="B144" s="148"/>
      <c r="C144" s="754"/>
      <c r="D144" s="755"/>
      <c r="E144" s="350"/>
      <c r="F144" s="258"/>
      <c r="G144" s="268"/>
      <c r="H144" s="258"/>
      <c r="I144" s="165"/>
      <c r="J144" s="334"/>
      <c r="K144" s="468"/>
      <c r="L144" s="267"/>
      <c r="M144" s="203">
        <f t="shared" si="14"/>
        <v>1900</v>
      </c>
      <c r="N144" s="469">
        <f t="shared" si="16"/>
        <v>0</v>
      </c>
      <c r="O144" s="266"/>
      <c r="P144" s="333">
        <f t="shared" si="15"/>
        <v>0</v>
      </c>
      <c r="Q144" s="333">
        <f t="shared" si="17"/>
        <v>0</v>
      </c>
      <c r="R144" s="332">
        <f t="shared" si="18"/>
        <v>0</v>
      </c>
      <c r="S144" s="44"/>
    </row>
    <row r="145" spans="1:19" ht="33.950000000000003" customHeight="1" x14ac:dyDescent="0.25">
      <c r="A145" s="46"/>
      <c r="B145" s="150"/>
      <c r="C145" s="754"/>
      <c r="D145" s="755"/>
      <c r="E145" s="350"/>
      <c r="F145" s="258"/>
      <c r="G145" s="268"/>
      <c r="H145" s="258"/>
      <c r="I145" s="165"/>
      <c r="J145" s="334"/>
      <c r="K145" s="468"/>
      <c r="L145" s="267"/>
      <c r="M145" s="203">
        <f t="shared" si="14"/>
        <v>1900</v>
      </c>
      <c r="N145" s="469">
        <f t="shared" si="16"/>
        <v>0</v>
      </c>
      <c r="O145" s="266"/>
      <c r="P145" s="333">
        <f t="shared" si="15"/>
        <v>0</v>
      </c>
      <c r="Q145" s="333">
        <f t="shared" si="17"/>
        <v>0</v>
      </c>
      <c r="R145" s="332">
        <f t="shared" si="18"/>
        <v>0</v>
      </c>
      <c r="S145" s="44"/>
    </row>
    <row r="146" spans="1:19" ht="33.950000000000003" customHeight="1" x14ac:dyDescent="0.25">
      <c r="A146" s="46"/>
      <c r="B146" s="150"/>
      <c r="C146" s="754"/>
      <c r="D146" s="755"/>
      <c r="E146" s="350"/>
      <c r="F146" s="258"/>
      <c r="G146" s="268"/>
      <c r="H146" s="258"/>
      <c r="I146" s="165"/>
      <c r="J146" s="334"/>
      <c r="K146" s="468"/>
      <c r="L146" s="267"/>
      <c r="M146" s="203">
        <f t="shared" si="14"/>
        <v>1900</v>
      </c>
      <c r="N146" s="469">
        <f t="shared" si="16"/>
        <v>0</v>
      </c>
      <c r="O146" s="266"/>
      <c r="P146" s="333">
        <f t="shared" si="15"/>
        <v>0</v>
      </c>
      <c r="Q146" s="333">
        <f t="shared" si="17"/>
        <v>0</v>
      </c>
      <c r="R146" s="332">
        <f t="shared" si="18"/>
        <v>0</v>
      </c>
      <c r="S146" s="44"/>
    </row>
    <row r="147" spans="1:19" ht="33.950000000000003" customHeight="1" x14ac:dyDescent="0.25">
      <c r="A147" s="46"/>
      <c r="B147" s="148"/>
      <c r="C147" s="754"/>
      <c r="D147" s="755"/>
      <c r="E147" s="350"/>
      <c r="F147" s="258"/>
      <c r="G147" s="268"/>
      <c r="H147" s="258"/>
      <c r="I147" s="165"/>
      <c r="J147" s="334"/>
      <c r="K147" s="468"/>
      <c r="L147" s="267"/>
      <c r="M147" s="203">
        <f t="shared" si="14"/>
        <v>1900</v>
      </c>
      <c r="N147" s="469">
        <f t="shared" si="16"/>
        <v>0</v>
      </c>
      <c r="O147" s="266"/>
      <c r="P147" s="333">
        <f t="shared" si="15"/>
        <v>0</v>
      </c>
      <c r="Q147" s="333">
        <f t="shared" si="17"/>
        <v>0</v>
      </c>
      <c r="R147" s="332">
        <f t="shared" si="18"/>
        <v>0</v>
      </c>
      <c r="S147" s="44"/>
    </row>
    <row r="148" spans="1:19" ht="33.950000000000003" customHeight="1" x14ac:dyDescent="0.25">
      <c r="A148" s="46"/>
      <c r="B148" s="150"/>
      <c r="C148" s="754"/>
      <c r="D148" s="755"/>
      <c r="E148" s="350"/>
      <c r="F148" s="258"/>
      <c r="G148" s="268"/>
      <c r="H148" s="258"/>
      <c r="I148" s="165"/>
      <c r="J148" s="334"/>
      <c r="K148" s="468"/>
      <c r="L148" s="267"/>
      <c r="M148" s="203">
        <f t="shared" si="14"/>
        <v>1900</v>
      </c>
      <c r="N148" s="469">
        <f t="shared" si="16"/>
        <v>0</v>
      </c>
      <c r="O148" s="266"/>
      <c r="P148" s="333">
        <f t="shared" si="15"/>
        <v>0</v>
      </c>
      <c r="Q148" s="333">
        <f t="shared" si="17"/>
        <v>0</v>
      </c>
      <c r="R148" s="332">
        <f t="shared" si="18"/>
        <v>0</v>
      </c>
      <c r="S148" s="44"/>
    </row>
    <row r="149" spans="1:19" ht="33.950000000000003" customHeight="1" x14ac:dyDescent="0.25">
      <c r="A149" s="46"/>
      <c r="B149" s="150"/>
      <c r="C149" s="754"/>
      <c r="D149" s="755"/>
      <c r="E149" s="350"/>
      <c r="F149" s="258"/>
      <c r="G149" s="268"/>
      <c r="H149" s="258"/>
      <c r="I149" s="165"/>
      <c r="J149" s="334"/>
      <c r="K149" s="468"/>
      <c r="L149" s="267"/>
      <c r="M149" s="203">
        <f t="shared" si="14"/>
        <v>1900</v>
      </c>
      <c r="N149" s="469">
        <f t="shared" si="16"/>
        <v>0</v>
      </c>
      <c r="O149" s="266"/>
      <c r="P149" s="333">
        <f t="shared" si="15"/>
        <v>0</v>
      </c>
      <c r="Q149" s="333">
        <f t="shared" si="17"/>
        <v>0</v>
      </c>
      <c r="R149" s="332">
        <f t="shared" si="18"/>
        <v>0</v>
      </c>
      <c r="S149" s="44"/>
    </row>
    <row r="150" spans="1:19" ht="33.950000000000003" customHeight="1" x14ac:dyDescent="0.25">
      <c r="A150" s="46"/>
      <c r="B150" s="148"/>
      <c r="C150" s="754"/>
      <c r="D150" s="755"/>
      <c r="E150" s="350"/>
      <c r="F150" s="258"/>
      <c r="G150" s="268"/>
      <c r="H150" s="258"/>
      <c r="I150" s="165"/>
      <c r="J150" s="334"/>
      <c r="K150" s="468"/>
      <c r="L150" s="267"/>
      <c r="M150" s="203">
        <f t="shared" si="14"/>
        <v>1900</v>
      </c>
      <c r="N150" s="469">
        <f t="shared" si="16"/>
        <v>0</v>
      </c>
      <c r="O150" s="266"/>
      <c r="P150" s="333">
        <f t="shared" si="15"/>
        <v>0</v>
      </c>
      <c r="Q150" s="333">
        <f t="shared" si="17"/>
        <v>0</v>
      </c>
      <c r="R150" s="332">
        <f t="shared" si="18"/>
        <v>0</v>
      </c>
      <c r="S150" s="44"/>
    </row>
    <row r="151" spans="1:19" ht="27" customHeight="1" x14ac:dyDescent="0.3">
      <c r="A151" s="46"/>
      <c r="B151" s="796"/>
      <c r="C151" s="796"/>
      <c r="D151" s="796"/>
      <c r="E151" s="351"/>
      <c r="F151" s="129"/>
      <c r="G151" s="129"/>
      <c r="H151" s="129"/>
      <c r="I151" s="129"/>
      <c r="J151" s="265"/>
      <c r="K151" s="794" t="s">
        <v>268</v>
      </c>
      <c r="L151" s="794"/>
      <c r="M151" s="794"/>
      <c r="N151" s="794"/>
      <c r="O151" s="794"/>
      <c r="P151" s="795"/>
      <c r="Q151" s="330"/>
      <c r="R151" s="264">
        <f>COUNTA(E12:E150)</f>
        <v>0</v>
      </c>
      <c r="S151" s="44"/>
    </row>
    <row r="152" spans="1:19" ht="27" customHeight="1" x14ac:dyDescent="0.25">
      <c r="A152" s="46"/>
      <c r="B152" s="792" t="s">
        <v>267</v>
      </c>
      <c r="C152" s="792"/>
      <c r="D152" s="792"/>
      <c r="E152" s="792"/>
      <c r="F152" s="792"/>
      <c r="G152" s="792"/>
      <c r="H152" s="792"/>
      <c r="I152" s="792"/>
      <c r="J152" s="792"/>
      <c r="K152" s="792"/>
      <c r="L152" s="792"/>
      <c r="M152" s="792"/>
      <c r="N152" s="792"/>
      <c r="O152" s="792"/>
      <c r="P152" s="793"/>
      <c r="Q152" s="329"/>
      <c r="R152" s="436">
        <f>SUM(R12:R150)</f>
        <v>0</v>
      </c>
      <c r="S152" s="44"/>
    </row>
    <row r="153" spans="1:19" ht="20.100000000000001" customHeight="1" x14ac:dyDescent="0.25">
      <c r="A153" s="46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44"/>
    </row>
    <row r="154" spans="1:19" ht="20.100000000000001" customHeight="1" x14ac:dyDescent="0.25">
      <c r="A154" s="46"/>
      <c r="B154" s="129"/>
      <c r="C154" s="129"/>
      <c r="D154" s="129"/>
      <c r="E154" s="129"/>
      <c r="F154" s="518"/>
      <c r="G154" s="518"/>
      <c r="H154" s="720"/>
      <c r="I154" s="720"/>
      <c r="J154" s="720"/>
      <c r="K154" s="720"/>
      <c r="L154" s="129"/>
      <c r="M154" s="129"/>
      <c r="N154" s="129"/>
      <c r="O154" s="129"/>
      <c r="P154" s="129"/>
      <c r="Q154" s="129"/>
      <c r="R154" s="129"/>
      <c r="S154" s="44"/>
    </row>
    <row r="155" spans="1:19" ht="20.100000000000001" customHeight="1" thickBot="1" x14ac:dyDescent="0.3">
      <c r="A155" s="130"/>
      <c r="B155" s="737" t="s">
        <v>107</v>
      </c>
      <c r="C155" s="737"/>
      <c r="D155" s="737"/>
      <c r="E155" s="737"/>
      <c r="F155" s="737"/>
      <c r="G155" s="737"/>
      <c r="H155" s="737"/>
      <c r="I155" s="737"/>
      <c r="J155" s="737"/>
      <c r="K155" s="737"/>
      <c r="L155" s="737"/>
      <c r="M155" s="737"/>
      <c r="N155" s="737"/>
      <c r="O155" s="737"/>
      <c r="P155" s="737"/>
      <c r="Q155" s="737"/>
      <c r="R155" s="737"/>
      <c r="S155" s="131"/>
    </row>
  </sheetData>
  <sheetProtection algorithmName="SHA-512" hashValue="NQ5cwM0+3Nt9U/HQYhsjek9SRLPCJgmYToh+0p3g6cibOEMXZIyujDjygJH0mgN6QqDRv6nWdoKxiisfkMVtSQ==" saltValue="woSanVhQnCOjlNIBUENpJw==" spinCount="100000" sheet="1" objects="1" scenarios="1"/>
  <protectedRanges>
    <protectedRange sqref="K12:K150" name="Rango9"/>
    <protectedRange sqref="N7:R7" name="Rango7"/>
    <protectedRange sqref="O12:O150" name="Rango5"/>
    <protectedRange sqref="B12:H12 F13:H151 B13:E150" name="Rango3"/>
    <protectedRange sqref="A7:C9 L7 F9:G9 G7 J9:AI9 R7:AH8 I7 J8 L8:Q8" name="Rango2"/>
    <protectedRange sqref="L12:L150" name="Rango4"/>
    <protectedRange sqref="J12:J150" name="Rango6"/>
    <protectedRange sqref="N7:R8 M8" name="Rango8"/>
  </protectedRanges>
  <dataConsolidate/>
  <mergeCells count="168">
    <mergeCell ref="H154:K154"/>
    <mergeCell ref="O7:R7"/>
    <mergeCell ref="L7:N7"/>
    <mergeCell ref="L8:N8"/>
    <mergeCell ref="O8:R8"/>
    <mergeCell ref="B8:F8"/>
    <mergeCell ref="B7:F7"/>
    <mergeCell ref="G7:K7"/>
    <mergeCell ref="G8:K8"/>
    <mergeCell ref="C112:D112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96:D96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87:D87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38:D38"/>
    <mergeCell ref="C39:D39"/>
    <mergeCell ref="C40:D40"/>
    <mergeCell ref="C41:D41"/>
    <mergeCell ref="C26:D26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18:D18"/>
    <mergeCell ref="C19:D19"/>
    <mergeCell ref="C20:D20"/>
    <mergeCell ref="C21:D21"/>
    <mergeCell ref="C22:D22"/>
    <mergeCell ref="C23:D23"/>
    <mergeCell ref="C24:D24"/>
    <mergeCell ref="C25:D25"/>
    <mergeCell ref="C37:D37"/>
    <mergeCell ref="Q2:R2"/>
    <mergeCell ref="Q3:R3"/>
    <mergeCell ref="Q5:R5"/>
    <mergeCell ref="Q4:R4"/>
    <mergeCell ref="N2:O2"/>
    <mergeCell ref="N3:O3"/>
    <mergeCell ref="N4:O4"/>
    <mergeCell ref="N5:O5"/>
    <mergeCell ref="B2:F5"/>
    <mergeCell ref="G2:L3"/>
    <mergeCell ref="G5:L5"/>
    <mergeCell ref="G4:L4"/>
    <mergeCell ref="C150:D150"/>
    <mergeCell ref="B6:R6"/>
    <mergeCell ref="C148:D148"/>
    <mergeCell ref="C143:D143"/>
    <mergeCell ref="C144:D144"/>
    <mergeCell ref="C145:D145"/>
    <mergeCell ref="C146:D146"/>
    <mergeCell ref="C11:D11"/>
    <mergeCell ref="C147:D147"/>
    <mergeCell ref="C12:D12"/>
    <mergeCell ref="C134:D134"/>
    <mergeCell ref="C135:D135"/>
    <mergeCell ref="C136:D136"/>
    <mergeCell ref="C137:D137"/>
    <mergeCell ref="C138:D138"/>
    <mergeCell ref="C120:D120"/>
    <mergeCell ref="C119:D119"/>
    <mergeCell ref="C118:D118"/>
    <mergeCell ref="C117:D117"/>
    <mergeCell ref="B10:D10"/>
    <mergeCell ref="E10:R10"/>
    <mergeCell ref="C15:D15"/>
    <mergeCell ref="C16:D16"/>
    <mergeCell ref="C17:D17"/>
    <mergeCell ref="B155:R155"/>
    <mergeCell ref="B152:P152"/>
    <mergeCell ref="K151:P151"/>
    <mergeCell ref="B151:D151"/>
    <mergeCell ref="C13:D13"/>
    <mergeCell ref="C131:D131"/>
    <mergeCell ref="C132:D132"/>
    <mergeCell ref="C133:D133"/>
    <mergeCell ref="C139:D139"/>
    <mergeCell ref="C14:D14"/>
    <mergeCell ref="C130:D130"/>
    <mergeCell ref="C129:D129"/>
    <mergeCell ref="C128:D128"/>
    <mergeCell ref="C127:D127"/>
    <mergeCell ref="C126:D126"/>
    <mergeCell ref="C125:D125"/>
    <mergeCell ref="C124:D124"/>
    <mergeCell ref="C123:D123"/>
    <mergeCell ref="C122:D122"/>
    <mergeCell ref="C121:D121"/>
    <mergeCell ref="C140:D140"/>
    <mergeCell ref="C141:D141"/>
    <mergeCell ref="C142:D142"/>
    <mergeCell ref="C149:D149"/>
  </mergeCells>
  <dataValidations count="1">
    <dataValidation type="textLength" operator="equal" allowBlank="1" showInputMessage="1" showErrorMessage="1" error="El número de cédula es incorrecto" prompt="Ingrese solo 10 números" sqref="E12:E150" xr:uid="{00000000-0002-0000-0800-000000000000}">
      <formula1>10</formula1>
    </dataValidation>
  </dataValidations>
  <pageMargins left="0.25" right="0.25" top="0.75" bottom="0.75" header="0.3" footer="0.3"/>
  <pageSetup paperSize="206" scale="71" orientation="landscape" r:id="rId1"/>
  <rowBreaks count="1" manualBreakCount="1">
    <brk id="133" max="17" man="1"/>
  </rowBreaks>
  <colBreaks count="1" manualBreakCount="1">
    <brk id="18" max="15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1000000}">
          <x14:formula1>
            <xm:f>Datos!$G$2:$G$11</xm:f>
          </x14:formula1>
          <xm:sqref>O7</xm:sqref>
        </x14:dataValidation>
        <x14:dataValidation type="list" allowBlank="1" showInputMessage="1" showErrorMessage="1" xr:uid="{00000000-0002-0000-0800-000002000000}">
          <x14:formula1>
            <xm:f>Datos!$H$2:$H$9</xm:f>
          </x14:formula1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15</vt:i4>
      </vt:variant>
    </vt:vector>
  </HeadingPairs>
  <TitlesOfParts>
    <vt:vector size="29" baseType="lpstr">
      <vt:lpstr>ÍNDICE 00</vt:lpstr>
      <vt:lpstr>DIAG-03</vt:lpstr>
      <vt:lpstr>MATR-05</vt:lpstr>
      <vt:lpstr>TRLA-06</vt:lpstr>
      <vt:lpstr>TRPA-07</vt:lpstr>
      <vt:lpstr>HABP-9</vt:lpstr>
      <vt:lpstr>CONT-10</vt:lpstr>
      <vt:lpstr>REVCLA-11</vt:lpstr>
      <vt:lpstr>SUPR-12</vt:lpstr>
      <vt:lpstr>CREA-13</vt:lpstr>
      <vt:lpstr>DESV-14</vt:lpstr>
      <vt:lpstr>OPTI- 15</vt:lpstr>
      <vt:lpstr>PLAN-16</vt:lpstr>
      <vt:lpstr>Datos</vt:lpstr>
      <vt:lpstr>'CONT-10'!Área_de_impresión</vt:lpstr>
      <vt:lpstr>'CREA-13'!Área_de_impresión</vt:lpstr>
      <vt:lpstr>'DESV-14'!Área_de_impresión</vt:lpstr>
      <vt:lpstr>'HABP-9'!Área_de_impresión</vt:lpstr>
      <vt:lpstr>'ÍNDICE 00'!Área_de_impresión</vt:lpstr>
      <vt:lpstr>'MATR-05'!Área_de_impresión</vt:lpstr>
      <vt:lpstr>'OPTI- 15'!Área_de_impresión</vt:lpstr>
      <vt:lpstr>'PLAN-16'!Área_de_impresión</vt:lpstr>
      <vt:lpstr>'REVCLA-11'!Área_de_impresión</vt:lpstr>
      <vt:lpstr>'SUPR-12'!Área_de_impresión</vt:lpstr>
      <vt:lpstr>'TRLA-06'!Área_de_impresión</vt:lpstr>
      <vt:lpstr>Coordinaciones_Generales</vt:lpstr>
      <vt:lpstr>DIS</vt:lpstr>
      <vt:lpstr>MODALIDAD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 Uyana</dc:creator>
  <cp:lastModifiedBy>María Belén Loaiza Rodríguez</cp:lastModifiedBy>
  <cp:lastPrinted>2017-01-16T21:23:35Z</cp:lastPrinted>
  <dcterms:created xsi:type="dcterms:W3CDTF">2015-03-12T19:56:30Z</dcterms:created>
  <dcterms:modified xsi:type="dcterms:W3CDTF">2024-01-02T16:14:23Z</dcterms:modified>
</cp:coreProperties>
</file>